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8" i="1" l="1"/>
  <c r="B38" i="1"/>
  <c r="D38" i="1" s="1"/>
  <c r="C37" i="1"/>
  <c r="B37" i="1"/>
  <c r="D37" i="1" s="1"/>
  <c r="C36" i="1"/>
  <c r="B36" i="1"/>
  <c r="D36" i="1" s="1"/>
  <c r="C35" i="1"/>
  <c r="B35" i="1"/>
  <c r="D35" i="1" s="1"/>
  <c r="C34" i="1"/>
  <c r="B34" i="1"/>
  <c r="D34" i="1" s="1"/>
  <c r="C33" i="1"/>
  <c r="B33" i="1"/>
  <c r="D33" i="1" s="1"/>
  <c r="C32" i="1"/>
  <c r="B32" i="1"/>
  <c r="D32" i="1" s="1"/>
  <c r="C31" i="1"/>
  <c r="B31" i="1"/>
  <c r="D31" i="1" s="1"/>
  <c r="C30" i="1"/>
  <c r="C29" i="1"/>
  <c r="C28" i="1"/>
  <c r="C27" i="1"/>
  <c r="B30" i="1"/>
  <c r="D30" i="1" s="1"/>
  <c r="B29" i="1"/>
  <c r="D29" i="1" s="1"/>
  <c r="B28" i="1"/>
  <c r="D28" i="1" s="1"/>
  <c r="B27" i="1"/>
  <c r="D27" i="1" s="1"/>
  <c r="D25" i="1"/>
  <c r="C25" i="1"/>
  <c r="D41" i="1" l="1"/>
  <c r="E41" i="1" s="1"/>
  <c r="D40" i="1"/>
  <c r="E40" i="1" s="1"/>
  <c r="C5" i="1"/>
  <c r="B5" i="1"/>
  <c r="B18" i="1" l="1"/>
  <c r="B16" i="1"/>
  <c r="B14" i="1"/>
  <c r="B12" i="1"/>
  <c r="B10" i="1"/>
  <c r="B8" i="1"/>
  <c r="B13" i="1"/>
  <c r="B9" i="1"/>
  <c r="B17" i="1"/>
  <c r="B15" i="1"/>
  <c r="B11" i="1"/>
  <c r="B7" i="1"/>
  <c r="C18" i="1"/>
  <c r="D18" i="1" s="1"/>
  <c r="C16" i="1"/>
  <c r="D16" i="1" s="1"/>
  <c r="C14" i="1"/>
  <c r="D14" i="1" s="1"/>
  <c r="C12" i="1"/>
  <c r="D12" i="1" s="1"/>
  <c r="C10" i="1"/>
  <c r="D10" i="1" s="1"/>
  <c r="C8" i="1"/>
  <c r="D8" i="1" s="1"/>
  <c r="C17" i="1"/>
  <c r="D17" i="1" s="1"/>
  <c r="C15" i="1"/>
  <c r="D15" i="1" s="1"/>
  <c r="C13" i="1"/>
  <c r="D13" i="1" s="1"/>
  <c r="C11" i="1"/>
  <c r="D11" i="1" s="1"/>
  <c r="C9" i="1"/>
  <c r="D9" i="1" s="1"/>
  <c r="C7" i="1"/>
  <c r="D7" i="1" s="1"/>
  <c r="D21" i="1"/>
  <c r="D20" i="1"/>
  <c r="D5" i="1"/>
  <c r="E20" i="1" l="1"/>
  <c r="E21" i="1"/>
</calcChain>
</file>

<file path=xl/sharedStrings.xml><?xml version="1.0" encoding="utf-8"?>
<sst xmlns="http://schemas.openxmlformats.org/spreadsheetml/2006/main" count="14" uniqueCount="11">
  <si>
    <t>Vref</t>
  </si>
  <si>
    <t>R109</t>
  </si>
  <si>
    <t>R105-R107</t>
  </si>
  <si>
    <t>Vpfc Bus</t>
  </si>
  <si>
    <t>Min</t>
  </si>
  <si>
    <t>Max</t>
  </si>
  <si>
    <t>HVSEN OV</t>
  </si>
  <si>
    <t>R122</t>
  </si>
  <si>
    <t>R133+R119,R121</t>
  </si>
  <si>
    <t>PFC Bus Voltage Tolerance</t>
  </si>
  <si>
    <t>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</si>
</sst>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G58" sqref="G58"/>
    </sheetView>
  </sheetViews>
  <sheetFormatPr defaultRowHeight="15" x14ac:dyDescent="0.25"/>
  <cols>
    <col min="1" max="1" width="12.28515625" customWidth="1"/>
    <col min="3" max="3" width="18.42578125" customWidth="1"/>
    <col min="4" max="4" width="12.140625" style="2" customWidth="1"/>
  </cols>
  <sheetData>
    <row r="1" spans="1:5" x14ac:dyDescent="0.25">
      <c r="A1" t="s">
        <v>9</v>
      </c>
    </row>
    <row r="3" spans="1: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5" x14ac:dyDescent="0.25">
      <c r="A4" s="2"/>
      <c r="B4" s="2"/>
      <c r="C4" s="2"/>
    </row>
    <row r="5" spans="1:5" x14ac:dyDescent="0.25">
      <c r="A5" s="1">
        <v>6</v>
      </c>
      <c r="B5" s="2">
        <f>45300</f>
        <v>45300</v>
      </c>
      <c r="C5" s="2">
        <f>3000000</f>
        <v>3000000</v>
      </c>
      <c r="D5" s="3">
        <f>A5*(1+C5/B5)</f>
        <v>403.35099337748341</v>
      </c>
      <c r="E5" t="s">
        <v>10</v>
      </c>
    </row>
    <row r="6" spans="1:5" x14ac:dyDescent="0.25">
      <c r="A6" s="1"/>
      <c r="B6" s="2"/>
      <c r="C6" s="2"/>
      <c r="D6" s="3"/>
    </row>
    <row r="7" spans="1:5" x14ac:dyDescent="0.25">
      <c r="A7" s="1">
        <v>6.15</v>
      </c>
      <c r="B7" s="2">
        <f>1.01*$B$5</f>
        <v>45753</v>
      </c>
      <c r="C7" s="2">
        <f>1.01*$C$5</f>
        <v>3030000</v>
      </c>
      <c r="D7" s="3">
        <f>A7*(1+C7/B7)</f>
        <v>413.43476821192053</v>
      </c>
    </row>
    <row r="8" spans="1:5" x14ac:dyDescent="0.25">
      <c r="A8" s="1">
        <v>6.15</v>
      </c>
      <c r="B8" s="2">
        <f>1.01*$B$5</f>
        <v>45753</v>
      </c>
      <c r="C8" s="2">
        <f>0.99*$C$5</f>
        <v>2970000</v>
      </c>
      <c r="D8" s="3">
        <f t="shared" ref="D8:D18" si="0">A8*(1+C8/B8)</f>
        <v>405.369723296833</v>
      </c>
    </row>
    <row r="9" spans="1:5" x14ac:dyDescent="0.25">
      <c r="A9" s="1">
        <v>6.15</v>
      </c>
      <c r="B9" s="2">
        <f>0.99*$B$5</f>
        <v>44847</v>
      </c>
      <c r="C9" s="2">
        <f>1.01*$C$5</f>
        <v>3030000</v>
      </c>
      <c r="D9" s="3">
        <f t="shared" si="0"/>
        <v>421.66274332731291</v>
      </c>
    </row>
    <row r="10" spans="1:5" x14ac:dyDescent="0.25">
      <c r="A10" s="1">
        <v>6.15</v>
      </c>
      <c r="B10" s="2">
        <f>0.99*$B$5</f>
        <v>44847</v>
      </c>
      <c r="C10" s="2">
        <f>0.99*$C$5</f>
        <v>2970000</v>
      </c>
      <c r="D10" s="3">
        <f t="shared" si="0"/>
        <v>413.43476821192053</v>
      </c>
    </row>
    <row r="11" spans="1:5" x14ac:dyDescent="0.25">
      <c r="A11" s="1">
        <v>6</v>
      </c>
      <c r="B11" s="2">
        <f>1.01*$B$5</f>
        <v>45753</v>
      </c>
      <c r="C11" s="2">
        <f>1.01*$C$5</f>
        <v>3030000</v>
      </c>
      <c r="D11" s="3">
        <f t="shared" si="0"/>
        <v>403.35099337748341</v>
      </c>
    </row>
    <row r="12" spans="1:5" x14ac:dyDescent="0.25">
      <c r="A12" s="1">
        <v>6</v>
      </c>
      <c r="B12" s="2">
        <f>1.01*$B$5</f>
        <v>45753</v>
      </c>
      <c r="C12" s="2">
        <f>0.99*$C$5</f>
        <v>2970000</v>
      </c>
      <c r="D12" s="3">
        <f t="shared" si="0"/>
        <v>395.48265687495905</v>
      </c>
    </row>
    <row r="13" spans="1:5" x14ac:dyDescent="0.25">
      <c r="A13" s="1">
        <v>6</v>
      </c>
      <c r="B13" s="2">
        <f>0.99*$B$5</f>
        <v>44847</v>
      </c>
      <c r="C13" s="2">
        <f>1.01*$C$5</f>
        <v>3030000</v>
      </c>
      <c r="D13" s="3">
        <f t="shared" si="0"/>
        <v>411.37828617298817</v>
      </c>
    </row>
    <row r="14" spans="1:5" x14ac:dyDescent="0.25">
      <c r="A14" s="1">
        <v>6</v>
      </c>
      <c r="B14" s="2">
        <f>0.99*$B$5</f>
        <v>44847</v>
      </c>
      <c r="C14" s="2">
        <f>0.99*$C$5</f>
        <v>2970000</v>
      </c>
      <c r="D14" s="3">
        <f t="shared" si="0"/>
        <v>403.35099337748341</v>
      </c>
    </row>
    <row r="15" spans="1:5" x14ac:dyDescent="0.25">
      <c r="A15" s="1">
        <v>5.85</v>
      </c>
      <c r="B15" s="2">
        <f>1.01*$B$5</f>
        <v>45753</v>
      </c>
      <c r="C15" s="2">
        <f>1.01*$C$5</f>
        <v>3030000</v>
      </c>
      <c r="D15" s="3">
        <f t="shared" si="0"/>
        <v>393.26721854304628</v>
      </c>
    </row>
    <row r="16" spans="1:5" x14ac:dyDescent="0.25">
      <c r="A16" s="1">
        <v>5.85</v>
      </c>
      <c r="B16" s="2">
        <f>1.01*$B$5</f>
        <v>45753</v>
      </c>
      <c r="C16" s="2">
        <f>0.99*$C$5</f>
        <v>2970000</v>
      </c>
      <c r="D16" s="3">
        <f t="shared" si="0"/>
        <v>385.59559045308504</v>
      </c>
    </row>
    <row r="17" spans="1:5" x14ac:dyDescent="0.25">
      <c r="A17" s="1">
        <v>5.85</v>
      </c>
      <c r="B17" s="2">
        <f>0.99*$B$5</f>
        <v>44847</v>
      </c>
      <c r="C17" s="2">
        <f>1.01*$C$5</f>
        <v>3030000</v>
      </c>
      <c r="D17" s="3">
        <f t="shared" si="0"/>
        <v>401.09382901866343</v>
      </c>
    </row>
    <row r="18" spans="1:5" x14ac:dyDescent="0.25">
      <c r="A18" s="1">
        <v>5.85</v>
      </c>
      <c r="B18" s="2">
        <f>0.99*$B$5</f>
        <v>44847</v>
      </c>
      <c r="C18" s="2">
        <f>0.99*$C$5</f>
        <v>2970000</v>
      </c>
      <c r="D18" s="3">
        <f t="shared" si="0"/>
        <v>393.26721854304628</v>
      </c>
    </row>
    <row r="20" spans="1:5" x14ac:dyDescent="0.25">
      <c r="C20" s="4" t="s">
        <v>5</v>
      </c>
      <c r="D20" s="3">
        <f>MAX(D7:D18)</f>
        <v>421.66274332731291</v>
      </c>
      <c r="E20" s="5">
        <f>D20/D5</f>
        <v>1.0453990451256732</v>
      </c>
    </row>
    <row r="21" spans="1:5" x14ac:dyDescent="0.25">
      <c r="C21" s="4" t="s">
        <v>4</v>
      </c>
      <c r="D21" s="3">
        <f>MIN(D7:D18)</f>
        <v>385.59559045308504</v>
      </c>
      <c r="E21" s="5">
        <f>D21/D5</f>
        <v>0.95598026727113661</v>
      </c>
    </row>
    <row r="23" spans="1:5" x14ac:dyDescent="0.25">
      <c r="A23" s="2" t="s">
        <v>6</v>
      </c>
      <c r="B23" s="2" t="s">
        <v>7</v>
      </c>
      <c r="C23" s="2" t="s">
        <v>8</v>
      </c>
    </row>
    <row r="25" spans="1:5" x14ac:dyDescent="0.25">
      <c r="A25" s="2">
        <v>4.87</v>
      </c>
      <c r="B25" s="2">
        <v>33200</v>
      </c>
      <c r="C25" s="2">
        <f>17800+3000000</f>
        <v>3017800</v>
      </c>
      <c r="D25" s="3">
        <f>A25*(1+C25/B25)</f>
        <v>447.54126506024096</v>
      </c>
      <c r="E25" t="s">
        <v>10</v>
      </c>
    </row>
    <row r="27" spans="1:5" x14ac:dyDescent="0.25">
      <c r="A27" s="1">
        <v>5.0999999999999996</v>
      </c>
      <c r="B27" s="2">
        <f>1.01*$B$25</f>
        <v>33532</v>
      </c>
      <c r="C27" s="2">
        <f>1.01*$C$25</f>
        <v>3047978</v>
      </c>
      <c r="D27" s="3">
        <f t="shared" ref="D27:D38" si="1">A27*(1+C27/B27)</f>
        <v>468.67771084337346</v>
      </c>
    </row>
    <row r="28" spans="1:5" x14ac:dyDescent="0.25">
      <c r="A28" s="1">
        <v>5.0999999999999996</v>
      </c>
      <c r="B28" s="2">
        <f>1.01*$B$25</f>
        <v>33532</v>
      </c>
      <c r="C28" s="2">
        <f>0.99*$C$25</f>
        <v>2987622</v>
      </c>
      <c r="D28" s="3">
        <f t="shared" si="1"/>
        <v>459.49795419300966</v>
      </c>
    </row>
    <row r="29" spans="1:5" x14ac:dyDescent="0.25">
      <c r="A29" s="1">
        <v>5.0999999999999996</v>
      </c>
      <c r="B29" s="2">
        <f>0.99*$B$25</f>
        <v>32868</v>
      </c>
      <c r="C29" s="2">
        <f>1.01*$C$25</f>
        <v>3047978</v>
      </c>
      <c r="D29" s="3">
        <f t="shared" si="1"/>
        <v>478.04291712303757</v>
      </c>
    </row>
    <row r="30" spans="1:5" x14ac:dyDescent="0.25">
      <c r="A30" s="1">
        <v>5.0999999999999996</v>
      </c>
      <c r="B30" s="2">
        <f>0.99*$B$25</f>
        <v>32868</v>
      </c>
      <c r="C30" s="2">
        <f>0.99*$C$25</f>
        <v>2987622</v>
      </c>
      <c r="D30" s="3">
        <f t="shared" si="1"/>
        <v>468.67771084337346</v>
      </c>
    </row>
    <row r="31" spans="1:5" x14ac:dyDescent="0.25">
      <c r="A31" s="2">
        <v>4.87</v>
      </c>
      <c r="B31" s="2">
        <f t="shared" ref="B31:B32" si="2">1.01*$B$25</f>
        <v>33532</v>
      </c>
      <c r="C31" s="2">
        <f t="shared" ref="C31" si="3">1.01*$C$25</f>
        <v>3047978</v>
      </c>
      <c r="D31" s="3">
        <f t="shared" si="1"/>
        <v>447.54126506024096</v>
      </c>
    </row>
    <row r="32" spans="1:5" x14ac:dyDescent="0.25">
      <c r="A32" s="2">
        <v>4.87</v>
      </c>
      <c r="B32" s="2">
        <f t="shared" si="2"/>
        <v>33532</v>
      </c>
      <c r="C32" s="2">
        <f t="shared" ref="C32" si="4">0.99*$C$25</f>
        <v>2987622</v>
      </c>
      <c r="D32" s="3">
        <f t="shared" si="1"/>
        <v>438.77549743528573</v>
      </c>
    </row>
    <row r="33" spans="1:5" x14ac:dyDescent="0.25">
      <c r="A33" s="2">
        <v>4.87</v>
      </c>
      <c r="B33" s="2">
        <f t="shared" ref="B33:B34" si="5">0.99*$B$25</f>
        <v>32868</v>
      </c>
      <c r="C33" s="2">
        <f t="shared" ref="C33" si="6">1.01*$C$25</f>
        <v>3047978</v>
      </c>
      <c r="D33" s="3">
        <f t="shared" si="1"/>
        <v>456.4841188998418</v>
      </c>
    </row>
    <row r="34" spans="1:5" x14ac:dyDescent="0.25">
      <c r="A34" s="2">
        <v>4.87</v>
      </c>
      <c r="B34" s="2">
        <f t="shared" si="5"/>
        <v>32868</v>
      </c>
      <c r="C34" s="2">
        <f t="shared" ref="C34" si="7">0.99*$C$25</f>
        <v>2987622</v>
      </c>
      <c r="D34" s="3">
        <f t="shared" si="1"/>
        <v>447.54126506024096</v>
      </c>
    </row>
    <row r="35" spans="1:5" x14ac:dyDescent="0.25">
      <c r="A35" s="2">
        <v>4.6399999999999997</v>
      </c>
      <c r="B35" s="2">
        <f t="shared" ref="B35:B36" si="8">1.01*$B$25</f>
        <v>33532</v>
      </c>
      <c r="C35" s="2">
        <f t="shared" ref="C35" si="9">1.01*$C$25</f>
        <v>3047978</v>
      </c>
      <c r="D35" s="3">
        <f t="shared" si="1"/>
        <v>426.4048192771084</v>
      </c>
    </row>
    <row r="36" spans="1:5" x14ac:dyDescent="0.25">
      <c r="A36" s="2">
        <v>4.6399999999999997</v>
      </c>
      <c r="B36" s="2">
        <f t="shared" si="8"/>
        <v>33532</v>
      </c>
      <c r="C36" s="2">
        <f t="shared" ref="C36" si="10">0.99*$C$25</f>
        <v>2987622</v>
      </c>
      <c r="D36" s="3">
        <f t="shared" si="1"/>
        <v>418.05304067756174</v>
      </c>
    </row>
    <row r="37" spans="1:5" x14ac:dyDescent="0.25">
      <c r="A37" s="2">
        <v>4.6399999999999997</v>
      </c>
      <c r="B37" s="2">
        <f t="shared" ref="B37:B38" si="11">0.99*$B$25</f>
        <v>32868</v>
      </c>
      <c r="C37" s="2">
        <f t="shared" ref="C37" si="12">1.01*$C$25</f>
        <v>3047978</v>
      </c>
      <c r="D37" s="3">
        <f t="shared" si="1"/>
        <v>434.92532067664592</v>
      </c>
    </row>
    <row r="38" spans="1:5" x14ac:dyDescent="0.25">
      <c r="A38" s="2">
        <v>4.6399999999999997</v>
      </c>
      <c r="B38" s="2">
        <f t="shared" si="11"/>
        <v>32868</v>
      </c>
      <c r="C38" s="2">
        <f t="shared" ref="C38" si="13">0.99*$C$25</f>
        <v>2987622</v>
      </c>
      <c r="D38" s="3">
        <f t="shared" si="1"/>
        <v>426.4048192771084</v>
      </c>
    </row>
    <row r="39" spans="1:5" x14ac:dyDescent="0.25">
      <c r="A39" s="2"/>
    </row>
    <row r="40" spans="1:5" x14ac:dyDescent="0.25">
      <c r="C40" s="4" t="s">
        <v>5</v>
      </c>
      <c r="D40" s="3">
        <f>MAX(D27:D38)</f>
        <v>478.04291712303757</v>
      </c>
      <c r="E40" s="5">
        <f>D40/D25</f>
        <v>1.0681538317113417</v>
      </c>
    </row>
    <row r="41" spans="1:5" x14ac:dyDescent="0.25">
      <c r="C41" s="4" t="s">
        <v>4</v>
      </c>
      <c r="D41" s="3">
        <f>MIN(D27:D38)</f>
        <v>418.05304067756174</v>
      </c>
      <c r="E41" s="5">
        <f>D41/D25</f>
        <v>0.93411060234030041</v>
      </c>
    </row>
    <row r="46" spans="1:5" x14ac:dyDescent="0.25">
      <c r="A46" s="2"/>
      <c r="B46" s="2"/>
      <c r="C46" s="2"/>
    </row>
    <row r="48" spans="1:5" x14ac:dyDescent="0.25">
      <c r="A48" s="2"/>
      <c r="B48" s="2"/>
      <c r="C48" s="2"/>
      <c r="D48" s="3"/>
    </row>
    <row r="50" spans="1:5" x14ac:dyDescent="0.25">
      <c r="A50" s="1"/>
      <c r="B50" s="2"/>
      <c r="C50" s="2"/>
      <c r="D50" s="3"/>
    </row>
    <row r="51" spans="1:5" x14ac:dyDescent="0.25">
      <c r="A51" s="1"/>
      <c r="B51" s="2"/>
      <c r="C51" s="2"/>
      <c r="D51" s="3"/>
    </row>
    <row r="52" spans="1:5" x14ac:dyDescent="0.25">
      <c r="A52" s="1"/>
      <c r="B52" s="2"/>
      <c r="C52" s="2"/>
      <c r="D52" s="3"/>
    </row>
    <row r="53" spans="1:5" x14ac:dyDescent="0.25">
      <c r="A53" s="1"/>
      <c r="B53" s="2"/>
      <c r="C53" s="2"/>
      <c r="D53" s="3"/>
    </row>
    <row r="54" spans="1:5" x14ac:dyDescent="0.25">
      <c r="A54" s="2"/>
      <c r="B54" s="2"/>
      <c r="C54" s="2"/>
      <c r="D54" s="3"/>
    </row>
    <row r="55" spans="1:5" x14ac:dyDescent="0.25">
      <c r="A55" s="2"/>
      <c r="B55" s="2"/>
      <c r="C55" s="2"/>
      <c r="D55" s="3"/>
    </row>
    <row r="56" spans="1:5" x14ac:dyDescent="0.25">
      <c r="A56" s="2"/>
      <c r="B56" s="2"/>
      <c r="C56" s="2"/>
      <c r="D56" s="3"/>
    </row>
    <row r="57" spans="1:5" x14ac:dyDescent="0.25">
      <c r="A57" s="2"/>
      <c r="B57" s="2"/>
      <c r="C57" s="2"/>
      <c r="D57" s="3"/>
    </row>
    <row r="58" spans="1:5" x14ac:dyDescent="0.25">
      <c r="A58" s="2"/>
      <c r="B58" s="2"/>
      <c r="C58" s="2"/>
      <c r="D58" s="3"/>
    </row>
    <row r="59" spans="1:5" x14ac:dyDescent="0.25">
      <c r="A59" s="2"/>
      <c r="B59" s="2"/>
      <c r="C59" s="2"/>
      <c r="D59" s="3"/>
    </row>
    <row r="60" spans="1:5" x14ac:dyDescent="0.25">
      <c r="A60" s="2"/>
      <c r="B60" s="2"/>
      <c r="C60" s="2"/>
      <c r="D60" s="3"/>
    </row>
    <row r="61" spans="1:5" x14ac:dyDescent="0.25">
      <c r="A61" s="2"/>
      <c r="B61" s="2"/>
      <c r="C61" s="2"/>
      <c r="D61" s="3"/>
    </row>
    <row r="62" spans="1:5" x14ac:dyDescent="0.25">
      <c r="A62" s="2"/>
    </row>
    <row r="63" spans="1:5" x14ac:dyDescent="0.25">
      <c r="C63" s="4"/>
      <c r="D63" s="3"/>
      <c r="E63" s="5"/>
    </row>
    <row r="64" spans="1:5" x14ac:dyDescent="0.25">
      <c r="C64" s="4"/>
      <c r="D64" s="3"/>
      <c r="E64" s="5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Mallory</dc:creator>
  <cp:lastModifiedBy>Bill Mallory</cp:lastModifiedBy>
  <cp:lastPrinted>2013-07-03T15:39:19Z</cp:lastPrinted>
  <dcterms:created xsi:type="dcterms:W3CDTF">2013-07-01T23:20:31Z</dcterms:created>
  <dcterms:modified xsi:type="dcterms:W3CDTF">2013-07-11T23:35:12Z</dcterms:modified>
</cp:coreProperties>
</file>