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9" i="1" l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F10" i="1"/>
  <c r="G10" i="1" s="1"/>
  <c r="H9" i="1"/>
  <c r="C7" i="1"/>
  <c r="B11" i="1" s="1"/>
  <c r="B14" i="1" s="1"/>
  <c r="G4" i="1" l="1"/>
  <c r="G5" i="1"/>
  <c r="B17" i="1"/>
  <c r="B20" i="1" l="1"/>
  <c r="G7" i="1" s="1"/>
  <c r="G6" i="1"/>
  <c r="B23" i="1" l="1"/>
  <c r="G8" i="1" s="1"/>
  <c r="H10" i="1" s="1"/>
</calcChain>
</file>

<file path=xl/sharedStrings.xml><?xml version="1.0" encoding="utf-8"?>
<sst xmlns="http://schemas.openxmlformats.org/spreadsheetml/2006/main" count="65" uniqueCount="62">
  <si>
    <t>VG</t>
    <phoneticPr fontId="1"/>
  </si>
  <si>
    <t>TLC59116, IREF Calculation Sheet</t>
    <phoneticPr fontId="1"/>
  </si>
  <si>
    <t>You input</t>
    <phoneticPr fontId="1"/>
  </si>
  <si>
    <t>REXT</t>
    <phoneticPr fontId="1"/>
  </si>
  <si>
    <t>Unit</t>
    <phoneticPr fontId="1"/>
  </si>
  <si>
    <t>Ohm</t>
    <phoneticPr fontId="1"/>
  </si>
  <si>
    <t>External resistor</t>
    <phoneticPr fontId="1"/>
  </si>
  <si>
    <t>Either 1 or 0</t>
    <phoneticPr fontId="1"/>
  </si>
  <si>
    <t>CM</t>
    <phoneticPr fontId="1"/>
  </si>
  <si>
    <t>HC</t>
    <phoneticPr fontId="1"/>
  </si>
  <si>
    <t>CC[5:0]</t>
    <phoneticPr fontId="1"/>
  </si>
  <si>
    <t>binary, 6 digit</t>
    <phoneticPr fontId="1"/>
  </si>
  <si>
    <t>CG</t>
    <phoneticPr fontId="1"/>
  </si>
  <si>
    <t>VG</t>
    <phoneticPr fontId="1"/>
  </si>
  <si>
    <t>V_REXT</t>
    <phoneticPr fontId="1"/>
  </si>
  <si>
    <t>Iref</t>
    <phoneticPr fontId="1"/>
  </si>
  <si>
    <t>Iout, target</t>
    <phoneticPr fontId="1"/>
  </si>
  <si>
    <t>Calculated Value</t>
    <phoneticPr fontId="1"/>
  </si>
  <si>
    <t>V_REXT</t>
    <phoneticPr fontId="1"/>
  </si>
  <si>
    <t>Iout,target</t>
  </si>
  <si>
    <t>Iout,target</t>
    <phoneticPr fontId="1"/>
  </si>
  <si>
    <t>Note</t>
    <phoneticPr fontId="1"/>
  </si>
  <si>
    <t>IREF</t>
  </si>
  <si>
    <t>IREF</t>
    <phoneticPr fontId="1"/>
  </si>
  <si>
    <t>hex</t>
  </si>
  <si>
    <t>hex</t>
    <phoneticPr fontId="1"/>
  </si>
  <si>
    <t>#</t>
    <phoneticPr fontId="1"/>
  </si>
  <si>
    <t>11111111</t>
  </si>
  <si>
    <t>FF</t>
  </si>
  <si>
    <t>00000000</t>
  </si>
  <si>
    <t>0</t>
  </si>
  <si>
    <t>10000000</t>
  </si>
  <si>
    <t>80</t>
  </si>
  <si>
    <t>00110000</t>
  </si>
  <si>
    <t>30</t>
  </si>
  <si>
    <t>01001110</t>
  </si>
  <si>
    <t>4E</t>
  </si>
  <si>
    <t>01100101</t>
  </si>
  <si>
    <t>65</t>
  </si>
  <si>
    <t>01111100</t>
  </si>
  <si>
    <t>7C</t>
  </si>
  <si>
    <t>10100011</t>
  </si>
  <si>
    <t>A3</t>
  </si>
  <si>
    <t>10110010</t>
  </si>
  <si>
    <t>B2</t>
  </si>
  <si>
    <t>11001000</t>
  </si>
  <si>
    <t>C8</t>
  </si>
  <si>
    <t>11010000</t>
  </si>
  <si>
    <t>D0</t>
  </si>
  <si>
    <t>11010111</t>
  </si>
  <si>
    <t>D7</t>
  </si>
  <si>
    <t>11011111</t>
  </si>
  <si>
    <t>DF</t>
  </si>
  <si>
    <t>11100111</t>
  </si>
  <si>
    <t>E7</t>
  </si>
  <si>
    <t>11101110</t>
  </si>
  <si>
    <t>EE</t>
  </si>
  <si>
    <t>110110</t>
    <phoneticPr fontId="1"/>
  </si>
  <si>
    <t>11110110</t>
  </si>
  <si>
    <t>F6</t>
  </si>
  <si>
    <t>Note: REXT</t>
    <phoneticPr fontId="1"/>
  </si>
  <si>
    <t>ohm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</si>
</sst>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0.0000"/>
    <numFmt numFmtId="182" formatCode="0.0"/>
    <numFmt numFmtId="185" formatCode="0.0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85" fontId="2" fillId="0" borderId="0" xfId="0" applyNumberFormat="1" applyFont="1" applyAlignment="1">
      <alignment vertical="center"/>
    </xf>
    <xf numFmtId="49" fontId="2" fillId="2" borderId="1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182" fontId="2" fillId="0" borderId="2" xfId="0" applyNumberFormat="1" applyFont="1" applyBorder="1" applyAlignment="1">
      <alignment vertical="center"/>
    </xf>
    <xf numFmtId="182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Sheet1!$L$3:$L$18</c:f>
              <c:numCache>
                <c:formatCode>0.0</c:formatCode>
                <c:ptCount val="16"/>
                <c:pt idx="0">
                  <c:v>8.7499999999999982</c:v>
                </c:pt>
                <c:pt idx="1">
                  <c:v>15.3125</c:v>
                </c:pt>
                <c:pt idx="2">
                  <c:v>21.328125000000004</c:v>
                </c:pt>
                <c:pt idx="3">
                  <c:v>27.6171875</c:v>
                </c:pt>
                <c:pt idx="4">
                  <c:v>33.90625</c:v>
                </c:pt>
                <c:pt idx="5">
                  <c:v>40.60546875</c:v>
                </c:pt>
                <c:pt idx="6">
                  <c:v>46.7578125</c:v>
                </c:pt>
                <c:pt idx="7">
                  <c:v>52.5</c:v>
                </c:pt>
                <c:pt idx="8">
                  <c:v>59.062500000000007</c:v>
                </c:pt>
                <c:pt idx="9">
                  <c:v>65.624999999999986</c:v>
                </c:pt>
                <c:pt idx="10">
                  <c:v>71.3671875</c:v>
                </c:pt>
                <c:pt idx="11">
                  <c:v>77.929687500000014</c:v>
                </c:pt>
                <c:pt idx="12">
                  <c:v>84.4921875</c:v>
                </c:pt>
                <c:pt idx="13">
                  <c:v>90.234375</c:v>
                </c:pt>
                <c:pt idx="14">
                  <c:v>96.796875</c:v>
                </c:pt>
                <c:pt idx="15">
                  <c:v>104.1796875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8896"/>
        <c:axId val="11280768"/>
      </c:lineChart>
      <c:catAx>
        <c:axId val="11328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280768"/>
        <c:crosses val="autoZero"/>
        <c:auto val="1"/>
        <c:lblAlgn val="ctr"/>
        <c:lblOffset val="100"/>
        <c:noMultiLvlLbl val="0"/>
      </c:catAx>
      <c:valAx>
        <c:axId val="112807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132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12</xdr:col>
      <xdr:colOff>75077</xdr:colOff>
      <xdr:row>73</xdr:row>
      <xdr:rowOff>65620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0"/>
          <a:ext cx="8990477" cy="84476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3</xdr:col>
      <xdr:colOff>94981</xdr:colOff>
      <xdr:row>9</xdr:row>
      <xdr:rowOff>47595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524000"/>
          <a:ext cx="2152381" cy="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11</xdr:row>
      <xdr:rowOff>47625</xdr:rowOff>
    </xdr:from>
    <xdr:to>
      <xdr:col>2</xdr:col>
      <xdr:colOff>37926</xdr:colOff>
      <xdr:row>12</xdr:row>
      <xdr:rowOff>76173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2143125"/>
          <a:ext cx="1390476" cy="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104775</xdr:rowOff>
    </xdr:from>
    <xdr:to>
      <xdr:col>2</xdr:col>
      <xdr:colOff>209352</xdr:colOff>
      <xdr:row>15</xdr:row>
      <xdr:rowOff>133323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771775"/>
          <a:ext cx="1580952" cy="2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17</xdr:row>
      <xdr:rowOff>66675</xdr:rowOff>
    </xdr:from>
    <xdr:to>
      <xdr:col>5</xdr:col>
      <xdr:colOff>609021</xdr:colOff>
      <xdr:row>18</xdr:row>
      <xdr:rowOff>104746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3305175"/>
          <a:ext cx="4638096" cy="2285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57150</xdr:rowOff>
    </xdr:from>
    <xdr:to>
      <xdr:col>7</xdr:col>
      <xdr:colOff>618371</xdr:colOff>
      <xdr:row>21</xdr:row>
      <xdr:rowOff>95221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867150"/>
          <a:ext cx="6038096" cy="228571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23</xdr:row>
      <xdr:rowOff>171450</xdr:rowOff>
    </xdr:from>
    <xdr:to>
      <xdr:col>6</xdr:col>
      <xdr:colOff>66675</xdr:colOff>
      <xdr:row>38</xdr:row>
      <xdr:rowOff>57150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J22" sqref="J22"/>
    </sheetView>
  </sheetViews>
  <sheetFormatPr defaultRowHeight="15" x14ac:dyDescent="0.15"/>
  <cols>
    <col min="1" max="3" width="9" style="2"/>
    <col min="4" max="4" width="17.125" style="2" customWidth="1"/>
    <col min="5" max="9" width="9" style="2"/>
    <col min="10" max="10" width="9.875" style="3" bestFit="1" customWidth="1"/>
    <col min="11" max="12" width="9" style="3"/>
    <col min="13" max="16384" width="9" style="2"/>
  </cols>
  <sheetData>
    <row r="1" spans="1:14" x14ac:dyDescent="0.15">
      <c r="A1" s="1" t="s">
        <v>1</v>
      </c>
    </row>
    <row r="2" spans="1:14" x14ac:dyDescent="0.15">
      <c r="I2" s="6" t="s">
        <v>26</v>
      </c>
      <c r="J2" s="6" t="s">
        <v>22</v>
      </c>
      <c r="K2" s="6" t="s">
        <v>24</v>
      </c>
      <c r="L2" s="6" t="s">
        <v>19</v>
      </c>
    </row>
    <row r="3" spans="1:14" x14ac:dyDescent="0.15">
      <c r="A3" s="4" t="s">
        <v>2</v>
      </c>
      <c r="B3" s="5"/>
      <c r="C3" s="6" t="s">
        <v>4</v>
      </c>
      <c r="D3" s="6" t="s">
        <v>21</v>
      </c>
      <c r="F3" s="7" t="s">
        <v>17</v>
      </c>
      <c r="G3" s="7"/>
      <c r="I3" s="6">
        <v>1</v>
      </c>
      <c r="J3" s="6" t="s">
        <v>29</v>
      </c>
      <c r="K3" s="6" t="s">
        <v>30</v>
      </c>
      <c r="L3" s="16">
        <v>8.7499999999999982</v>
      </c>
      <c r="N3" s="2">
        <v>6.3</v>
      </c>
    </row>
    <row r="4" spans="1:14" x14ac:dyDescent="0.15">
      <c r="A4" s="7" t="s">
        <v>3</v>
      </c>
      <c r="B4" s="8">
        <v>180</v>
      </c>
      <c r="C4" s="7" t="s">
        <v>5</v>
      </c>
      <c r="D4" s="7" t="s">
        <v>6</v>
      </c>
      <c r="F4" s="7" t="s">
        <v>13</v>
      </c>
      <c r="G4" s="7">
        <f>B11</f>
        <v>0.921875</v>
      </c>
      <c r="I4" s="6">
        <v>2</v>
      </c>
      <c r="J4" s="6" t="s">
        <v>33</v>
      </c>
      <c r="K4" s="6" t="s">
        <v>34</v>
      </c>
      <c r="L4" s="16">
        <v>15.3125</v>
      </c>
      <c r="M4" s="9">
        <f>L3+$N$3</f>
        <v>15.049999999999997</v>
      </c>
    </row>
    <row r="5" spans="1:14" x14ac:dyDescent="0.15">
      <c r="A5" s="7" t="s">
        <v>8</v>
      </c>
      <c r="B5" s="8">
        <v>1</v>
      </c>
      <c r="C5" s="7"/>
      <c r="D5" s="7" t="s">
        <v>7</v>
      </c>
      <c r="F5" s="7" t="s">
        <v>12</v>
      </c>
      <c r="G5" s="7">
        <f>B14</f>
        <v>0.921875</v>
      </c>
      <c r="I5" s="6">
        <v>3</v>
      </c>
      <c r="J5" s="6" t="s">
        <v>35</v>
      </c>
      <c r="K5" s="6" t="s">
        <v>36</v>
      </c>
      <c r="L5" s="16">
        <v>21.328125000000004</v>
      </c>
      <c r="M5" s="9">
        <f>M4+$N$3</f>
        <v>21.349999999999998</v>
      </c>
    </row>
    <row r="6" spans="1:14" x14ac:dyDescent="0.15">
      <c r="A6" s="7" t="s">
        <v>9</v>
      </c>
      <c r="B6" s="8">
        <v>1</v>
      </c>
      <c r="C6" s="7"/>
      <c r="D6" s="7" t="s">
        <v>7</v>
      </c>
      <c r="F6" s="7" t="s">
        <v>18</v>
      </c>
      <c r="G6" s="7">
        <f>B17</f>
        <v>1.1615625000000001</v>
      </c>
      <c r="I6" s="6">
        <v>4</v>
      </c>
      <c r="J6" s="6" t="s">
        <v>37</v>
      </c>
      <c r="K6" s="6" t="s">
        <v>38</v>
      </c>
      <c r="L6" s="16">
        <v>27.6171875</v>
      </c>
      <c r="M6" s="9">
        <f>M5+$N$3</f>
        <v>27.65</v>
      </c>
    </row>
    <row r="7" spans="1:14" x14ac:dyDescent="0.15">
      <c r="A7" s="7" t="s">
        <v>10</v>
      </c>
      <c r="B7" s="10" t="s">
        <v>57</v>
      </c>
      <c r="C7" s="7">
        <f>BIN2DEC(B7)</f>
        <v>54</v>
      </c>
      <c r="D7" s="7" t="s">
        <v>11</v>
      </c>
      <c r="F7" s="7" t="s">
        <v>15</v>
      </c>
      <c r="G7" s="7">
        <f>B20</f>
        <v>6.4531250000000005E-3</v>
      </c>
      <c r="I7" s="6">
        <v>5</v>
      </c>
      <c r="J7" s="6" t="s">
        <v>39</v>
      </c>
      <c r="K7" s="6" t="s">
        <v>40</v>
      </c>
      <c r="L7" s="16">
        <v>33.90625</v>
      </c>
      <c r="M7" s="9">
        <f t="shared" ref="M7:M18" si="0">M6+$N$3</f>
        <v>33.949999999999996</v>
      </c>
    </row>
    <row r="8" spans="1:14" x14ac:dyDescent="0.15">
      <c r="F8" s="11" t="s">
        <v>20</v>
      </c>
      <c r="G8" s="11">
        <f>B23</f>
        <v>96.796875</v>
      </c>
      <c r="I8" s="6">
        <v>6</v>
      </c>
      <c r="J8" s="6" t="s">
        <v>41</v>
      </c>
      <c r="K8" s="6" t="s">
        <v>42</v>
      </c>
      <c r="L8" s="16">
        <v>40.60546875</v>
      </c>
      <c r="M8" s="9">
        <f t="shared" si="0"/>
        <v>40.249999999999993</v>
      </c>
    </row>
    <row r="9" spans="1:14" x14ac:dyDescent="0.15">
      <c r="F9" s="7" t="s">
        <v>23</v>
      </c>
      <c r="G9" s="7" t="s">
        <v>25</v>
      </c>
      <c r="H9" s="14" t="str">
        <f>F8</f>
        <v>Iout,target</v>
      </c>
      <c r="I9" s="6">
        <v>7</v>
      </c>
      <c r="J9" s="6" t="s">
        <v>43</v>
      </c>
      <c r="K9" s="6" t="s">
        <v>44</v>
      </c>
      <c r="L9" s="16">
        <v>46.7578125</v>
      </c>
      <c r="M9" s="9">
        <f t="shared" si="0"/>
        <v>46.54999999999999</v>
      </c>
    </row>
    <row r="10" spans="1:14" x14ac:dyDescent="0.15">
      <c r="F10" s="7" t="str">
        <f>B5&amp;B6&amp;B7</f>
        <v>11110110</v>
      </c>
      <c r="G10" s="7" t="str">
        <f>BIN2HEX(F10)</f>
        <v>F6</v>
      </c>
      <c r="H10" s="15">
        <f>G8</f>
        <v>96.796875</v>
      </c>
      <c r="I10" s="6">
        <v>8</v>
      </c>
      <c r="J10" s="6" t="s">
        <v>31</v>
      </c>
      <c r="K10" s="6" t="s">
        <v>32</v>
      </c>
      <c r="L10" s="16">
        <v>52.5</v>
      </c>
      <c r="M10" s="9">
        <f t="shared" si="0"/>
        <v>52.849999999999987</v>
      </c>
    </row>
    <row r="11" spans="1:14" x14ac:dyDescent="0.15">
      <c r="A11" s="12" t="s">
        <v>0</v>
      </c>
      <c r="B11" s="2">
        <f>(1+B6)*(1+C7/64)/4</f>
        <v>0.921875</v>
      </c>
      <c r="I11" s="6">
        <v>9</v>
      </c>
      <c r="J11" s="6" t="s">
        <v>45</v>
      </c>
      <c r="K11" s="6" t="s">
        <v>46</v>
      </c>
      <c r="L11" s="16">
        <v>59.062500000000007</v>
      </c>
      <c r="M11" s="9">
        <f t="shared" si="0"/>
        <v>59.149999999999984</v>
      </c>
    </row>
    <row r="12" spans="1:14" x14ac:dyDescent="0.15">
      <c r="A12" s="12"/>
      <c r="I12" s="6">
        <v>10</v>
      </c>
      <c r="J12" s="6" t="s">
        <v>47</v>
      </c>
      <c r="K12" s="6" t="s">
        <v>48</v>
      </c>
      <c r="L12" s="16">
        <v>65.624999999999986</v>
      </c>
      <c r="M12" s="9">
        <f t="shared" si="0"/>
        <v>65.449999999999989</v>
      </c>
    </row>
    <row r="13" spans="1:14" x14ac:dyDescent="0.15">
      <c r="A13" s="12"/>
      <c r="I13" s="6">
        <v>11</v>
      </c>
      <c r="J13" s="6" t="s">
        <v>49</v>
      </c>
      <c r="K13" s="6" t="s">
        <v>50</v>
      </c>
      <c r="L13" s="16">
        <v>71.3671875</v>
      </c>
      <c r="M13" s="9">
        <f t="shared" si="0"/>
        <v>71.749999999999986</v>
      </c>
    </row>
    <row r="14" spans="1:14" x14ac:dyDescent="0.15">
      <c r="A14" s="12" t="s">
        <v>12</v>
      </c>
      <c r="B14" s="2">
        <f>B11*3^(B5-1)</f>
        <v>0.921875</v>
      </c>
      <c r="I14" s="6">
        <v>12</v>
      </c>
      <c r="J14" s="6" t="s">
        <v>51</v>
      </c>
      <c r="K14" s="6" t="s">
        <v>52</v>
      </c>
      <c r="L14" s="16">
        <v>77.929687500000014</v>
      </c>
      <c r="M14" s="9">
        <f t="shared" si="0"/>
        <v>78.049999999999983</v>
      </c>
    </row>
    <row r="15" spans="1:14" x14ac:dyDescent="0.15">
      <c r="A15" s="12"/>
      <c r="I15" s="6">
        <v>13</v>
      </c>
      <c r="J15" s="6" t="s">
        <v>53</v>
      </c>
      <c r="K15" s="6" t="s">
        <v>54</v>
      </c>
      <c r="L15" s="16">
        <v>84.4921875</v>
      </c>
      <c r="M15" s="9">
        <f t="shared" si="0"/>
        <v>84.34999999999998</v>
      </c>
    </row>
    <row r="16" spans="1:14" x14ac:dyDescent="0.15">
      <c r="A16" s="12"/>
      <c r="I16" s="6">
        <v>14</v>
      </c>
      <c r="J16" s="6" t="s">
        <v>55</v>
      </c>
      <c r="K16" s="6" t="s">
        <v>56</v>
      </c>
      <c r="L16" s="16">
        <v>90.234375</v>
      </c>
      <c r="M16" s="9">
        <f t="shared" si="0"/>
        <v>90.649999999999977</v>
      </c>
    </row>
    <row r="17" spans="1:13" x14ac:dyDescent="0.15">
      <c r="A17" s="12" t="s">
        <v>14</v>
      </c>
      <c r="B17" s="2">
        <f>1.26*B11</f>
        <v>1.1615625000000001</v>
      </c>
      <c r="I17" s="6">
        <v>15</v>
      </c>
      <c r="J17" s="6" t="s">
        <v>58</v>
      </c>
      <c r="K17" s="6" t="s">
        <v>59</v>
      </c>
      <c r="L17" s="16">
        <v>96.796875</v>
      </c>
      <c r="M17" s="9">
        <f t="shared" si="0"/>
        <v>96.949999999999974</v>
      </c>
    </row>
    <row r="18" spans="1:13" x14ac:dyDescent="0.15">
      <c r="A18" s="12"/>
      <c r="I18" s="6">
        <v>16</v>
      </c>
      <c r="J18" s="6" t="s">
        <v>27</v>
      </c>
      <c r="K18" s="6" t="s">
        <v>28</v>
      </c>
      <c r="L18" s="16">
        <v>104.1796875</v>
      </c>
      <c r="M18" s="9">
        <f t="shared" si="0"/>
        <v>103.24999999999997</v>
      </c>
    </row>
    <row r="19" spans="1:13" x14ac:dyDescent="0.15">
      <c r="A19" s="12"/>
      <c r="I19" s="1" t="s">
        <v>60</v>
      </c>
      <c r="J19" s="12">
        <f>B4</f>
        <v>180</v>
      </c>
      <c r="K19" s="12" t="s">
        <v>61</v>
      </c>
    </row>
    <row r="20" spans="1:13" x14ac:dyDescent="0.15">
      <c r="A20" s="12" t="s">
        <v>15</v>
      </c>
      <c r="B20" s="2">
        <f>B17/B4</f>
        <v>6.4531250000000005E-3</v>
      </c>
      <c r="L20" s="13"/>
    </row>
    <row r="21" spans="1:13" x14ac:dyDescent="0.15">
      <c r="A21" s="12"/>
    </row>
    <row r="22" spans="1:13" x14ac:dyDescent="0.15">
      <c r="A22" s="12"/>
    </row>
    <row r="23" spans="1:13" x14ac:dyDescent="0.15">
      <c r="A23" s="12" t="s">
        <v>16</v>
      </c>
      <c r="B23" s="2">
        <f>B20*15*3^(B5-1)*1000</f>
        <v>96.796875</v>
      </c>
    </row>
    <row r="24" spans="1:13" x14ac:dyDescent="0.15">
      <c r="A24" s="12"/>
    </row>
    <row r="25" spans="1:13" x14ac:dyDescent="0.15">
      <c r="A25" s="12"/>
    </row>
    <row r="26" spans="1:13" x14ac:dyDescent="0.15">
      <c r="A26" s="12"/>
    </row>
  </sheetData>
  <mergeCells count="1">
    <mergeCell ref="A3:B3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2013-04-03T09:05:58Z</dcterms:modified>
</cp:coreProperties>
</file>