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2" i="1"/>
  <c r="K13"/>
  <c r="K14"/>
  <c r="K15"/>
  <c r="K12"/>
  <c r="M13"/>
  <c r="M14"/>
  <c r="M15"/>
  <c r="M12"/>
  <c r="L13"/>
  <c r="L14"/>
  <c r="L15"/>
  <c r="L12"/>
  <c r="I13"/>
  <c r="I14"/>
  <c r="I15"/>
  <c r="I12"/>
  <c r="H13"/>
  <c r="H14"/>
  <c r="H15"/>
  <c r="J13"/>
  <c r="J14"/>
  <c r="J15"/>
  <c r="G13"/>
  <c r="G14"/>
  <c r="G15"/>
  <c r="G12"/>
  <c r="F15"/>
  <c r="F14"/>
  <c r="F12"/>
  <c r="J12" l="1"/>
</calcChain>
</file>

<file path=xl/sharedStrings.xml><?xml version="1.0" encoding="utf-8"?>
<sst xmlns="http://schemas.openxmlformats.org/spreadsheetml/2006/main" count="22" uniqueCount="19">
  <si>
    <t>RL</t>
  </si>
  <si>
    <t>Rcomp</t>
  </si>
  <si>
    <t>Rbias</t>
  </si>
  <si>
    <t>Ω</t>
  </si>
  <si>
    <t>VADD</t>
  </si>
  <si>
    <t>VASS</t>
  </si>
  <si>
    <t>V</t>
  </si>
  <si>
    <t>PGA Gain</t>
  </si>
  <si>
    <t>mA</t>
  </si>
  <si>
    <t>Tamp C</t>
  </si>
  <si>
    <t>RTD Res</t>
  </si>
  <si>
    <t>Vref</t>
  </si>
  <si>
    <t>Idac</t>
  </si>
  <si>
    <t>Vinp</t>
  </si>
  <si>
    <t>Vinn</t>
  </si>
  <si>
    <t>Vdif</t>
  </si>
  <si>
    <t>VCM</t>
  </si>
  <si>
    <t>VCM(max)</t>
  </si>
  <si>
    <t>VCM(min)</t>
  </si>
</sst>
</file>

<file path=xl/styles.xml><?xml version="1.0" encoding="utf-8"?>
<styleSheet xmlns="http://schemas.openxmlformats.org/spreadsheetml/2006/main">
  <numFmts count="2">
    <numFmt numFmtId="170" formatCode="0.0000"/>
    <numFmt numFmtId="171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Fill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170" fontId="0" fillId="3" borderId="1" xfId="0" applyNumberFormat="1" applyFill="1" applyBorder="1"/>
    <xf numFmtId="171" fontId="0" fillId="3" borderId="1" xfId="0" applyNumberFormat="1" applyFill="1" applyBorder="1"/>
    <xf numFmtId="171" fontId="0" fillId="0" borderId="1" xfId="0" applyNumberFormat="1" applyFill="1" applyBorder="1"/>
    <xf numFmtId="0" fontId="0" fillId="2" borderId="2" xfId="0" applyFill="1" applyBorder="1"/>
    <xf numFmtId="0" fontId="0" fillId="3" borderId="2" xfId="0" applyFill="1" applyBorder="1"/>
    <xf numFmtId="170" fontId="0" fillId="3" borderId="2" xfId="0" applyNumberFormat="1" applyFill="1" applyBorder="1"/>
    <xf numFmtId="171" fontId="0" fillId="3" borderId="2" xfId="0" applyNumberFormat="1" applyFill="1" applyBorder="1"/>
    <xf numFmtId="171" fontId="0" fillId="0" borderId="2" xfId="0" applyNumberFormat="1" applyFill="1" applyBorder="1"/>
    <xf numFmtId="0" fontId="0" fillId="0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4" xfId="0" applyFill="1" applyBorder="1"/>
    <xf numFmtId="0" fontId="0" fillId="0" borderId="4" xfId="0" applyFill="1" applyBorder="1"/>
    <xf numFmtId="0" fontId="0" fillId="0" borderId="5" xfId="0" applyFill="1" applyBorder="1"/>
    <xf numFmtId="0" fontId="0" fillId="2" borderId="6" xfId="0" applyFill="1" applyBorder="1"/>
    <xf numFmtId="0" fontId="0" fillId="0" borderId="7" xfId="0" applyFill="1" applyBorder="1"/>
    <xf numFmtId="0" fontId="0" fillId="2" borderId="8" xfId="0" applyFill="1" applyBorder="1"/>
    <xf numFmtId="0" fontId="0" fillId="0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3" borderId="11" xfId="0" applyFill="1" applyBorder="1"/>
    <xf numFmtId="170" fontId="0" fillId="3" borderId="11" xfId="0" applyNumberFormat="1" applyFill="1" applyBorder="1"/>
    <xf numFmtId="171" fontId="0" fillId="3" borderId="11" xfId="0" applyNumberFormat="1" applyFill="1" applyBorder="1"/>
    <xf numFmtId="171" fontId="0" fillId="0" borderId="11" xfId="0" applyNumberFormat="1" applyFill="1" applyBorder="1"/>
    <xf numFmtId="0" fontId="0" fillId="0" borderId="11" xfId="0" applyFill="1" applyBorder="1"/>
    <xf numFmtId="0" fontId="0" fillId="0" borderId="1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6</xdr:row>
      <xdr:rowOff>171450</xdr:rowOff>
    </xdr:from>
    <xdr:to>
      <xdr:col>6</xdr:col>
      <xdr:colOff>552450</xdr:colOff>
      <xdr:row>8</xdr:row>
      <xdr:rowOff>66675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1314450"/>
          <a:ext cx="1581150" cy="276225"/>
        </a:xfrm>
        <a:prstGeom prst="rect">
          <a:avLst/>
        </a:prstGeom>
        <a:noFill/>
        <a:ln w="127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171450</xdr:colOff>
      <xdr:row>5</xdr:row>
      <xdr:rowOff>0</xdr:rowOff>
    </xdr:from>
    <xdr:to>
      <xdr:col>7</xdr:col>
      <xdr:colOff>552450</xdr:colOff>
      <xdr:row>6</xdr:row>
      <xdr:rowOff>95250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57425" y="952500"/>
          <a:ext cx="2209800" cy="285750"/>
        </a:xfrm>
        <a:prstGeom prst="rect">
          <a:avLst/>
        </a:prstGeom>
        <a:noFill/>
        <a:ln w="127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161925</xdr:colOff>
      <xdr:row>2</xdr:row>
      <xdr:rowOff>161925</xdr:rowOff>
    </xdr:from>
    <xdr:to>
      <xdr:col>8</xdr:col>
      <xdr:colOff>114300</xdr:colOff>
      <xdr:row>4</xdr:row>
      <xdr:rowOff>95250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47900" y="542925"/>
          <a:ext cx="2371725" cy="314325"/>
        </a:xfrm>
        <a:prstGeom prst="rect">
          <a:avLst/>
        </a:prstGeom>
        <a:noFill/>
        <a:ln w="1270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247650</xdr:colOff>
      <xdr:row>1</xdr:row>
      <xdr:rowOff>104775</xdr:rowOff>
    </xdr:from>
    <xdr:to>
      <xdr:col>15</xdr:col>
      <xdr:colOff>9525</xdr:colOff>
      <xdr:row>5</xdr:row>
      <xdr:rowOff>180975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52975" y="295275"/>
          <a:ext cx="4143375" cy="838200"/>
        </a:xfrm>
        <a:prstGeom prst="rect">
          <a:avLst/>
        </a:prstGeom>
        <a:noFill/>
        <a:ln w="1270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304800</xdr:colOff>
      <xdr:row>6</xdr:row>
      <xdr:rowOff>133350</xdr:rowOff>
    </xdr:from>
    <xdr:to>
      <xdr:col>18</xdr:col>
      <xdr:colOff>447675</xdr:colOff>
      <xdr:row>8</xdr:row>
      <xdr:rowOff>47625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10125" y="1276350"/>
          <a:ext cx="6353175" cy="295275"/>
        </a:xfrm>
        <a:prstGeom prst="rect">
          <a:avLst/>
        </a:prstGeom>
        <a:noFill/>
        <a:ln w="1270">
          <a:solidFill>
            <a:schemeClr val="tx1"/>
          </a:solidFill>
        </a:ln>
      </xdr:spPr>
    </xdr:pic>
    <xdr:clientData/>
  </xdr:twoCellAnchor>
  <xdr:twoCellAnchor>
    <xdr:from>
      <xdr:col>5</xdr:col>
      <xdr:colOff>371475</xdr:colOff>
      <xdr:row>8</xdr:row>
      <xdr:rowOff>66675</xdr:rowOff>
    </xdr:from>
    <xdr:to>
      <xdr:col>6</xdr:col>
      <xdr:colOff>276225</xdr:colOff>
      <xdr:row>9</xdr:row>
      <xdr:rowOff>152400</xdr:rowOff>
    </xdr:to>
    <xdr:cxnSp macro="">
      <xdr:nvCxnSpPr>
        <xdr:cNvPr id="8" name="Straight Arrow Connector 7"/>
        <xdr:cNvCxnSpPr>
          <a:stCxn id="1026" idx="2"/>
        </xdr:cNvCxnSpPr>
      </xdr:nvCxnSpPr>
      <xdr:spPr>
        <a:xfrm>
          <a:off x="3067050" y="1590675"/>
          <a:ext cx="514350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4</xdr:row>
      <xdr:rowOff>104775</xdr:rowOff>
    </xdr:from>
    <xdr:to>
      <xdr:col>8</xdr:col>
      <xdr:colOff>114300</xdr:colOff>
      <xdr:row>10</xdr:row>
      <xdr:rowOff>0</xdr:rowOff>
    </xdr:to>
    <xdr:cxnSp macro="">
      <xdr:nvCxnSpPr>
        <xdr:cNvPr id="12" name="Straight Arrow Connector 11"/>
        <xdr:cNvCxnSpPr/>
      </xdr:nvCxnSpPr>
      <xdr:spPr>
        <a:xfrm>
          <a:off x="4543425" y="866775"/>
          <a:ext cx="76200" cy="1047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247650</xdr:colOff>
      <xdr:row>6</xdr:row>
      <xdr:rowOff>19050</xdr:rowOff>
    </xdr:from>
    <xdr:to>
      <xdr:col>7</xdr:col>
      <xdr:colOff>295275</xdr:colOff>
      <xdr:row>9</xdr:row>
      <xdr:rowOff>171450</xdr:rowOff>
    </xdr:to>
    <xdr:cxnSp macro="">
      <xdr:nvCxnSpPr>
        <xdr:cNvPr id="14" name="Straight Arrow Connector 13"/>
        <xdr:cNvCxnSpPr/>
      </xdr:nvCxnSpPr>
      <xdr:spPr>
        <a:xfrm>
          <a:off x="4162425" y="1162050"/>
          <a:ext cx="47625" cy="723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266700</xdr:colOff>
      <xdr:row>6</xdr:row>
      <xdr:rowOff>0</xdr:rowOff>
    </xdr:from>
    <xdr:to>
      <xdr:col>10</xdr:col>
      <xdr:colOff>409575</xdr:colOff>
      <xdr:row>9</xdr:row>
      <xdr:rowOff>190500</xdr:rowOff>
    </xdr:to>
    <xdr:cxnSp macro="">
      <xdr:nvCxnSpPr>
        <xdr:cNvPr id="16" name="Straight Arrow Connector 15"/>
        <xdr:cNvCxnSpPr/>
      </xdr:nvCxnSpPr>
      <xdr:spPr>
        <a:xfrm flipH="1">
          <a:off x="5981700" y="1143000"/>
          <a:ext cx="142875" cy="762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7</xdr:row>
      <xdr:rowOff>171450</xdr:rowOff>
    </xdr:from>
    <xdr:to>
      <xdr:col>12</xdr:col>
      <xdr:colOff>361950</xdr:colOff>
      <xdr:row>9</xdr:row>
      <xdr:rowOff>190500</xdr:rowOff>
    </xdr:to>
    <xdr:cxnSp macro="">
      <xdr:nvCxnSpPr>
        <xdr:cNvPr id="18" name="Straight Arrow Connector 17"/>
        <xdr:cNvCxnSpPr/>
      </xdr:nvCxnSpPr>
      <xdr:spPr>
        <a:xfrm>
          <a:off x="6543675" y="1504950"/>
          <a:ext cx="81915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342900</xdr:colOff>
      <xdr:row>7</xdr:row>
      <xdr:rowOff>161925</xdr:rowOff>
    </xdr:from>
    <xdr:to>
      <xdr:col>14</xdr:col>
      <xdr:colOff>495300</xdr:colOff>
      <xdr:row>9</xdr:row>
      <xdr:rowOff>171450</xdr:rowOff>
    </xdr:to>
    <xdr:cxnSp macro="">
      <xdr:nvCxnSpPr>
        <xdr:cNvPr id="20" name="Straight Arrow Connector 19"/>
        <xdr:cNvCxnSpPr/>
      </xdr:nvCxnSpPr>
      <xdr:spPr>
        <a:xfrm flipH="1">
          <a:off x="6657975" y="1495425"/>
          <a:ext cx="2114550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20"/>
  <sheetViews>
    <sheetView tabSelected="1" workbookViewId="0">
      <selection activeCell="M24" sqref="M24:M25"/>
    </sheetView>
  </sheetViews>
  <sheetFormatPr defaultRowHeight="15"/>
  <cols>
    <col min="4" max="4" width="3.85546875" customWidth="1"/>
    <col min="8" max="9" width="8.85546875" customWidth="1"/>
    <col min="10" max="10" width="9.28515625" bestFit="1" customWidth="1"/>
    <col min="11" max="11" width="9" customWidth="1"/>
    <col min="12" max="12" width="10.28515625" bestFit="1" customWidth="1"/>
    <col min="13" max="13" width="10" bestFit="1" customWidth="1"/>
  </cols>
  <sheetData>
    <row r="2" spans="2:13">
      <c r="B2" s="1" t="s">
        <v>0</v>
      </c>
      <c r="C2" s="1">
        <v>15</v>
      </c>
      <c r="D2" s="2" t="s">
        <v>3</v>
      </c>
    </row>
    <row r="3" spans="2:13">
      <c r="B3" s="1" t="s">
        <v>1</v>
      </c>
      <c r="C3" s="1">
        <v>180</v>
      </c>
      <c r="D3" s="2" t="s">
        <v>3</v>
      </c>
    </row>
    <row r="4" spans="2:13">
      <c r="B4" s="1" t="s">
        <v>2</v>
      </c>
      <c r="C4" s="1">
        <v>806</v>
      </c>
      <c r="D4" s="2" t="s">
        <v>3</v>
      </c>
    </row>
    <row r="6" spans="2:13">
      <c r="B6" s="1" t="s">
        <v>4</v>
      </c>
      <c r="C6" s="1">
        <v>5</v>
      </c>
      <c r="D6" s="1" t="s">
        <v>6</v>
      </c>
      <c r="J6" s="3"/>
      <c r="K6" s="3"/>
      <c r="L6" s="3"/>
      <c r="M6" s="3"/>
    </row>
    <row r="7" spans="2:13">
      <c r="B7" s="1" t="s">
        <v>5</v>
      </c>
      <c r="C7" s="1">
        <v>0</v>
      </c>
      <c r="D7" s="1" t="s">
        <v>6</v>
      </c>
      <c r="J7" s="3"/>
      <c r="K7" s="3"/>
      <c r="L7" s="3"/>
      <c r="M7" s="3"/>
    </row>
    <row r="8" spans="2:13">
      <c r="B8" s="1" t="s">
        <v>7</v>
      </c>
      <c r="C8" s="1">
        <v>16</v>
      </c>
      <c r="D8" s="1"/>
      <c r="J8" s="3"/>
      <c r="K8" s="3"/>
      <c r="L8" s="3"/>
      <c r="M8" s="3"/>
    </row>
    <row r="9" spans="2:13">
      <c r="B9" s="1" t="s">
        <v>12</v>
      </c>
      <c r="C9" s="1">
        <v>1.5</v>
      </c>
      <c r="D9" s="1" t="s">
        <v>8</v>
      </c>
      <c r="J9" s="3"/>
      <c r="K9" s="3"/>
      <c r="L9" s="3"/>
      <c r="M9" s="3"/>
    </row>
    <row r="10" spans="2:13" ht="15.75" thickBot="1">
      <c r="J10" s="3"/>
      <c r="K10" s="3"/>
      <c r="L10" s="3"/>
      <c r="M10" s="3"/>
    </row>
    <row r="11" spans="2:13" ht="15.75" thickBot="1">
      <c r="E11" s="16" t="s">
        <v>9</v>
      </c>
      <c r="F11" s="17" t="s">
        <v>10</v>
      </c>
      <c r="G11" s="18" t="s">
        <v>11</v>
      </c>
      <c r="H11" s="18" t="s">
        <v>13</v>
      </c>
      <c r="I11" s="18" t="s">
        <v>14</v>
      </c>
      <c r="J11" s="19" t="s">
        <v>15</v>
      </c>
      <c r="K11" s="19" t="s">
        <v>16</v>
      </c>
      <c r="L11" s="19" t="s">
        <v>17</v>
      </c>
      <c r="M11" s="20" t="s">
        <v>18</v>
      </c>
    </row>
    <row r="12" spans="2:13">
      <c r="E12" s="21">
        <v>-50</v>
      </c>
      <c r="F12" s="10">
        <f>(E12-$E$13)*0.385+$F$13</f>
        <v>80.75</v>
      </c>
      <c r="G12" s="11">
        <f>$C$9*2/1000*$C$4</f>
        <v>2.4180000000000001</v>
      </c>
      <c r="H12" s="12">
        <f>$C$9/1000*($C$2+F12)+G12</f>
        <v>2.5616250000000003</v>
      </c>
      <c r="I12" s="13">
        <f>$C$9/1000*($C$2+$C$3)+G12</f>
        <v>2.7105000000000001</v>
      </c>
      <c r="J12" s="14">
        <f>H12-I12</f>
        <v>-0.14887499999999987</v>
      </c>
      <c r="K12" s="14">
        <f>$C$9/1000*$C$2+$C$9/1000*(F12+$C$3)/2+2*$C$9/1000*($C$2+$C$4)</f>
        <v>2.6810624999999999</v>
      </c>
      <c r="L12" s="15">
        <f>$C$6-0.1-$C$8*ABS(J12)/2</f>
        <v>3.7090000000000014</v>
      </c>
      <c r="M12" s="22">
        <f>$C$7+0.1+$C$8*ABS(J12)/2</f>
        <v>1.290999999999999</v>
      </c>
    </row>
    <row r="13" spans="2:13">
      <c r="E13" s="23">
        <v>0</v>
      </c>
      <c r="F13" s="4">
        <v>100</v>
      </c>
      <c r="G13" s="5">
        <f t="shared" ref="G13:G15" si="0">$C$9*2/1000*$C$4</f>
        <v>2.4180000000000001</v>
      </c>
      <c r="H13" s="7">
        <f t="shared" ref="H13:H15" si="1">$C$9/1000*($C$2+F13)+G13</f>
        <v>2.5905</v>
      </c>
      <c r="I13" s="8">
        <f t="shared" ref="I13:I15" si="2">$C$9/1000*($C$2+$C$3)+G13</f>
        <v>2.7105000000000001</v>
      </c>
      <c r="J13" s="9">
        <f t="shared" ref="J13:J15" si="3">H13-I13</f>
        <v>-0.12000000000000011</v>
      </c>
      <c r="K13" s="14">
        <f t="shared" ref="K13:K15" si="4">$C$9/1000*$C$2+$C$9/1000*(F13+$C$3)/2+2*$C$9/1000*($C$2+$C$4)</f>
        <v>2.6955</v>
      </c>
      <c r="L13" s="6">
        <f t="shared" ref="L13:L15" si="5">$C$6-0.1-$C$8*ABS(J13)/2</f>
        <v>3.9399999999999995</v>
      </c>
      <c r="M13" s="24">
        <f t="shared" ref="M13:M15" si="6">$C$7+0.1+$C$8*ABS(J13)/2</f>
        <v>1.0600000000000009</v>
      </c>
    </row>
    <row r="14" spans="2:13">
      <c r="E14" s="23">
        <v>250</v>
      </c>
      <c r="F14" s="4">
        <f>(E14-$E$13)*0.385+$F$13</f>
        <v>196.25</v>
      </c>
      <c r="G14" s="5">
        <f t="shared" si="0"/>
        <v>2.4180000000000001</v>
      </c>
      <c r="H14" s="7">
        <f t="shared" si="1"/>
        <v>2.7348750000000002</v>
      </c>
      <c r="I14" s="8">
        <f t="shared" si="2"/>
        <v>2.7105000000000001</v>
      </c>
      <c r="J14" s="9">
        <f t="shared" si="3"/>
        <v>2.4375000000000036E-2</v>
      </c>
      <c r="K14" s="14">
        <f t="shared" si="4"/>
        <v>2.7676875000000001</v>
      </c>
      <c r="L14" s="6">
        <f t="shared" si="5"/>
        <v>4.7050000000000001</v>
      </c>
      <c r="M14" s="24">
        <f t="shared" si="6"/>
        <v>0.29500000000000026</v>
      </c>
    </row>
    <row r="15" spans="2:13" ht="15.75" thickBot="1">
      <c r="E15" s="25">
        <v>450</v>
      </c>
      <c r="F15" s="26">
        <f>(E15-$E$13)*0.385+$F$13</f>
        <v>273.25</v>
      </c>
      <c r="G15" s="27">
        <f t="shared" si="0"/>
        <v>2.4180000000000001</v>
      </c>
      <c r="H15" s="28">
        <f t="shared" si="1"/>
        <v>2.8503750000000001</v>
      </c>
      <c r="I15" s="29">
        <f t="shared" si="2"/>
        <v>2.7105000000000001</v>
      </c>
      <c r="J15" s="30">
        <f t="shared" si="3"/>
        <v>0.13987499999999997</v>
      </c>
      <c r="K15" s="30">
        <f t="shared" si="4"/>
        <v>2.8254375</v>
      </c>
      <c r="L15" s="31">
        <f t="shared" si="5"/>
        <v>3.7810000000000006</v>
      </c>
      <c r="M15" s="32">
        <f t="shared" si="6"/>
        <v>1.2189999999999999</v>
      </c>
    </row>
    <row r="16" spans="2:13">
      <c r="J16" s="3"/>
      <c r="K16" s="3"/>
      <c r="L16" s="3"/>
      <c r="M16" s="3"/>
    </row>
    <row r="17" spans="10:13">
      <c r="J17" s="3"/>
      <c r="K17" s="3"/>
      <c r="L17" s="3"/>
      <c r="M17" s="3"/>
    </row>
    <row r="18" spans="10:13">
      <c r="J18" s="3"/>
      <c r="K18" s="3"/>
      <c r="L18" s="3"/>
      <c r="M18" s="3"/>
    </row>
    <row r="19" spans="10:13">
      <c r="J19" s="3"/>
      <c r="K19" s="3"/>
      <c r="L19" s="3"/>
      <c r="M19" s="3"/>
    </row>
    <row r="20" spans="10:13">
      <c r="J20" s="3"/>
      <c r="K20" s="3"/>
      <c r="L20" s="3"/>
      <c r="M20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Andres</cp:lastModifiedBy>
  <dcterms:created xsi:type="dcterms:W3CDTF">2012-06-22T10:36:52Z</dcterms:created>
  <dcterms:modified xsi:type="dcterms:W3CDTF">2012-06-22T11:54:17Z</dcterms:modified>
</cp:coreProperties>
</file>