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30" yWindow="180" windowWidth="13335" windowHeight="10590" tabRatio="753" activeTab="2"/>
  </bookViews>
  <sheets>
    <sheet name="DDR3" sheetId="13" r:id="rId1"/>
    <sheet name="DDR3_266MHz" sheetId="17" r:id="rId2"/>
    <sheet name="DDR3_400MHz" sheetId="15" r:id="rId3"/>
    <sheet name="DDR2" sheetId="14" r:id="rId4"/>
    <sheet name="mDDR" sheetId="11" r:id="rId5"/>
    <sheet name="EVM_1_3 (DDR3)" sheetId="4" r:id="rId6"/>
    <sheet name="StarterKit(DDR3)" sheetId="5" r:id="rId7"/>
    <sheet name="EVM_1_2(DDR2)" sheetId="6" r:id="rId8"/>
    <sheet name="EVM 13x13 (mDDR)" sheetId="9" r:id="rId9"/>
    <sheet name="beagleLT(DDR3)" sheetId="8" r:id="rId10"/>
    <sheet name="Data" sheetId="2" r:id="rId11"/>
  </sheets>
  <calcPr calcId="125725"/>
</workbook>
</file>

<file path=xl/calcChain.xml><?xml version="1.0" encoding="utf-8"?>
<calcChain xmlns="http://schemas.openxmlformats.org/spreadsheetml/2006/main">
  <c r="B21" i="17"/>
  <c r="B16"/>
  <c r="C13"/>
  <c r="B13"/>
  <c r="C11"/>
  <c r="B11"/>
  <c r="B21" i="15"/>
  <c r="B16"/>
  <c r="C13"/>
  <c r="B13"/>
  <c r="C11"/>
  <c r="B11"/>
  <c r="B11" i="14"/>
  <c r="C11"/>
  <c r="B13"/>
  <c r="B17" s="1"/>
  <c r="C13"/>
  <c r="B16"/>
  <c r="B19"/>
  <c r="B20"/>
  <c r="B13" i="6"/>
  <c r="C13"/>
  <c r="B11" i="13"/>
  <c r="B18" s="1"/>
  <c r="C11"/>
  <c r="B13"/>
  <c r="C13"/>
  <c r="B17" s="1"/>
  <c r="B16"/>
  <c r="B21"/>
  <c r="B11" i="11"/>
  <c r="C11"/>
  <c r="B17" s="1"/>
  <c r="B15"/>
  <c r="B16"/>
  <c r="B18"/>
  <c r="B19"/>
  <c r="B21" i="8"/>
  <c r="B21" i="5"/>
  <c r="B19" i="6"/>
  <c r="B11"/>
  <c r="B18" s="1"/>
  <c r="C11"/>
  <c r="B16"/>
  <c r="B20"/>
  <c r="B21" i="4"/>
  <c r="B19" i="9"/>
  <c r="B18"/>
  <c r="B16"/>
  <c r="B11"/>
  <c r="C11"/>
  <c r="B15"/>
  <c r="B11" i="8"/>
  <c r="C11"/>
  <c r="B18" s="1"/>
  <c r="B13"/>
  <c r="C13"/>
  <c r="B16"/>
  <c r="B17"/>
  <c r="B11" i="5"/>
  <c r="B18" s="1"/>
  <c r="C11"/>
  <c r="B13"/>
  <c r="C13"/>
  <c r="B16"/>
  <c r="B11" i="4"/>
  <c r="C11"/>
  <c r="B13"/>
  <c r="C13"/>
  <c r="B16"/>
  <c r="B17" i="15" l="1"/>
  <c r="B17" i="5"/>
  <c r="B17" i="6"/>
  <c r="B18" i="17"/>
  <c r="B17"/>
  <c r="B17" i="9"/>
  <c r="B18" i="15"/>
  <c r="B17" i="4"/>
  <c r="B18" i="14"/>
  <c r="B18" i="4"/>
</calcChain>
</file>

<file path=xl/comments1.xml><?xml version="1.0" encoding="utf-8"?>
<comments xmlns="http://schemas.openxmlformats.org/spreadsheetml/2006/main">
  <authors>
    <author>Hedtke, Gerd</author>
  </authors>
  <commentList>
    <comment ref="C15" authorId="0">
      <text>
        <r>
          <rPr>
            <b/>
            <sz val="9"/>
            <color indexed="81"/>
            <rFont val="Tahoma"/>
            <family val="2"/>
          </rPr>
          <t>Hedtke, Gerd:
origin of WR Leveling values:</t>
        </r>
        <r>
          <rPr>
            <sz val="9"/>
            <color indexed="81"/>
            <rFont val="Tahoma"/>
            <family val="2"/>
          </rPr>
          <t xml:space="preserve">
http://processors.wiki.ti.com/index.php/Sitara_Linux_Training:_Tuning_the_DDR3_Timings_on_BeagleBoneBlack#Lab_Steps</t>
        </r>
      </text>
    </comment>
  </commentList>
</comments>
</file>

<file path=xl/sharedStrings.xml><?xml version="1.0" encoding="utf-8"?>
<sst xmlns="http://schemas.openxmlformats.org/spreadsheetml/2006/main" count="316" uniqueCount="43">
  <si>
    <t>Delay per inch</t>
  </si>
  <si>
    <t>ps</t>
  </si>
  <si>
    <t>MHz</t>
  </si>
  <si>
    <t>Byte 0</t>
  </si>
  <si>
    <t>Byte 1</t>
  </si>
  <si>
    <t>Parameters</t>
  </si>
  <si>
    <t>WR DQS</t>
  </si>
  <si>
    <t>RD DQS</t>
  </si>
  <si>
    <t>RD DQS GATE</t>
  </si>
  <si>
    <t>Trace Length (inches)</t>
  </si>
  <si>
    <t>DDR clock frequency</t>
  </si>
  <si>
    <t>DDR_DQSx trace</t>
  </si>
  <si>
    <t>DDR_CK trace</t>
  </si>
  <si>
    <t>Comments</t>
  </si>
  <si>
    <t xml:space="preserve">input the average of DDR_CK and DDR_CKn traces.  If you have two x8 memories, use the trace lengths for each corresponding byte. </t>
  </si>
  <si>
    <t>x can be 0 or 1, corresponding to each byte.</t>
  </si>
  <si>
    <t>input maximum frequency you will use</t>
  </si>
  <si>
    <t>If (DDR_CK length) &lt; (DDR_DQS length), then use 1.  If (DDR_CK length) &gt; (DDR_DQS length), then use 0.</t>
  </si>
  <si>
    <t>Register Values (in hex)</t>
  </si>
  <si>
    <t>CMDx_PHY_CTRL_SLAVE_RATIO</t>
  </si>
  <si>
    <t>PHY_INVERT_CLKOUT</t>
  </si>
  <si>
    <t>DATAx_PHY_WR_DATA_SLAVE_RATIO</t>
  </si>
  <si>
    <t>DATAx_PHY_WR DQS_SLAVE_RATIO</t>
  </si>
  <si>
    <t>DATAx_PHY_RD DQS_SLAVE_RATIO</t>
  </si>
  <si>
    <t>DATAx_PHY_FIFO_WE_SLAVE_RATIO</t>
  </si>
  <si>
    <t>Intermediate Values (per byte lane)</t>
  </si>
  <si>
    <t>these are just used for the calculations below</t>
  </si>
  <si>
    <t>Intermediate values (per byte lane)</t>
  </si>
  <si>
    <t>Seed values used in CCS code</t>
  </si>
  <si>
    <t>Register value</t>
  </si>
  <si>
    <t>our choice, fastest value</t>
  </si>
  <si>
    <t>CK &gt; DQS</t>
  </si>
  <si>
    <t>value in inch, based on PCB measurements</t>
  </si>
  <si>
    <t xml:space="preserve">? where does this value come from </t>
  </si>
  <si>
    <t>calculated</t>
  </si>
  <si>
    <t>GHe comments</t>
  </si>
  <si>
    <t>DATA0_REG_PHY_RD_DQS_SLAVE_RATIO_0</t>
  </si>
  <si>
    <t>Segger register name</t>
  </si>
  <si>
    <t>DATA0_REG_PHY_FIFO_WE_SLAVE_RATIO_0</t>
  </si>
  <si>
    <t>DATA0_REG_PHY_WR_DQS_SLAVE_RATIO_0</t>
  </si>
  <si>
    <t>CMD0_REG_PHY_CTRL_SLAVE_RATIO_0</t>
  </si>
  <si>
    <t>Optimized values after SW Write leveling</t>
  </si>
  <si>
    <t>DATAx_PHY_WR_DATA_SLAVE_RATIO_0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</si>
</sst>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8"/>
      <name val="Arial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3" fillId="0" borderId="0" xfId="0" applyFont="1"/>
    <xf numFmtId="0" fontId="0" fillId="2" borderId="0" xfId="0" applyFill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Fill="1"/>
    <xf numFmtId="0" fontId="0" fillId="0" borderId="0" xfId="0" applyFill="1"/>
    <xf numFmtId="0" fontId="0" fillId="3" borderId="0" xfId="0" applyFill="1"/>
    <xf numFmtId="0" fontId="4" fillId="0" borderId="0" xfId="0" applyFont="1"/>
    <xf numFmtId="0" fontId="2" fillId="4" borderId="0" xfId="0" applyFont="1" applyFill="1"/>
    <xf numFmtId="0" fontId="0" fillId="4" borderId="0" xfId="0" applyFill="1"/>
    <xf numFmtId="0" fontId="0" fillId="4" borderId="0" xfId="0" applyFill="1" applyAlignment="1">
      <alignment wrapText="1"/>
    </xf>
    <xf numFmtId="0" fontId="4" fillId="0" borderId="0" xfId="0" applyFont="1" applyAlignment="1">
      <alignment wrapText="1"/>
    </xf>
    <xf numFmtId="0" fontId="0" fillId="0" borderId="0" xfId="0" applyFill="1" applyAlignment="1">
      <alignment wrapText="1"/>
    </xf>
    <xf numFmtId="0" fontId="4" fillId="0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14</xdr:row>
      <xdr:rowOff>0</xdr:rowOff>
    </xdr:from>
    <xdr:to>
      <xdr:col>4</xdr:col>
      <xdr:colOff>2762250</xdr:colOff>
      <xdr:row>24</xdr:row>
      <xdr:rowOff>9525</xdr:rowOff>
    </xdr:to>
    <xdr:sp macro="" textlink="">
      <xdr:nvSpPr>
        <xdr:cNvPr id="5121" name="WordArt 1"/>
        <xdr:cNvSpPr>
          <a:spLocks noChangeArrowheads="1" noChangeShapeType="1" noTextEdit="1"/>
        </xdr:cNvSpPr>
      </xdr:nvSpPr>
      <xdr:spPr bwMode="auto">
        <a:xfrm>
          <a:off x="2905125" y="2914650"/>
          <a:ext cx="3676650" cy="16287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19050">
                <a:solidFill>
                  <a:srgbClr val="99CCFF"/>
                </a:solidFill>
                <a:round/>
                <a:headEnd/>
                <a:tailEnd/>
              </a:ln>
              <a:noFill/>
              <a:effectLst>
                <a:outerShdw dist="35921" dir="2700000" algn="ctr" rotWithShape="0">
                  <a:srgbClr val="990000"/>
                </a:outerShdw>
              </a:effectLst>
              <a:latin typeface="Impact"/>
            </a:rPr>
            <a:t>Example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13</xdr:row>
      <xdr:rowOff>133350</xdr:rowOff>
    </xdr:from>
    <xdr:to>
      <xdr:col>4</xdr:col>
      <xdr:colOff>2857500</xdr:colOff>
      <xdr:row>23</xdr:row>
      <xdr:rowOff>142875</xdr:rowOff>
    </xdr:to>
    <xdr:sp macro="" textlink="">
      <xdr:nvSpPr>
        <xdr:cNvPr id="4097" name="WordArt 1"/>
        <xdr:cNvSpPr>
          <a:spLocks noChangeArrowheads="1" noChangeShapeType="1" noTextEdit="1"/>
        </xdr:cNvSpPr>
      </xdr:nvSpPr>
      <xdr:spPr bwMode="auto">
        <a:xfrm>
          <a:off x="2962275" y="2886075"/>
          <a:ext cx="3676650" cy="16287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19050">
                <a:solidFill>
                  <a:srgbClr val="99CCFF"/>
                </a:solidFill>
                <a:round/>
                <a:headEnd/>
                <a:tailEnd/>
              </a:ln>
              <a:noFill/>
              <a:effectLst>
                <a:outerShdw dist="35921" dir="2700000" algn="ctr" rotWithShape="0">
                  <a:srgbClr val="990000"/>
                </a:outerShdw>
              </a:effectLst>
              <a:latin typeface="Impact"/>
            </a:rPr>
            <a:t>Example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13</xdr:row>
      <xdr:rowOff>133350</xdr:rowOff>
    </xdr:from>
    <xdr:to>
      <xdr:col>4</xdr:col>
      <xdr:colOff>2714625</xdr:colOff>
      <xdr:row>21</xdr:row>
      <xdr:rowOff>142875</xdr:rowOff>
    </xdr:to>
    <xdr:sp macro="" textlink="">
      <xdr:nvSpPr>
        <xdr:cNvPr id="3073" name="WordArt 1"/>
        <xdr:cNvSpPr>
          <a:spLocks noChangeArrowheads="1" noChangeShapeType="1" noTextEdit="1"/>
        </xdr:cNvSpPr>
      </xdr:nvSpPr>
      <xdr:spPr bwMode="auto">
        <a:xfrm>
          <a:off x="3000375" y="2886075"/>
          <a:ext cx="3676650" cy="13049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19050">
                <a:solidFill>
                  <a:srgbClr val="99CCFF"/>
                </a:solidFill>
                <a:round/>
                <a:headEnd/>
                <a:tailEnd/>
              </a:ln>
              <a:noFill/>
              <a:effectLst>
                <a:outerShdw dist="35921" dir="2700000" algn="ctr" rotWithShape="0">
                  <a:srgbClr val="990000"/>
                </a:outerShdw>
              </a:effectLst>
              <a:latin typeface="Impact"/>
            </a:rPr>
            <a:t>Example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13</xdr:row>
      <xdr:rowOff>0</xdr:rowOff>
    </xdr:from>
    <xdr:to>
      <xdr:col>4</xdr:col>
      <xdr:colOff>2733675</xdr:colOff>
      <xdr:row>21</xdr:row>
      <xdr:rowOff>9525</xdr:rowOff>
    </xdr:to>
    <xdr:sp macro="" textlink="">
      <xdr:nvSpPr>
        <xdr:cNvPr id="2049" name="WordArt 1"/>
        <xdr:cNvSpPr>
          <a:spLocks noChangeArrowheads="1" noChangeShapeType="1" noTextEdit="1"/>
        </xdr:cNvSpPr>
      </xdr:nvSpPr>
      <xdr:spPr bwMode="auto">
        <a:xfrm>
          <a:off x="2895600" y="2752725"/>
          <a:ext cx="3676650" cy="13049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19050">
                <a:solidFill>
                  <a:srgbClr val="99CCFF"/>
                </a:solidFill>
                <a:round/>
                <a:headEnd/>
                <a:tailEnd/>
              </a:ln>
              <a:noFill/>
              <a:effectLst>
                <a:outerShdw dist="35921" dir="2700000" algn="ctr" rotWithShape="0">
                  <a:srgbClr val="990000"/>
                </a:outerShdw>
              </a:effectLst>
              <a:latin typeface="Impact"/>
            </a:rPr>
            <a:t>Example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14</xdr:row>
      <xdr:rowOff>123825</xdr:rowOff>
    </xdr:from>
    <xdr:to>
      <xdr:col>4</xdr:col>
      <xdr:colOff>2876550</xdr:colOff>
      <xdr:row>24</xdr:row>
      <xdr:rowOff>133350</xdr:rowOff>
    </xdr:to>
    <xdr:sp macro="" textlink="">
      <xdr:nvSpPr>
        <xdr:cNvPr id="1025" name="WordArt 1"/>
        <xdr:cNvSpPr>
          <a:spLocks noChangeArrowheads="1" noChangeShapeType="1" noTextEdit="1"/>
        </xdr:cNvSpPr>
      </xdr:nvSpPr>
      <xdr:spPr bwMode="auto">
        <a:xfrm>
          <a:off x="3048000" y="3038475"/>
          <a:ext cx="3676650" cy="16287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19050">
                <a:solidFill>
                  <a:srgbClr val="99CCFF"/>
                </a:solidFill>
                <a:round/>
                <a:headEnd/>
                <a:tailEnd/>
              </a:ln>
              <a:noFill/>
              <a:effectLst>
                <a:outerShdw dist="35921" dir="2700000" algn="ctr" rotWithShape="0">
                  <a:srgbClr val="990000"/>
                </a:outerShdw>
              </a:effectLst>
              <a:latin typeface="Impact"/>
            </a:rPr>
            <a:t>Example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workbookViewId="0">
      <selection activeCell="B11" sqref="B11"/>
    </sheetView>
  </sheetViews>
  <sheetFormatPr defaultColWidth="9.140625" defaultRowHeight="12.75"/>
  <cols>
    <col min="1" max="1" width="35.28515625" customWidth="1"/>
    <col min="3" max="3" width="10.28515625" customWidth="1"/>
    <col min="4" max="4" width="2" customWidth="1"/>
    <col min="5" max="5" width="44.5703125" style="6" customWidth="1"/>
    <col min="7" max="7" width="37.85546875" style="8" bestFit="1" customWidth="1"/>
    <col min="8" max="8" width="41.5703125" bestFit="1" customWidth="1"/>
  </cols>
  <sheetData>
    <row r="1" spans="1:8">
      <c r="A1" s="2" t="s">
        <v>5</v>
      </c>
      <c r="E1" s="5" t="s">
        <v>13</v>
      </c>
      <c r="G1" s="7" t="s">
        <v>35</v>
      </c>
      <c r="H1" s="2" t="s">
        <v>37</v>
      </c>
    </row>
    <row r="2" spans="1:8">
      <c r="A2" s="3" t="s">
        <v>10</v>
      </c>
      <c r="B2" s="4">
        <v>266</v>
      </c>
      <c r="C2" t="s">
        <v>2</v>
      </c>
      <c r="E2" s="6" t="s">
        <v>16</v>
      </c>
      <c r="G2" s="8" t="s">
        <v>30</v>
      </c>
    </row>
    <row r="3" spans="1:8" ht="38.25">
      <c r="A3" s="3" t="s">
        <v>20</v>
      </c>
      <c r="B3" s="4">
        <v>0</v>
      </c>
      <c r="E3" s="6" t="s">
        <v>17</v>
      </c>
      <c r="G3" s="8" t="s">
        <v>31</v>
      </c>
    </row>
    <row r="5" spans="1:8">
      <c r="A5" s="2" t="s">
        <v>9</v>
      </c>
    </row>
    <row r="6" spans="1:8">
      <c r="B6" s="3" t="s">
        <v>3</v>
      </c>
      <c r="C6" s="3" t="s">
        <v>4</v>
      </c>
    </row>
    <row r="7" spans="1:8" ht="38.25">
      <c r="A7" s="3" t="s">
        <v>12</v>
      </c>
      <c r="B7" s="4">
        <v>2.02</v>
      </c>
      <c r="C7" s="4">
        <v>2.02</v>
      </c>
      <c r="E7" s="6" t="s">
        <v>14</v>
      </c>
      <c r="G7" s="8" t="s">
        <v>32</v>
      </c>
    </row>
    <row r="8" spans="1:8">
      <c r="A8" s="3" t="s">
        <v>11</v>
      </c>
      <c r="B8" s="4">
        <v>1.5349999999999999</v>
      </c>
      <c r="C8" s="4">
        <v>1.5349999999999999</v>
      </c>
      <c r="E8" s="6" t="s">
        <v>15</v>
      </c>
      <c r="G8" s="8" t="s">
        <v>32</v>
      </c>
    </row>
    <row r="10" spans="1:8">
      <c r="A10" s="2" t="s">
        <v>27</v>
      </c>
    </row>
    <row r="11" spans="1:8">
      <c r="A11" s="3" t="s">
        <v>6</v>
      </c>
      <c r="B11" s="1" t="str">
        <f>DEC2HEX((B$7-B$8)*Data!$B$1*$B$2/1000/1000*256+128*$B$3)</f>
        <v>5</v>
      </c>
      <c r="C11" s="1" t="str">
        <f>DEC2HEX((C$7-C$8)*Data!$B$1*$B$2/1000/1000*256+128*$B$3)</f>
        <v>5</v>
      </c>
      <c r="E11" s="6" t="s">
        <v>26</v>
      </c>
    </row>
    <row r="12" spans="1:8">
      <c r="A12" s="3" t="s">
        <v>7</v>
      </c>
      <c r="B12" s="1">
        <v>40</v>
      </c>
      <c r="C12" s="1">
        <v>40</v>
      </c>
      <c r="E12" s="6" t="s">
        <v>26</v>
      </c>
      <c r="G12" s="9" t="s">
        <v>33</v>
      </c>
    </row>
    <row r="13" spans="1:8">
      <c r="A13" s="3" t="s">
        <v>8</v>
      </c>
      <c r="B13" s="1" t="str">
        <f>DEC2HEX((B$7+2*B$8)*Data!$B$1*$B$2/1000/1000*256+HEX2DEC(80)*$B$3+HEX2DEC(B$12))</f>
        <v>7E</v>
      </c>
      <c r="C13" s="1" t="str">
        <f>DEC2HEX((C$7+2*C$8)*Data!$B$1*$B$2/1000/1000*256+HEX2DEC(80)*$B$3+HEX2DEC(C$12))</f>
        <v>7E</v>
      </c>
      <c r="E13" s="6" t="s">
        <v>26</v>
      </c>
    </row>
    <row r="14" spans="1:8">
      <c r="B14" s="1"/>
    </row>
    <row r="15" spans="1:8">
      <c r="A15" s="2" t="s">
        <v>28</v>
      </c>
    </row>
    <row r="16" spans="1:8">
      <c r="A16" s="3" t="s">
        <v>23</v>
      </c>
      <c r="B16" s="2" t="str">
        <f>DEC2HEX(   (HEX2DEC(B12)+HEX2DEC(C12))/2)</f>
        <v>40</v>
      </c>
      <c r="G16" s="8" t="s">
        <v>34</v>
      </c>
      <c r="H16" t="s">
        <v>36</v>
      </c>
    </row>
    <row r="17" spans="1:8">
      <c r="A17" s="3" t="s">
        <v>24</v>
      </c>
      <c r="B17" s="2" t="str">
        <f>DEC2HEX(      (HEX2DEC(B13)+HEX2DEC(C13))/2)</f>
        <v>7E</v>
      </c>
      <c r="G17" s="8" t="s">
        <v>34</v>
      </c>
      <c r="H17" s="10" t="s">
        <v>38</v>
      </c>
    </row>
    <row r="18" spans="1:8">
      <c r="A18" s="3" t="s">
        <v>22</v>
      </c>
      <c r="B18" s="2" t="str">
        <f>DEC2HEX(    (HEX2DEC(B11)+HEX2DEC(C11))/2)</f>
        <v>5</v>
      </c>
      <c r="G18" s="8" t="s">
        <v>34</v>
      </c>
      <c r="H18" t="s">
        <v>39</v>
      </c>
    </row>
    <row r="19" spans="1:8">
      <c r="A19" s="3"/>
      <c r="B19" s="2"/>
    </row>
    <row r="20" spans="1:8">
      <c r="A20" s="2" t="s">
        <v>29</v>
      </c>
      <c r="B20" s="2"/>
    </row>
    <row r="21" spans="1:8">
      <c r="A21" s="3" t="s">
        <v>19</v>
      </c>
      <c r="B21" s="2" t="str">
        <f>DEC2HEX(IF($B$3=1,256,128))</f>
        <v>80</v>
      </c>
      <c r="G21" s="8" t="s">
        <v>34</v>
      </c>
      <c r="H21" s="10" t="s">
        <v>40</v>
      </c>
    </row>
  </sheetData>
  <phoneticPr fontId="1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1"/>
  <sheetViews>
    <sheetView workbookViewId="0">
      <selection activeCell="D30" sqref="D30"/>
    </sheetView>
  </sheetViews>
  <sheetFormatPr defaultColWidth="9.140625" defaultRowHeight="12.75"/>
  <cols>
    <col min="1" max="1" width="39" bestFit="1" customWidth="1"/>
    <col min="3" max="3" width="10.28515625" customWidth="1"/>
    <col min="4" max="4" width="2" customWidth="1"/>
    <col min="5" max="5" width="44.5703125" style="6" customWidth="1"/>
    <col min="7" max="7" width="37.85546875" style="8" bestFit="1" customWidth="1"/>
    <col min="8" max="8" width="41.5703125" bestFit="1" customWidth="1"/>
  </cols>
  <sheetData>
    <row r="1" spans="1:8">
      <c r="A1" s="2" t="s">
        <v>5</v>
      </c>
      <c r="E1" s="5" t="s">
        <v>13</v>
      </c>
      <c r="G1" s="7" t="s">
        <v>35</v>
      </c>
      <c r="H1" s="2" t="s">
        <v>37</v>
      </c>
    </row>
    <row r="2" spans="1:8">
      <c r="A2" s="3" t="s">
        <v>10</v>
      </c>
      <c r="B2" s="4">
        <v>266</v>
      </c>
      <c r="C2" t="s">
        <v>2</v>
      </c>
      <c r="E2" s="6" t="s">
        <v>16</v>
      </c>
      <c r="G2" s="8" t="s">
        <v>30</v>
      </c>
    </row>
    <row r="3" spans="1:8" ht="38.25">
      <c r="A3" s="3" t="s">
        <v>20</v>
      </c>
      <c r="B3" s="4">
        <v>0</v>
      </c>
      <c r="E3" s="6" t="s">
        <v>17</v>
      </c>
      <c r="G3" s="8" t="s">
        <v>31</v>
      </c>
    </row>
    <row r="5" spans="1:8">
      <c r="A5" s="2" t="s">
        <v>9</v>
      </c>
    </row>
    <row r="6" spans="1:8">
      <c r="B6" s="3" t="s">
        <v>3</v>
      </c>
      <c r="C6" s="3" t="s">
        <v>4</v>
      </c>
    </row>
    <row r="7" spans="1:8" ht="38.25">
      <c r="A7" s="3" t="s">
        <v>12</v>
      </c>
      <c r="B7" s="4">
        <v>2.02</v>
      </c>
      <c r="C7" s="4">
        <v>2.02</v>
      </c>
      <c r="E7" s="6" t="s">
        <v>14</v>
      </c>
      <c r="G7" s="8" t="s">
        <v>32</v>
      </c>
    </row>
    <row r="8" spans="1:8">
      <c r="A8" s="3" t="s">
        <v>11</v>
      </c>
      <c r="B8" s="4">
        <v>1.5349999999999999</v>
      </c>
      <c r="C8" s="4">
        <v>1.5349999999999999</v>
      </c>
      <c r="E8" s="6" t="s">
        <v>15</v>
      </c>
      <c r="G8" s="8" t="s">
        <v>32</v>
      </c>
    </row>
    <row r="10" spans="1:8">
      <c r="A10" s="2" t="s">
        <v>27</v>
      </c>
    </row>
    <row r="11" spans="1:8">
      <c r="A11" s="3" t="s">
        <v>6</v>
      </c>
      <c r="B11" s="1" t="str">
        <f>DEC2HEX((B$7-B$8)*Data!$B$1*$B$2/1000/1000*256+128*$B$3)</f>
        <v>5</v>
      </c>
      <c r="C11" s="1" t="str">
        <f>DEC2HEX((C$7-C$8)*Data!$B$1*$B$2/1000/1000*256+128*$B$3)</f>
        <v>5</v>
      </c>
      <c r="E11" s="6" t="s">
        <v>26</v>
      </c>
    </row>
    <row r="12" spans="1:8">
      <c r="A12" s="3" t="s">
        <v>7</v>
      </c>
      <c r="B12" s="1">
        <v>40</v>
      </c>
      <c r="C12" s="1">
        <v>40</v>
      </c>
      <c r="E12" s="6" t="s">
        <v>26</v>
      </c>
      <c r="G12" s="9" t="s">
        <v>33</v>
      </c>
    </row>
    <row r="13" spans="1:8">
      <c r="A13" s="3" t="s">
        <v>8</v>
      </c>
      <c r="B13" s="1" t="str">
        <f>DEC2HEX((B$7+2*B$8)*Data!$B$1*$B$2/1000/1000*256+HEX2DEC(80)*$B$3+HEX2DEC(B$12))</f>
        <v>7E</v>
      </c>
      <c r="C13" s="1" t="str">
        <f>DEC2HEX((C$7+2*C$8)*Data!$B$1*$B$2/1000/1000*256+HEX2DEC(80)*$B$3+HEX2DEC(C$12))</f>
        <v>7E</v>
      </c>
      <c r="E13" s="6" t="s">
        <v>26</v>
      </c>
    </row>
    <row r="14" spans="1:8">
      <c r="B14" s="1"/>
    </row>
    <row r="15" spans="1:8">
      <c r="A15" s="2" t="s">
        <v>28</v>
      </c>
      <c r="C15" s="11" t="s">
        <v>41</v>
      </c>
      <c r="D15" s="12"/>
      <c r="E15" s="13"/>
    </row>
    <row r="16" spans="1:8">
      <c r="A16" s="3" t="s">
        <v>23</v>
      </c>
      <c r="B16" s="2" t="str">
        <f>DEC2HEX(   (HEX2DEC(B12)+HEX2DEC(C12))/2)</f>
        <v>40</v>
      </c>
      <c r="C16" s="11"/>
      <c r="E16" s="14"/>
      <c r="G16" s="8" t="s">
        <v>34</v>
      </c>
      <c r="H16" t="s">
        <v>36</v>
      </c>
    </row>
    <row r="17" spans="1:8">
      <c r="A17" s="3" t="s">
        <v>24</v>
      </c>
      <c r="B17" s="2" t="str">
        <f>DEC2HEX(      (HEX2DEC(B13)+HEX2DEC(C13))/2)</f>
        <v>7E</v>
      </c>
      <c r="C17" s="11"/>
      <c r="G17" s="8" t="s">
        <v>34</v>
      </c>
      <c r="H17" s="10" t="s">
        <v>38</v>
      </c>
    </row>
    <row r="18" spans="1:8">
      <c r="A18" s="3" t="s">
        <v>22</v>
      </c>
      <c r="B18" s="2" t="str">
        <f>DEC2HEX(    (HEX2DEC(B11)+HEX2DEC(C11))/2)</f>
        <v>5</v>
      </c>
      <c r="C18" s="11"/>
      <c r="G18" s="8" t="s">
        <v>34</v>
      </c>
      <c r="H18" t="s">
        <v>39</v>
      </c>
    </row>
    <row r="19" spans="1:8">
      <c r="A19" s="3" t="s">
        <v>42</v>
      </c>
      <c r="B19" s="2"/>
      <c r="C19" s="11"/>
    </row>
    <row r="20" spans="1:8">
      <c r="A20" s="2" t="s">
        <v>29</v>
      </c>
      <c r="B20" s="2"/>
    </row>
    <row r="21" spans="1:8">
      <c r="A21" s="3" t="s">
        <v>19</v>
      </c>
      <c r="B21" s="2" t="str">
        <f>DEC2HEX(IF($B$3=1,256,128))</f>
        <v>80</v>
      </c>
      <c r="G21" s="8" t="s">
        <v>34</v>
      </c>
      <c r="H21" s="10" t="s">
        <v>40</v>
      </c>
    </row>
  </sheetData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activeCell="E23" sqref="E23"/>
    </sheetView>
  </sheetViews>
  <sheetFormatPr defaultColWidth="9.140625" defaultRowHeight="12.75"/>
  <cols>
    <col min="1" max="1" width="39" bestFit="1" customWidth="1"/>
    <col min="3" max="3" width="10.28515625" customWidth="1"/>
    <col min="4" max="4" width="2" customWidth="1"/>
    <col min="5" max="5" width="44.5703125" style="6" customWidth="1"/>
    <col min="7" max="7" width="37.85546875" style="8" bestFit="1" customWidth="1"/>
    <col min="8" max="8" width="41.5703125" bestFit="1" customWidth="1"/>
  </cols>
  <sheetData>
    <row r="1" spans="1:8">
      <c r="A1" s="2" t="s">
        <v>5</v>
      </c>
      <c r="E1" s="5" t="s">
        <v>13</v>
      </c>
      <c r="G1" s="7" t="s">
        <v>35</v>
      </c>
      <c r="H1" s="2" t="s">
        <v>37</v>
      </c>
    </row>
    <row r="2" spans="1:8">
      <c r="A2" s="3" t="s">
        <v>10</v>
      </c>
      <c r="B2" s="4">
        <v>400</v>
      </c>
      <c r="C2" t="s">
        <v>2</v>
      </c>
      <c r="E2" s="6" t="s">
        <v>16</v>
      </c>
      <c r="G2" s="8" t="s">
        <v>30</v>
      </c>
    </row>
    <row r="3" spans="1:8" ht="38.25">
      <c r="A3" s="3" t="s">
        <v>20</v>
      </c>
      <c r="B3" s="4">
        <v>0</v>
      </c>
      <c r="E3" s="6" t="s">
        <v>17</v>
      </c>
      <c r="G3" s="8" t="s">
        <v>31</v>
      </c>
    </row>
    <row r="5" spans="1:8">
      <c r="A5" s="2" t="s">
        <v>9</v>
      </c>
    </row>
    <row r="6" spans="1:8">
      <c r="B6" s="3" t="s">
        <v>3</v>
      </c>
      <c r="C6" s="3" t="s">
        <v>4</v>
      </c>
    </row>
    <row r="7" spans="1:8" ht="38.25">
      <c r="A7" s="3" t="s">
        <v>12</v>
      </c>
      <c r="B7" s="4">
        <v>2.02</v>
      </c>
      <c r="C7" s="4">
        <v>2.02</v>
      </c>
      <c r="E7" s="6" t="s">
        <v>14</v>
      </c>
      <c r="G7" s="8" t="s">
        <v>32</v>
      </c>
    </row>
    <row r="8" spans="1:8">
      <c r="A8" s="3" t="s">
        <v>11</v>
      </c>
      <c r="B8" s="4">
        <v>1.5349999999999999</v>
      </c>
      <c r="C8" s="4">
        <v>1.5349999999999999</v>
      </c>
      <c r="E8" s="6" t="s">
        <v>15</v>
      </c>
      <c r="G8" s="8" t="s">
        <v>32</v>
      </c>
    </row>
    <row r="10" spans="1:8">
      <c r="A10" s="2" t="s">
        <v>27</v>
      </c>
    </row>
    <row r="11" spans="1:8">
      <c r="A11" s="3" t="s">
        <v>6</v>
      </c>
      <c r="B11" s="1" t="str">
        <f>DEC2HEX((B$7-B$8)*Data!$B$1*$B$2/1000/1000*256+128*$B$3)</f>
        <v>8</v>
      </c>
      <c r="C11" s="1" t="str">
        <f>DEC2HEX((C$7-C$8)*Data!$B$1*$B$2/1000/1000*256+128*$B$3)</f>
        <v>8</v>
      </c>
      <c r="E11" s="6" t="s">
        <v>26</v>
      </c>
    </row>
    <row r="12" spans="1:8">
      <c r="A12" s="3" t="s">
        <v>7</v>
      </c>
      <c r="B12" s="1">
        <v>40</v>
      </c>
      <c r="C12" s="1">
        <v>40</v>
      </c>
      <c r="E12" s="6" t="s">
        <v>26</v>
      </c>
      <c r="G12" s="9" t="s">
        <v>33</v>
      </c>
    </row>
    <row r="13" spans="1:8">
      <c r="A13" s="3" t="s">
        <v>8</v>
      </c>
      <c r="B13" s="1" t="str">
        <f>DEC2HEX((B$7+2*B$8)*Data!$B$1*$B$2/1000/1000*256+HEX2DEC(80)*$B$3+HEX2DEC(B$12))</f>
        <v>9D</v>
      </c>
      <c r="C13" s="1" t="str">
        <f>DEC2HEX((C$7+2*C$8)*Data!$B$1*$B$2/1000/1000*256+HEX2DEC(80)*$B$3+HEX2DEC(C$12))</f>
        <v>9D</v>
      </c>
      <c r="E13" s="6" t="s">
        <v>26</v>
      </c>
    </row>
    <row r="14" spans="1:8">
      <c r="B14" s="1"/>
    </row>
    <row r="15" spans="1:8">
      <c r="A15" s="2" t="s">
        <v>28</v>
      </c>
      <c r="C15" s="7"/>
      <c r="D15" s="8"/>
      <c r="E15" s="15"/>
    </row>
    <row r="16" spans="1:8">
      <c r="A16" s="3" t="s">
        <v>23</v>
      </c>
      <c r="B16" s="2" t="str">
        <f>DEC2HEX(   (HEX2DEC(B12)+HEX2DEC(C12))/2)</f>
        <v>40</v>
      </c>
      <c r="C16" s="7"/>
      <c r="D16" s="8"/>
      <c r="E16" s="16"/>
      <c r="G16" s="8" t="s">
        <v>34</v>
      </c>
      <c r="H16" t="s">
        <v>36</v>
      </c>
    </row>
    <row r="17" spans="1:8">
      <c r="A17" s="3" t="s">
        <v>24</v>
      </c>
      <c r="B17" s="2" t="str">
        <f>DEC2HEX(      (HEX2DEC(B13)+HEX2DEC(C13))/2)</f>
        <v>9D</v>
      </c>
      <c r="C17" s="7"/>
      <c r="D17" s="8"/>
      <c r="E17" s="15"/>
      <c r="G17" s="8" t="s">
        <v>34</v>
      </c>
      <c r="H17" s="10" t="s">
        <v>38</v>
      </c>
    </row>
    <row r="18" spans="1:8">
      <c r="A18" s="3" t="s">
        <v>22</v>
      </c>
      <c r="B18" s="2" t="str">
        <f>DEC2HEX(    (HEX2DEC(B11)+HEX2DEC(C11))/2)</f>
        <v>8</v>
      </c>
      <c r="C18" s="7"/>
      <c r="D18" s="8"/>
      <c r="E18" s="15"/>
      <c r="G18" s="8" t="s">
        <v>34</v>
      </c>
      <c r="H18" t="s">
        <v>39</v>
      </c>
    </row>
    <row r="19" spans="1:8">
      <c r="A19" s="3" t="s">
        <v>42</v>
      </c>
      <c r="B19" s="2"/>
      <c r="C19" s="7"/>
      <c r="D19" s="8"/>
      <c r="E19" s="15"/>
    </row>
    <row r="20" spans="1:8">
      <c r="A20" s="2" t="s">
        <v>29</v>
      </c>
      <c r="B20" s="2"/>
      <c r="C20" s="8"/>
      <c r="D20" s="8"/>
      <c r="E20" s="15"/>
    </row>
    <row r="21" spans="1:8">
      <c r="A21" s="3" t="s">
        <v>19</v>
      </c>
      <c r="B21" s="2" t="str">
        <f>DEC2HEX(IF($B$3=1,256,128))</f>
        <v>80</v>
      </c>
      <c r="G21" s="8" t="s">
        <v>34</v>
      </c>
      <c r="H21" s="10" t="s">
        <v>40</v>
      </c>
    </row>
  </sheetData>
  <pageMargins left="0.78740157499999996" right="0.78740157499999996" top="0.984251969" bottom="0.984251969" header="0.5" footer="0.5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0"/>
  <sheetViews>
    <sheetView workbookViewId="0">
      <selection activeCell="E17" sqref="E17"/>
    </sheetView>
  </sheetViews>
  <sheetFormatPr defaultColWidth="9.140625" defaultRowHeight="12.75"/>
  <cols>
    <col min="1" max="1" width="36.7109375" customWidth="1"/>
    <col min="2" max="2" width="10.42578125" customWidth="1"/>
    <col min="3" max="3" width="10.28515625" customWidth="1"/>
    <col min="4" max="4" width="2" customWidth="1"/>
    <col min="5" max="5" width="45.28515625" style="6" customWidth="1"/>
  </cols>
  <sheetData>
    <row r="1" spans="1:5">
      <c r="A1" s="2" t="s">
        <v>5</v>
      </c>
      <c r="E1" s="5" t="s">
        <v>13</v>
      </c>
    </row>
    <row r="2" spans="1:5">
      <c r="A2" s="3" t="s">
        <v>10</v>
      </c>
      <c r="B2" s="4">
        <v>266</v>
      </c>
      <c r="C2" t="s">
        <v>2</v>
      </c>
      <c r="E2" s="6" t="s">
        <v>16</v>
      </c>
    </row>
    <row r="3" spans="1:5" ht="38.25">
      <c r="A3" s="3" t="s">
        <v>20</v>
      </c>
      <c r="B3" s="4"/>
      <c r="E3" s="6" t="s">
        <v>17</v>
      </c>
    </row>
    <row r="5" spans="1:5">
      <c r="A5" s="2" t="s">
        <v>9</v>
      </c>
    </row>
    <row r="6" spans="1:5">
      <c r="B6" s="3" t="s">
        <v>3</v>
      </c>
      <c r="C6" s="3" t="s">
        <v>4</v>
      </c>
    </row>
    <row r="7" spans="1:5" ht="38.25">
      <c r="A7" s="3" t="s">
        <v>12</v>
      </c>
      <c r="B7" s="4"/>
      <c r="C7" s="4"/>
      <c r="E7" s="6" t="s">
        <v>14</v>
      </c>
    </row>
    <row r="8" spans="1:5">
      <c r="A8" s="3" t="s">
        <v>11</v>
      </c>
      <c r="B8" s="4"/>
      <c r="C8" s="4"/>
      <c r="E8" s="6" t="s">
        <v>15</v>
      </c>
    </row>
    <row r="10" spans="1:5">
      <c r="A10" s="2" t="s">
        <v>25</v>
      </c>
    </row>
    <row r="11" spans="1:5">
      <c r="A11" s="3" t="s">
        <v>6</v>
      </c>
      <c r="B11" s="1" t="str">
        <f>DEC2HEX((B$7-B$8)*Data!$B$1*$B$2/1000/1000*256+128*$B$3)</f>
        <v>0</v>
      </c>
      <c r="C11" s="1" t="str">
        <f>DEC2HEX((C$7-C$8)*Data!$B$1*$B$2/1000/1000*256+128*$B$3)</f>
        <v>0</v>
      </c>
      <c r="E11" s="6" t="s">
        <v>26</v>
      </c>
    </row>
    <row r="12" spans="1:5">
      <c r="A12" s="3" t="s">
        <v>7</v>
      </c>
      <c r="B12" s="1">
        <v>40</v>
      </c>
      <c r="C12" s="1">
        <v>40</v>
      </c>
      <c r="E12" s="6" t="s">
        <v>26</v>
      </c>
    </row>
    <row r="13" spans="1:5">
      <c r="A13" s="3" t="s">
        <v>8</v>
      </c>
      <c r="B13" s="1" t="str">
        <f>DEC2HEX((B$7+2*B$8)*Data!$B$1*$B$2/1000/1000*256+HEX2DEC(80)*$B$3+HEX2DEC(B12))</f>
        <v>40</v>
      </c>
      <c r="C13" s="1" t="str">
        <f>DEC2HEX((C$7+2*C$8)*Data!$B$1*$B$2/1000/1000*256+HEX2DEC(80)*$B$3+HEX2DEC(C12))</f>
        <v>40</v>
      </c>
      <c r="E13" s="6" t="s">
        <v>26</v>
      </c>
    </row>
    <row r="14" spans="1:5">
      <c r="A14" s="3"/>
      <c r="B14" s="1"/>
      <c r="C14" s="1"/>
    </row>
    <row r="15" spans="1:5">
      <c r="A15" s="2" t="s">
        <v>18</v>
      </c>
    </row>
    <row r="16" spans="1:5">
      <c r="A16" s="3" t="s">
        <v>23</v>
      </c>
      <c r="B16" s="2" t="str">
        <f>DEC2HEX(   (HEX2DEC(B12)+HEX2DEC(C12))/2)</f>
        <v>40</v>
      </c>
    </row>
    <row r="17" spans="1:2">
      <c r="A17" s="3" t="s">
        <v>24</v>
      </c>
      <c r="B17" s="2" t="str">
        <f>DEC2HEX(      (HEX2DEC(B13)+HEX2DEC(C13))/2)</f>
        <v>40</v>
      </c>
    </row>
    <row r="18" spans="1:2">
      <c r="A18" s="3" t="s">
        <v>22</v>
      </c>
      <c r="B18" s="2" t="str">
        <f>DEC2HEX(    (HEX2DEC(B11)+HEX2DEC(C11))/2)</f>
        <v>0</v>
      </c>
    </row>
    <row r="19" spans="1:2">
      <c r="A19" s="3" t="s">
        <v>21</v>
      </c>
      <c r="B19" s="2" t="str">
        <f>DEC2HEX(64 + (B3 * 128))</f>
        <v>40</v>
      </c>
    </row>
    <row r="20" spans="1:2">
      <c r="A20" s="3" t="s">
        <v>19</v>
      </c>
      <c r="B20" s="2" t="str">
        <f>DEC2HEX(IF($B$3=1,256,128))</f>
        <v>80</v>
      </c>
    </row>
  </sheetData>
  <phoneticPr fontId="1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9"/>
  <sheetViews>
    <sheetView workbookViewId="0">
      <selection activeCell="B3" sqref="B3"/>
    </sheetView>
  </sheetViews>
  <sheetFormatPr defaultColWidth="9.140625" defaultRowHeight="12.75"/>
  <cols>
    <col min="1" max="1" width="36.140625" customWidth="1"/>
    <col min="3" max="3" width="10.28515625" customWidth="1"/>
    <col min="4" max="4" width="2" customWidth="1"/>
    <col min="5" max="5" width="44.85546875" style="6" customWidth="1"/>
  </cols>
  <sheetData>
    <row r="1" spans="1:5">
      <c r="A1" s="2" t="s">
        <v>5</v>
      </c>
      <c r="E1" s="5" t="s">
        <v>13</v>
      </c>
    </row>
    <row r="2" spans="1:5">
      <c r="A2" s="3" t="s">
        <v>10</v>
      </c>
      <c r="B2" s="4">
        <v>200</v>
      </c>
      <c r="C2" t="s">
        <v>2</v>
      </c>
      <c r="E2" s="6" t="s">
        <v>16</v>
      </c>
    </row>
    <row r="3" spans="1:5" ht="38.25">
      <c r="A3" s="3" t="s">
        <v>20</v>
      </c>
      <c r="B3" s="4"/>
      <c r="E3" s="6" t="s">
        <v>17</v>
      </c>
    </row>
    <row r="5" spans="1:5">
      <c r="A5" s="2" t="s">
        <v>9</v>
      </c>
    </row>
    <row r="6" spans="1:5">
      <c r="B6" s="3" t="s">
        <v>3</v>
      </c>
      <c r="C6" s="3" t="s">
        <v>4</v>
      </c>
    </row>
    <row r="7" spans="1:5" ht="38.25">
      <c r="A7" s="3" t="s">
        <v>12</v>
      </c>
      <c r="B7" s="4"/>
      <c r="C7" s="4"/>
      <c r="E7" s="6" t="s">
        <v>14</v>
      </c>
    </row>
    <row r="8" spans="1:5">
      <c r="A8" s="3" t="s">
        <v>11</v>
      </c>
      <c r="B8" s="4"/>
      <c r="C8" s="4"/>
      <c r="E8" s="6" t="s">
        <v>15</v>
      </c>
    </row>
    <row r="10" spans="1:5">
      <c r="A10" s="2" t="s">
        <v>25</v>
      </c>
    </row>
    <row r="11" spans="1:5">
      <c r="A11" s="3" t="s">
        <v>6</v>
      </c>
      <c r="B11" s="1" t="str">
        <f>DEC2HEX((B$7-B$8)*Data!$B$1*$B$2/1000/1000*256+128*$B$3)</f>
        <v>0</v>
      </c>
      <c r="C11" s="1" t="str">
        <f>DEC2HEX((C$7-C$8)*Data!$B$1*$B$2/1000/1000*256+128*$B$3)</f>
        <v>0</v>
      </c>
      <c r="E11" s="6" t="s">
        <v>26</v>
      </c>
    </row>
    <row r="12" spans="1:5">
      <c r="A12" s="3" t="s">
        <v>7</v>
      </c>
      <c r="B12" s="1">
        <v>40</v>
      </c>
      <c r="C12" s="1">
        <v>40</v>
      </c>
      <c r="E12" s="6" t="s">
        <v>26</v>
      </c>
    </row>
    <row r="13" spans="1:5">
      <c r="B13" s="1"/>
    </row>
    <row r="14" spans="1:5">
      <c r="A14" s="2" t="s">
        <v>18</v>
      </c>
    </row>
    <row r="15" spans="1:5">
      <c r="A15" s="3" t="s">
        <v>23</v>
      </c>
      <c r="B15" s="2" t="str">
        <f>DEC2HEX(   (HEX2DEC(B12)+HEX2DEC(C12))/2)</f>
        <v>40</v>
      </c>
    </row>
    <row r="16" spans="1:5">
      <c r="A16" s="3" t="s">
        <v>24</v>
      </c>
      <c r="B16" s="2" t="str">
        <f>DEC2HEX(272 + (128 * B3))</f>
        <v>110</v>
      </c>
    </row>
    <row r="17" spans="1:2">
      <c r="A17" s="3" t="s">
        <v>22</v>
      </c>
      <c r="B17" s="2" t="str">
        <f>DEC2HEX(    (HEX2DEC(B11)+HEX2DEC(C11))/2)</f>
        <v>0</v>
      </c>
    </row>
    <row r="18" spans="1:2">
      <c r="A18" s="3" t="s">
        <v>21</v>
      </c>
      <c r="B18" s="2" t="str">
        <f>DEC2HEX(64 + (B3 * 128))</f>
        <v>40</v>
      </c>
    </row>
    <row r="19" spans="1:2">
      <c r="A19" s="3" t="s">
        <v>19</v>
      </c>
      <c r="B19" s="2" t="str">
        <f>DEC2HEX(IF($B$3=1,256,128))</f>
        <v>80</v>
      </c>
    </row>
  </sheetData>
  <phoneticPr fontId="1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24"/>
  <sheetViews>
    <sheetView workbookViewId="0">
      <selection activeCell="A20" sqref="A20"/>
    </sheetView>
  </sheetViews>
  <sheetFormatPr defaultColWidth="9.140625" defaultRowHeight="12.75"/>
  <cols>
    <col min="1" max="1" width="35.85546875" customWidth="1"/>
    <col min="3" max="3" width="10.28515625" customWidth="1"/>
    <col min="4" max="4" width="2" customWidth="1"/>
    <col min="5" max="5" width="45.42578125" style="6" customWidth="1"/>
  </cols>
  <sheetData>
    <row r="1" spans="1:5">
      <c r="A1" s="2" t="s">
        <v>5</v>
      </c>
      <c r="E1" s="5" t="s">
        <v>13</v>
      </c>
    </row>
    <row r="2" spans="1:5">
      <c r="A2" s="3" t="s">
        <v>10</v>
      </c>
      <c r="B2" s="4">
        <v>303</v>
      </c>
      <c r="C2" t="s">
        <v>2</v>
      </c>
      <c r="E2" s="6" t="s">
        <v>16</v>
      </c>
    </row>
    <row r="3" spans="1:5" ht="38.25">
      <c r="A3" s="3" t="s">
        <v>20</v>
      </c>
      <c r="B3" s="4">
        <v>0</v>
      </c>
      <c r="E3" s="6" t="s">
        <v>17</v>
      </c>
    </row>
    <row r="5" spans="1:5">
      <c r="A5" s="2" t="s">
        <v>9</v>
      </c>
    </row>
    <row r="6" spans="1:5">
      <c r="B6" s="3" t="s">
        <v>3</v>
      </c>
      <c r="C6" s="3" t="s">
        <v>4</v>
      </c>
    </row>
    <row r="7" spans="1:5" ht="38.25">
      <c r="A7" s="3" t="s">
        <v>12</v>
      </c>
      <c r="B7" s="4">
        <v>2.15</v>
      </c>
      <c r="C7" s="4">
        <v>1.4</v>
      </c>
      <c r="E7" s="6" t="s">
        <v>14</v>
      </c>
    </row>
    <row r="8" spans="1:5">
      <c r="A8" s="3" t="s">
        <v>11</v>
      </c>
      <c r="B8" s="4">
        <v>1.4</v>
      </c>
      <c r="C8" s="4">
        <v>1.4</v>
      </c>
      <c r="E8" s="6" t="s">
        <v>15</v>
      </c>
    </row>
    <row r="10" spans="1:5">
      <c r="A10" s="2" t="s">
        <v>27</v>
      </c>
    </row>
    <row r="11" spans="1:5">
      <c r="A11" s="3" t="s">
        <v>6</v>
      </c>
      <c r="B11" s="1" t="str">
        <f>DEC2HEX((B$7-B$8)*Data!$B$1*$B$2/1000/1000*256+128*$B$3)</f>
        <v>A</v>
      </c>
      <c r="C11" s="1" t="str">
        <f>DEC2HEX((C$7-C$8)*Data!$B$1*$B$2/1000/1000*256+128*$B$3)</f>
        <v>0</v>
      </c>
      <c r="E11" s="6" t="s">
        <v>26</v>
      </c>
    </row>
    <row r="12" spans="1:5">
      <c r="A12" s="3" t="s">
        <v>7</v>
      </c>
      <c r="B12" s="1">
        <v>40</v>
      </c>
      <c r="C12" s="1">
        <v>40</v>
      </c>
      <c r="E12" s="6" t="s">
        <v>26</v>
      </c>
    </row>
    <row r="13" spans="1:5">
      <c r="A13" s="3" t="s">
        <v>8</v>
      </c>
      <c r="B13" s="1" t="str">
        <f>DEC2HEX((B$7+2*B$8)*Data!$B$1*$B$2/1000/1000*256+HEX2DEC(80)*$B$3+HEX2DEC(B$12))</f>
        <v>85</v>
      </c>
      <c r="C13" s="1" t="str">
        <f>DEC2HEX((C$7+2*C$8)*Data!$B$1*$B$2/1000/1000*256+HEX2DEC(80)*$B$3+HEX2DEC(C$12))</f>
        <v>7A</v>
      </c>
      <c r="E13" s="6" t="s">
        <v>26</v>
      </c>
    </row>
    <row r="14" spans="1:5">
      <c r="B14" s="1"/>
    </row>
    <row r="15" spans="1:5">
      <c r="A15" s="2" t="s">
        <v>28</v>
      </c>
    </row>
    <row r="16" spans="1:5">
      <c r="A16" s="3" t="s">
        <v>23</v>
      </c>
      <c r="B16" s="2" t="str">
        <f>DEC2HEX(   (HEX2DEC(B12)+HEX2DEC(C12))/2)</f>
        <v>40</v>
      </c>
    </row>
    <row r="17" spans="1:2">
      <c r="A17" s="3" t="s">
        <v>24</v>
      </c>
      <c r="B17" s="2" t="str">
        <f>DEC2HEX(      (HEX2DEC(B13)+HEX2DEC(C13))/2)</f>
        <v>7F</v>
      </c>
    </row>
    <row r="18" spans="1:2">
      <c r="A18" s="3" t="s">
        <v>22</v>
      </c>
      <c r="B18" s="2" t="str">
        <f>DEC2HEX(    (HEX2DEC(B11)+HEX2DEC(C11))/2)</f>
        <v>5</v>
      </c>
    </row>
    <row r="19" spans="1:2">
      <c r="A19" s="3"/>
      <c r="B19" s="2"/>
    </row>
    <row r="20" spans="1:2">
      <c r="A20" s="2" t="s">
        <v>29</v>
      </c>
      <c r="B20" s="2"/>
    </row>
    <row r="21" spans="1:2">
      <c r="A21" s="3" t="s">
        <v>19</v>
      </c>
      <c r="B21" s="2" t="str">
        <f>DEC2HEX(IF($B$3=1,256,128))</f>
        <v>80</v>
      </c>
    </row>
    <row r="24" spans="1:2">
      <c r="A24" s="3"/>
    </row>
  </sheetData>
  <phoneticPr fontId="1" type="noConversion"/>
  <pageMargins left="0.78740157499999996" right="0.78740157499999996" top="0.984251969" bottom="0.984251969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E21"/>
  <sheetViews>
    <sheetView workbookViewId="0">
      <selection activeCell="A24" sqref="A24"/>
    </sheetView>
  </sheetViews>
  <sheetFormatPr defaultColWidth="9.140625" defaultRowHeight="12.75"/>
  <cols>
    <col min="1" max="1" width="35.28515625" customWidth="1"/>
    <col min="3" max="3" width="10.28515625" customWidth="1"/>
    <col min="4" max="4" width="2" customWidth="1"/>
    <col min="5" max="5" width="44.5703125" style="6" customWidth="1"/>
  </cols>
  <sheetData>
    <row r="1" spans="1:5">
      <c r="A1" s="2" t="s">
        <v>5</v>
      </c>
      <c r="E1" s="5" t="s">
        <v>13</v>
      </c>
    </row>
    <row r="2" spans="1:5">
      <c r="A2" s="3" t="s">
        <v>10</v>
      </c>
      <c r="B2" s="4">
        <v>303</v>
      </c>
      <c r="C2" t="s">
        <v>2</v>
      </c>
      <c r="E2" s="6" t="s">
        <v>16</v>
      </c>
    </row>
    <row r="3" spans="1:5" ht="38.25">
      <c r="A3" s="3" t="s">
        <v>20</v>
      </c>
      <c r="B3" s="4">
        <v>0</v>
      </c>
      <c r="E3" s="6" t="s">
        <v>17</v>
      </c>
    </row>
    <row r="5" spans="1:5">
      <c r="A5" s="2" t="s">
        <v>9</v>
      </c>
    </row>
    <row r="6" spans="1:5">
      <c r="B6" s="3" t="s">
        <v>3</v>
      </c>
      <c r="C6" s="3" t="s">
        <v>4</v>
      </c>
    </row>
    <row r="7" spans="1:5" ht="38.25">
      <c r="A7" s="3" t="s">
        <v>12</v>
      </c>
      <c r="B7" s="4">
        <v>1.2889999999999999</v>
      </c>
      <c r="C7" s="4">
        <v>1.2889999999999999</v>
      </c>
      <c r="E7" s="6" t="s">
        <v>14</v>
      </c>
    </row>
    <row r="8" spans="1:5">
      <c r="A8" s="3" t="s">
        <v>11</v>
      </c>
      <c r="B8" s="4">
        <v>1.1930000000000001</v>
      </c>
      <c r="C8" s="4">
        <v>1.194</v>
      </c>
      <c r="E8" s="6" t="s">
        <v>15</v>
      </c>
    </row>
    <row r="10" spans="1:5">
      <c r="A10" s="2" t="s">
        <v>27</v>
      </c>
    </row>
    <row r="11" spans="1:5">
      <c r="A11" s="3" t="s">
        <v>6</v>
      </c>
      <c r="B11" s="1" t="str">
        <f>DEC2HEX((B$7-B$8)*Data!$B$1*$B$2/1000/1000*256+128*$B$3)</f>
        <v>1</v>
      </c>
      <c r="C11" s="1" t="str">
        <f>DEC2HEX((C$7-C$8)*Data!$B$1*$B$2/1000/1000*256+128*$B$3)</f>
        <v>1</v>
      </c>
      <c r="E11" s="6" t="s">
        <v>26</v>
      </c>
    </row>
    <row r="12" spans="1:5">
      <c r="A12" s="3" t="s">
        <v>7</v>
      </c>
      <c r="B12" s="1">
        <v>40</v>
      </c>
      <c r="C12" s="1">
        <v>40</v>
      </c>
      <c r="E12" s="6" t="s">
        <v>26</v>
      </c>
    </row>
    <row r="13" spans="1:5">
      <c r="A13" s="3" t="s">
        <v>8</v>
      </c>
      <c r="B13" s="1" t="str">
        <f>DEC2HEX((B$7+2*B$8)*Data!$B$1*$B$2/1000/1000*256+HEX2DEC(80)*$B$3+HEX2DEC(B$12))</f>
        <v>73</v>
      </c>
      <c r="C13" s="1" t="str">
        <f>DEC2HEX((C$7+2*C$8)*Data!$B$1*$B$2/1000/1000*256+HEX2DEC(80)*$B$3+HEX2DEC(C$12))</f>
        <v>73</v>
      </c>
      <c r="E13" s="6" t="s">
        <v>26</v>
      </c>
    </row>
    <row r="14" spans="1:5">
      <c r="B14" s="1"/>
    </row>
    <row r="15" spans="1:5">
      <c r="A15" s="2" t="s">
        <v>28</v>
      </c>
    </row>
    <row r="16" spans="1:5">
      <c r="A16" s="3" t="s">
        <v>23</v>
      </c>
      <c r="B16" s="2" t="str">
        <f>DEC2HEX(   (HEX2DEC(B12)+HEX2DEC(C12))/2)</f>
        <v>40</v>
      </c>
    </row>
    <row r="17" spans="1:2">
      <c r="A17" s="3" t="s">
        <v>24</v>
      </c>
      <c r="B17" s="2" t="str">
        <f>DEC2HEX(      (HEX2DEC(B13)+HEX2DEC(C13))/2)</f>
        <v>73</v>
      </c>
    </row>
    <row r="18" spans="1:2">
      <c r="A18" s="3" t="s">
        <v>22</v>
      </c>
      <c r="B18" s="2" t="str">
        <f>DEC2HEX(    (HEX2DEC(B11)+HEX2DEC(C11))/2)</f>
        <v>1</v>
      </c>
    </row>
    <row r="19" spans="1:2">
      <c r="A19" s="3"/>
      <c r="B19" s="2"/>
    </row>
    <row r="20" spans="1:2">
      <c r="A20" s="2" t="s">
        <v>29</v>
      </c>
      <c r="B20" s="2"/>
    </row>
    <row r="21" spans="1:2">
      <c r="A21" s="3" t="s">
        <v>19</v>
      </c>
      <c r="B21" s="2" t="str">
        <f>DEC2HEX(IF($B$3=1,256,128))</f>
        <v>80</v>
      </c>
    </row>
  </sheetData>
  <phoneticPr fontId="1" type="noConversion"/>
  <pageMargins left="0.78740157499999996" right="0.78740157499999996" top="0.984251969" bottom="0.984251969" header="0.5" footer="0.5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E20"/>
  <sheetViews>
    <sheetView workbookViewId="0">
      <selection activeCell="E28" sqref="E28"/>
    </sheetView>
  </sheetViews>
  <sheetFormatPr defaultColWidth="9.140625" defaultRowHeight="12.75"/>
  <cols>
    <col min="1" max="1" width="36.7109375" customWidth="1"/>
    <col min="2" max="2" width="10.42578125" customWidth="1"/>
    <col min="3" max="3" width="10.28515625" customWidth="1"/>
    <col min="4" max="4" width="2" customWidth="1"/>
    <col min="5" max="5" width="45.28515625" style="6" customWidth="1"/>
  </cols>
  <sheetData>
    <row r="1" spans="1:5">
      <c r="A1" s="2" t="s">
        <v>5</v>
      </c>
      <c r="E1" s="5" t="s">
        <v>13</v>
      </c>
    </row>
    <row r="2" spans="1:5">
      <c r="A2" s="3" t="s">
        <v>10</v>
      </c>
      <c r="B2" s="4">
        <v>266</v>
      </c>
      <c r="C2" t="s">
        <v>2</v>
      </c>
      <c r="E2" s="6" t="s">
        <v>16</v>
      </c>
    </row>
    <row r="3" spans="1:5" ht="38.25">
      <c r="A3" s="3" t="s">
        <v>20</v>
      </c>
      <c r="B3" s="4">
        <v>0</v>
      </c>
      <c r="E3" s="6" t="s">
        <v>17</v>
      </c>
    </row>
    <row r="5" spans="1:5">
      <c r="A5" s="2" t="s">
        <v>9</v>
      </c>
    </row>
    <row r="6" spans="1:5">
      <c r="B6" s="3" t="s">
        <v>3</v>
      </c>
      <c r="C6" s="3" t="s">
        <v>4</v>
      </c>
    </row>
    <row r="7" spans="1:5" ht="38.25">
      <c r="A7" s="3" t="s">
        <v>12</v>
      </c>
      <c r="B7" s="4">
        <v>1.625</v>
      </c>
      <c r="C7" s="4">
        <v>1.625</v>
      </c>
      <c r="E7" s="6" t="s">
        <v>14</v>
      </c>
    </row>
    <row r="8" spans="1:5">
      <c r="A8" s="3" t="s">
        <v>11</v>
      </c>
      <c r="B8" s="4">
        <v>1.5329999999999999</v>
      </c>
      <c r="C8" s="4">
        <v>1.6850000000000001</v>
      </c>
      <c r="E8" s="6" t="s">
        <v>15</v>
      </c>
    </row>
    <row r="10" spans="1:5">
      <c r="A10" s="2" t="s">
        <v>25</v>
      </c>
    </row>
    <row r="11" spans="1:5">
      <c r="A11" s="3" t="s">
        <v>6</v>
      </c>
      <c r="B11" s="1" t="str">
        <f>DEC2HEX((B$7-B$8)*Data!$B$1*$B$2/1000/1000*256+128*$B$3)</f>
        <v>1</v>
      </c>
      <c r="C11" s="1" t="str">
        <f>DEC2HEX((C$7-C$8)*Data!$B$1*$B$2/1000/1000*256+128*$B$3)</f>
        <v>0</v>
      </c>
      <c r="E11" s="6" t="s">
        <v>26</v>
      </c>
    </row>
    <row r="12" spans="1:5">
      <c r="A12" s="3" t="s">
        <v>7</v>
      </c>
      <c r="B12" s="1">
        <v>40</v>
      </c>
      <c r="C12" s="1">
        <v>40</v>
      </c>
      <c r="E12" s="6" t="s">
        <v>26</v>
      </c>
    </row>
    <row r="13" spans="1:5">
      <c r="A13" s="3" t="s">
        <v>8</v>
      </c>
      <c r="B13" s="1" t="str">
        <f>DEC2HEX((B$7+2*B$8)*Data!$B$1*$B$2/1000/1000*256+HEX2DEC(80)*$B$3+HEX2DEC(B12))</f>
        <v>79</v>
      </c>
      <c r="C13" s="1" t="str">
        <f>DEC2HEX((C$7+2*C$8)*Data!$B$1*$B$2/1000/1000*256+HEX2DEC(80)*$B$3+HEX2DEC(C12))</f>
        <v>7D</v>
      </c>
      <c r="E13" s="6" t="s">
        <v>26</v>
      </c>
    </row>
    <row r="14" spans="1:5">
      <c r="A14" s="3"/>
      <c r="B14" s="1"/>
      <c r="C14" s="1"/>
    </row>
    <row r="15" spans="1:5">
      <c r="A15" s="2" t="s">
        <v>18</v>
      </c>
    </row>
    <row r="16" spans="1:5">
      <c r="A16" s="3" t="s">
        <v>23</v>
      </c>
      <c r="B16" s="2" t="str">
        <f>DEC2HEX(   (HEX2DEC(B12)+HEX2DEC(C12))/2)</f>
        <v>40</v>
      </c>
    </row>
    <row r="17" spans="1:2">
      <c r="A17" s="3" t="s">
        <v>24</v>
      </c>
      <c r="B17" s="2" t="str">
        <f>DEC2HEX(      (HEX2DEC(B13)+HEX2DEC(C13))/2)</f>
        <v>7B</v>
      </c>
    </row>
    <row r="18" spans="1:2">
      <c r="A18" s="3" t="s">
        <v>22</v>
      </c>
      <c r="B18" s="2" t="str">
        <f>DEC2HEX(    (HEX2DEC(B11)+HEX2DEC(C11))/2)</f>
        <v>0</v>
      </c>
    </row>
    <row r="19" spans="1:2">
      <c r="A19" s="3" t="s">
        <v>21</v>
      </c>
      <c r="B19" s="2" t="str">
        <f>DEC2HEX(64 + (B3 * 128))</f>
        <v>40</v>
      </c>
    </row>
    <row r="20" spans="1:2">
      <c r="A20" s="3" t="s">
        <v>19</v>
      </c>
      <c r="B20" s="2" t="str">
        <f>DEC2HEX(IF($B$3=1,256,128))</f>
        <v>80</v>
      </c>
    </row>
  </sheetData>
  <phoneticPr fontId="1" type="noConversion"/>
  <pageMargins left="0.78740157499999996" right="0.78740157499999996" top="0.984251969" bottom="0.984251969" header="0.5" footer="0.5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E19"/>
  <sheetViews>
    <sheetView workbookViewId="0">
      <selection activeCell="B18" sqref="B18"/>
    </sheetView>
  </sheetViews>
  <sheetFormatPr defaultColWidth="9.140625" defaultRowHeight="12.75"/>
  <cols>
    <col min="1" max="1" width="36.140625" customWidth="1"/>
    <col min="3" max="3" width="10.28515625" customWidth="1"/>
    <col min="4" max="4" width="2" customWidth="1"/>
    <col min="5" max="5" width="44.85546875" style="6" customWidth="1"/>
  </cols>
  <sheetData>
    <row r="1" spans="1:5">
      <c r="A1" s="2" t="s">
        <v>5</v>
      </c>
      <c r="E1" s="5" t="s">
        <v>13</v>
      </c>
    </row>
    <row r="2" spans="1:5">
      <c r="A2" s="3" t="s">
        <v>10</v>
      </c>
      <c r="B2" s="4">
        <v>200</v>
      </c>
      <c r="C2" t="s">
        <v>2</v>
      </c>
      <c r="E2" s="6" t="s">
        <v>16</v>
      </c>
    </row>
    <row r="3" spans="1:5" ht="38.25">
      <c r="A3" s="3" t="s">
        <v>20</v>
      </c>
      <c r="B3" s="4">
        <v>1</v>
      </c>
      <c r="E3" s="6" t="s">
        <v>17</v>
      </c>
    </row>
    <row r="5" spans="1:5">
      <c r="A5" s="2" t="s">
        <v>9</v>
      </c>
    </row>
    <row r="6" spans="1:5">
      <c r="B6" s="3" t="s">
        <v>3</v>
      </c>
      <c r="C6" s="3" t="s">
        <v>4</v>
      </c>
    </row>
    <row r="7" spans="1:5" ht="38.25">
      <c r="A7" s="3" t="s">
        <v>12</v>
      </c>
      <c r="B7" s="4">
        <v>0.79800000000000004</v>
      </c>
      <c r="C7" s="4">
        <v>0.79800000000000004</v>
      </c>
      <c r="E7" s="6" t="s">
        <v>14</v>
      </c>
    </row>
    <row r="8" spans="1:5">
      <c r="A8" s="3" t="s">
        <v>11</v>
      </c>
      <c r="B8" s="4">
        <v>0.85599999999999998</v>
      </c>
      <c r="C8" s="4">
        <v>0.79800000000000004</v>
      </c>
      <c r="E8" s="6" t="s">
        <v>15</v>
      </c>
    </row>
    <row r="10" spans="1:5">
      <c r="A10" s="2" t="s">
        <v>25</v>
      </c>
    </row>
    <row r="11" spans="1:5">
      <c r="A11" s="3" t="s">
        <v>6</v>
      </c>
      <c r="B11" s="1" t="str">
        <f>DEC2HEX((B$7-B$8)*Data!$B$1*$B$2/1000/1000*256+128*$B$3)</f>
        <v>7F</v>
      </c>
      <c r="C11" s="1" t="str">
        <f>DEC2HEX((C$7-C$8)*Data!$B$1*$B$2/1000/1000*256+128*$B$3)</f>
        <v>80</v>
      </c>
      <c r="E11" s="6" t="s">
        <v>26</v>
      </c>
    </row>
    <row r="12" spans="1:5">
      <c r="A12" s="3" t="s">
        <v>7</v>
      </c>
      <c r="B12" s="1">
        <v>40</v>
      </c>
      <c r="C12" s="1">
        <v>40</v>
      </c>
      <c r="E12" s="6" t="s">
        <v>26</v>
      </c>
    </row>
    <row r="13" spans="1:5">
      <c r="B13" s="1"/>
    </row>
    <row r="14" spans="1:5">
      <c r="A14" s="2" t="s">
        <v>18</v>
      </c>
    </row>
    <row r="15" spans="1:5">
      <c r="A15" s="3" t="s">
        <v>23</v>
      </c>
      <c r="B15" s="2" t="str">
        <f>DEC2HEX(   (HEX2DEC(B12)+HEX2DEC(C12))/2)</f>
        <v>40</v>
      </c>
    </row>
    <row r="16" spans="1:5">
      <c r="A16" s="3" t="s">
        <v>24</v>
      </c>
      <c r="B16" s="2" t="str">
        <f>DEC2HEX(272 + (128 * B3))</f>
        <v>190</v>
      </c>
    </row>
    <row r="17" spans="1:2">
      <c r="A17" s="3" t="s">
        <v>22</v>
      </c>
      <c r="B17" s="2" t="str">
        <f>DEC2HEX(    (HEX2DEC(B11)+HEX2DEC(C11))/2)</f>
        <v>7F</v>
      </c>
    </row>
    <row r="18" spans="1:2">
      <c r="A18" s="3" t="s">
        <v>21</v>
      </c>
      <c r="B18" s="2" t="str">
        <f>DEC2HEX(64 + (B3 * 128))</f>
        <v>C0</v>
      </c>
    </row>
    <row r="19" spans="1:2">
      <c r="A19" s="3" t="s">
        <v>19</v>
      </c>
      <c r="B19" s="2" t="str">
        <f>DEC2HEX(IF($B$3=1,256,128))</f>
        <v>100</v>
      </c>
    </row>
  </sheetData>
  <phoneticPr fontId="1" type="noConversion"/>
  <pageMargins left="0.78740157499999996" right="0.78740157499999996" top="0.984251969" bottom="0.984251969" header="0.5" footer="0.5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21"/>
  <sheetViews>
    <sheetView workbookViewId="0">
      <selection activeCell="A22" sqref="A22"/>
    </sheetView>
  </sheetViews>
  <sheetFormatPr defaultColWidth="9.140625" defaultRowHeight="12.75"/>
  <cols>
    <col min="1" max="1" width="36.28515625" customWidth="1"/>
    <col min="3" max="3" width="10.28515625" customWidth="1"/>
    <col min="4" max="4" width="2" customWidth="1"/>
    <col min="5" max="5" width="45.42578125" style="6" customWidth="1"/>
  </cols>
  <sheetData>
    <row r="1" spans="1:5">
      <c r="A1" s="2" t="s">
        <v>5</v>
      </c>
      <c r="E1" s="5" t="s">
        <v>13</v>
      </c>
    </row>
    <row r="2" spans="1:5">
      <c r="A2" s="3" t="s">
        <v>10</v>
      </c>
      <c r="B2" s="4">
        <v>303</v>
      </c>
      <c r="C2" t="s">
        <v>2</v>
      </c>
      <c r="E2" s="6" t="s">
        <v>16</v>
      </c>
    </row>
    <row r="3" spans="1:5" ht="38.25">
      <c r="A3" s="3" t="s">
        <v>20</v>
      </c>
      <c r="B3" s="4">
        <v>0</v>
      </c>
      <c r="E3" s="6" t="s">
        <v>17</v>
      </c>
    </row>
    <row r="5" spans="1:5">
      <c r="A5" s="2" t="s">
        <v>9</v>
      </c>
    </row>
    <row r="6" spans="1:5">
      <c r="B6" s="3" t="s">
        <v>3</v>
      </c>
      <c r="C6" s="3" t="s">
        <v>4</v>
      </c>
    </row>
    <row r="7" spans="1:5" ht="38.25">
      <c r="A7" s="3" t="s">
        <v>12</v>
      </c>
      <c r="B7" s="4">
        <v>0.94699999999999995</v>
      </c>
      <c r="C7" s="4">
        <v>0.94699999999999995</v>
      </c>
      <c r="E7" s="6" t="s">
        <v>14</v>
      </c>
    </row>
    <row r="8" spans="1:5">
      <c r="A8" s="3" t="s">
        <v>11</v>
      </c>
      <c r="B8" s="4">
        <v>0.91500000000000004</v>
      </c>
      <c r="C8" s="4">
        <v>0.79800000000000004</v>
      </c>
      <c r="E8" s="6" t="s">
        <v>15</v>
      </c>
    </row>
    <row r="10" spans="1:5">
      <c r="A10" s="2" t="s">
        <v>27</v>
      </c>
    </row>
    <row r="11" spans="1:5">
      <c r="A11" s="3" t="s">
        <v>6</v>
      </c>
      <c r="B11" s="1" t="str">
        <f>DEC2HEX((B$7-B$8)*Data!$B$1*$B$2/1000/1000*256+128*$B$3)</f>
        <v>0</v>
      </c>
      <c r="C11" s="1" t="str">
        <f>DEC2HEX((C$7-C$8)*Data!$B$1*$B$2/1000/1000*256+128*$B$3)</f>
        <v>2</v>
      </c>
      <c r="E11" s="6" t="s">
        <v>26</v>
      </c>
    </row>
    <row r="12" spans="1:5">
      <c r="A12" s="3" t="s">
        <v>7</v>
      </c>
      <c r="B12" s="1">
        <v>40</v>
      </c>
      <c r="C12" s="1">
        <v>40</v>
      </c>
      <c r="E12" s="6" t="s">
        <v>26</v>
      </c>
    </row>
    <row r="13" spans="1:5">
      <c r="A13" s="3" t="s">
        <v>8</v>
      </c>
      <c r="B13" s="1" t="str">
        <f>DEC2HEX((B$7+2*B$8)*Data!$B$1*$B$2/1000/1000*256+HEX2DEC(80)*$B$3+HEX2DEC(B$12))</f>
        <v>66</v>
      </c>
      <c r="C13" s="1" t="str">
        <f>DEC2HEX((C$7+2*C$8)*Data!$B$1*$B$2/1000/1000*256+HEX2DEC(80)*$B$3+HEX2DEC(C$12))</f>
        <v>63</v>
      </c>
      <c r="E13" s="6" t="s">
        <v>26</v>
      </c>
    </row>
    <row r="14" spans="1:5">
      <c r="B14" s="1"/>
    </row>
    <row r="15" spans="1:5">
      <c r="A15" s="2" t="s">
        <v>28</v>
      </c>
    </row>
    <row r="16" spans="1:5">
      <c r="A16" s="3" t="s">
        <v>23</v>
      </c>
      <c r="B16" s="2" t="str">
        <f>DEC2HEX(   (HEX2DEC(B12)+HEX2DEC(C12))/2)</f>
        <v>40</v>
      </c>
    </row>
    <row r="17" spans="1:2">
      <c r="A17" s="3" t="s">
        <v>24</v>
      </c>
      <c r="B17" s="2" t="str">
        <f>DEC2HEX(      (HEX2DEC(B13)+HEX2DEC(C13))/2)</f>
        <v>64</v>
      </c>
    </row>
    <row r="18" spans="1:2">
      <c r="A18" s="3" t="s">
        <v>22</v>
      </c>
      <c r="B18" s="2" t="str">
        <f>DEC2HEX(    (HEX2DEC(B11)+HEX2DEC(C11))/2)</f>
        <v>1</v>
      </c>
    </row>
    <row r="19" spans="1:2">
      <c r="A19" s="3"/>
      <c r="B19" s="2"/>
    </row>
    <row r="20" spans="1:2">
      <c r="A20" s="2" t="s">
        <v>29</v>
      </c>
      <c r="B20" s="2"/>
    </row>
    <row r="21" spans="1:2">
      <c r="A21" s="3" t="s">
        <v>19</v>
      </c>
      <c r="B21" s="2" t="str">
        <f>DEC2HEX(IF($B$3=1,256,128))</f>
        <v>80</v>
      </c>
    </row>
  </sheetData>
  <phoneticPr fontId="1" type="noConversion"/>
  <pageMargins left="0.78740157499999996" right="0.78740157499999996" top="0.984251969" bottom="0.984251969" header="0.5" footer="0.5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C1"/>
  <sheetViews>
    <sheetView workbookViewId="0">
      <selection activeCell="A2" sqref="A2"/>
    </sheetView>
  </sheetViews>
  <sheetFormatPr defaultColWidth="9.140625" defaultRowHeight="12.75"/>
  <cols>
    <col min="1" max="1" width="12.85546875" bestFit="1" customWidth="1"/>
  </cols>
  <sheetData>
    <row r="1" spans="1:3">
      <c r="A1" t="s">
        <v>0</v>
      </c>
      <c r="B1">
        <v>180</v>
      </c>
      <c r="C1" t="s">
        <v>1</v>
      </c>
    </row>
  </sheetData>
  <phoneticPr fontId="1" type="noConversion"/>
  <pageMargins left="0.78740157499999996" right="0.78740157499999996" top="0.984251969" bottom="0.984251969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DDR3</vt:lpstr>
      <vt:lpstr>DDR3_266MHz</vt:lpstr>
      <vt:lpstr>DDR3_400MHz</vt:lpstr>
      <vt:lpstr>DDR2</vt:lpstr>
      <vt:lpstr>mDDR</vt:lpstr>
      <vt:lpstr>EVM_1_3 (DDR3)</vt:lpstr>
      <vt:lpstr>StarterKit(DDR3)</vt:lpstr>
      <vt:lpstr>EVM_1_2(DDR2)</vt:lpstr>
      <vt:lpstr>EVM 13x13 (mDDR)</vt:lpstr>
      <vt:lpstr>beagleLT(DDR3)</vt:lpstr>
      <vt:lpstr>Data</vt:lpstr>
    </vt:vector>
  </TitlesOfParts>
  <Company>Texas Instruments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a0876070</dc:creator>
  <cp:lastModifiedBy>E818139</cp:lastModifiedBy>
  <dcterms:created xsi:type="dcterms:W3CDTF">2010-10-27T07:27:00Z</dcterms:created>
  <dcterms:modified xsi:type="dcterms:W3CDTF">2014-11-06T05:55:18Z</dcterms:modified>
</cp:coreProperties>
</file>