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315" windowHeight="9540"/>
  </bookViews>
  <sheets>
    <sheet name="Tabelle1" sheetId="1" r:id="rId1"/>
    <sheet name="Tabelle2" sheetId="2" r:id="rId2"/>
    <sheet name="Tabelle3" sheetId="3" r:id="rId3"/>
  </sheets>
  <calcPr calcId="125725"/>
  <fileRecoveryPr repairLoad="1"/>
</workbook>
</file>

<file path=xl/calcChain.xml><?xml version="1.0" encoding="utf-8"?>
<calcChain xmlns="http://schemas.openxmlformats.org/spreadsheetml/2006/main">
  <c r="N37" i="1"/>
  <c r="N38"/>
  <c r="L39"/>
  <c r="M39" s="1"/>
  <c r="N39"/>
  <c r="N40"/>
  <c r="N41"/>
  <c r="N42"/>
  <c r="N43"/>
  <c r="N36"/>
  <c r="N35"/>
  <c r="L35"/>
  <c r="M35" s="1"/>
  <c r="J43"/>
  <c r="L43" s="1"/>
  <c r="M43" s="1"/>
  <c r="J42"/>
  <c r="L42" s="1"/>
  <c r="M42" s="1"/>
  <c r="J41"/>
  <c r="L41" s="1"/>
  <c r="M41" s="1"/>
  <c r="J40"/>
  <c r="L40" s="1"/>
  <c r="M40" s="1"/>
  <c r="J39"/>
  <c r="J38"/>
  <c r="L38" s="1"/>
  <c r="M38" s="1"/>
  <c r="J37"/>
  <c r="L37" s="1"/>
  <c r="M37" s="1"/>
  <c r="J36"/>
  <c r="L36" s="1"/>
  <c r="M36" s="1"/>
  <c r="J35"/>
  <c r="G43"/>
  <c r="H43" s="1"/>
  <c r="I43" s="1"/>
  <c r="G42"/>
  <c r="H42" s="1"/>
  <c r="I42" s="1"/>
  <c r="O42" s="1"/>
  <c r="G41"/>
  <c r="H41" s="1"/>
  <c r="I41" s="1"/>
  <c r="G40"/>
  <c r="H40" s="1"/>
  <c r="I40" s="1"/>
  <c r="G39"/>
  <c r="H39" s="1"/>
  <c r="I39" s="1"/>
  <c r="G38"/>
  <c r="H38" s="1"/>
  <c r="I38" s="1"/>
  <c r="G37"/>
  <c r="H37" s="1"/>
  <c r="I37" s="1"/>
  <c r="H36"/>
  <c r="I36" s="1"/>
  <c r="G36"/>
  <c r="G35"/>
  <c r="H35" s="1"/>
  <c r="I35" s="1"/>
  <c r="D43"/>
  <c r="E43" s="1"/>
  <c r="O43" s="1"/>
  <c r="D42"/>
  <c r="E42" s="1"/>
  <c r="D41"/>
  <c r="E41" s="1"/>
  <c r="D40"/>
  <c r="E40" s="1"/>
  <c r="D39"/>
  <c r="E39" s="1"/>
  <c r="O39" s="1"/>
  <c r="D38"/>
  <c r="E38" s="1"/>
  <c r="D37"/>
  <c r="E37" s="1"/>
  <c r="D36"/>
  <c r="E36" s="1"/>
  <c r="D35"/>
  <c r="E35" s="1"/>
  <c r="N32"/>
  <c r="N31"/>
  <c r="L31"/>
  <c r="M31" s="1"/>
  <c r="J32"/>
  <c r="L32" s="1"/>
  <c r="M32" s="1"/>
  <c r="G32"/>
  <c r="H32" s="1"/>
  <c r="I32" s="1"/>
  <c r="J31"/>
  <c r="G31"/>
  <c r="H31" s="1"/>
  <c r="I31" s="1"/>
  <c r="D32"/>
  <c r="E32" s="1"/>
  <c r="D31"/>
  <c r="E31" s="1"/>
  <c r="O31" s="1"/>
  <c r="L30"/>
  <c r="M30" s="1"/>
  <c r="O30" s="1"/>
  <c r="N30"/>
  <c r="G30"/>
  <c r="H30"/>
  <c r="I30" s="1"/>
  <c r="J30"/>
  <c r="E30"/>
  <c r="D30"/>
  <c r="O29"/>
  <c r="N29"/>
  <c r="O28"/>
  <c r="N28"/>
  <c r="M29"/>
  <c r="L29"/>
  <c r="G29"/>
  <c r="H29" s="1"/>
  <c r="I29" s="1"/>
  <c r="D29"/>
  <c r="E29" s="1"/>
  <c r="M28"/>
  <c r="L28"/>
  <c r="J28"/>
  <c r="J29"/>
  <c r="I28"/>
  <c r="H28"/>
  <c r="G28"/>
  <c r="E28"/>
  <c r="D28"/>
  <c r="O27"/>
  <c r="N27"/>
  <c r="M27"/>
  <c r="L27"/>
  <c r="J27"/>
  <c r="I27"/>
  <c r="H27"/>
  <c r="G27"/>
  <c r="E27"/>
  <c r="D27"/>
  <c r="O26"/>
  <c r="N26"/>
  <c r="M26"/>
  <c r="L26"/>
  <c r="J26"/>
  <c r="I26"/>
  <c r="H26"/>
  <c r="G26"/>
  <c r="E26"/>
  <c r="D26"/>
  <c r="G20"/>
  <c r="H20"/>
  <c r="I20" s="1"/>
  <c r="O20" s="1"/>
  <c r="J20"/>
  <c r="L20" s="1"/>
  <c r="M20" s="1"/>
  <c r="N20"/>
  <c r="D20"/>
  <c r="E20" s="1"/>
  <c r="N19"/>
  <c r="J19"/>
  <c r="L19" s="1"/>
  <c r="M19" s="1"/>
  <c r="O19" s="1"/>
  <c r="G19"/>
  <c r="H19" s="1"/>
  <c r="I19" s="1"/>
  <c r="D19"/>
  <c r="E19"/>
  <c r="J18"/>
  <c r="L18" s="1"/>
  <c r="M18" s="1"/>
  <c r="D18"/>
  <c r="E18" s="1"/>
  <c r="N18"/>
  <c r="J17"/>
  <c r="L17" s="1"/>
  <c r="M17" s="1"/>
  <c r="D17"/>
  <c r="E17" s="1"/>
  <c r="N17"/>
  <c r="J16"/>
  <c r="L16" s="1"/>
  <c r="M16" s="1"/>
  <c r="D16"/>
  <c r="E16" s="1"/>
  <c r="N16"/>
  <c r="J15"/>
  <c r="L15" s="1"/>
  <c r="M15" s="1"/>
  <c r="D15"/>
  <c r="E15" s="1"/>
  <c r="N15"/>
  <c r="L14"/>
  <c r="M14" s="1"/>
  <c r="J14"/>
  <c r="D14"/>
  <c r="E14" s="1"/>
  <c r="N14"/>
  <c r="D13"/>
  <c r="E13" s="1"/>
  <c r="D12"/>
  <c r="D10"/>
  <c r="D9"/>
  <c r="E9" s="1"/>
  <c r="D8"/>
  <c r="D7"/>
  <c r="E7" s="1"/>
  <c r="D6"/>
  <c r="D5"/>
  <c r="E5" s="1"/>
  <c r="D4"/>
  <c r="E4" s="1"/>
  <c r="J13"/>
  <c r="L13" s="1"/>
  <c r="M13" s="1"/>
  <c r="N13"/>
  <c r="N12"/>
  <c r="J12"/>
  <c r="L12" s="1"/>
  <c r="M12" s="1"/>
  <c r="J10"/>
  <c r="J9"/>
  <c r="L9" s="1"/>
  <c r="M9" s="1"/>
  <c r="J8"/>
  <c r="J7"/>
  <c r="J6"/>
  <c r="L6" s="1"/>
  <c r="M6" s="1"/>
  <c r="J5"/>
  <c r="L5" s="1"/>
  <c r="M5" s="1"/>
  <c r="J4"/>
  <c r="L4" s="1"/>
  <c r="M4" s="1"/>
  <c r="E12"/>
  <c r="G18"/>
  <c r="H18" s="1"/>
  <c r="I18" s="1"/>
  <c r="G17"/>
  <c r="H17" s="1"/>
  <c r="I17" s="1"/>
  <c r="G16"/>
  <c r="H16" s="1"/>
  <c r="I16" s="1"/>
  <c r="O16" s="1"/>
  <c r="G15"/>
  <c r="H15" s="1"/>
  <c r="I15" s="1"/>
  <c r="G14"/>
  <c r="H14" s="1"/>
  <c r="I14" s="1"/>
  <c r="G13"/>
  <c r="H13" s="1"/>
  <c r="I13" s="1"/>
  <c r="G12"/>
  <c r="H12" s="1"/>
  <c r="I12" s="1"/>
  <c r="E10"/>
  <c r="E8"/>
  <c r="E6"/>
  <c r="L10"/>
  <c r="M10" s="1"/>
  <c r="G10"/>
  <c r="H10" s="1"/>
  <c r="I10" s="1"/>
  <c r="N10"/>
  <c r="G9"/>
  <c r="H9" s="1"/>
  <c r="I9" s="1"/>
  <c r="N9"/>
  <c r="L8"/>
  <c r="M8" s="1"/>
  <c r="N8"/>
  <c r="G8"/>
  <c r="H8" s="1"/>
  <c r="I8" s="1"/>
  <c r="G4"/>
  <c r="H4" s="1"/>
  <c r="I4" s="1"/>
  <c r="G5"/>
  <c r="H5" s="1"/>
  <c r="I5" s="1"/>
  <c r="G6"/>
  <c r="H6" s="1"/>
  <c r="I6" s="1"/>
  <c r="G7"/>
  <c r="H7" s="1"/>
  <c r="I7" s="1"/>
  <c r="N7"/>
  <c r="L7"/>
  <c r="M7" s="1"/>
  <c r="N4"/>
  <c r="N5"/>
  <c r="N6"/>
  <c r="O41" l="1"/>
  <c r="O40"/>
  <c r="O38"/>
  <c r="O37"/>
  <c r="O36"/>
  <c r="O35"/>
  <c r="O32"/>
  <c r="O18"/>
  <c r="O17"/>
  <c r="O13"/>
  <c r="O15"/>
  <c r="O14"/>
  <c r="O9"/>
  <c r="O8"/>
  <c r="O12"/>
  <c r="O6"/>
  <c r="O7"/>
  <c r="O10"/>
  <c r="O5"/>
  <c r="O4"/>
</calcChain>
</file>

<file path=xl/sharedStrings.xml><?xml version="1.0" encoding="utf-8"?>
<sst xmlns="http://schemas.openxmlformats.org/spreadsheetml/2006/main" count="68" uniqueCount="22">
  <si>
    <t>strom soll</t>
  </si>
  <si>
    <t>buck</t>
  </si>
  <si>
    <t>VCS/mV</t>
  </si>
  <si>
    <t>spg Isoll</t>
  </si>
  <si>
    <t>differenzstrom</t>
  </si>
  <si>
    <t>differenzspg/mV</t>
  </si>
  <si>
    <t>boost</t>
  </si>
  <si>
    <t>eingest. Sollstr</t>
  </si>
  <si>
    <t>abweichung durch DAC/%</t>
  </si>
  <si>
    <t>Abweichung durch Pull down R</t>
  </si>
  <si>
    <t>gesamtabweichung</t>
  </si>
  <si>
    <t>Gerät 6</t>
  </si>
  <si>
    <t>REv02</t>
  </si>
  <si>
    <t>Rev01</t>
  </si>
  <si>
    <t>Gerät1</t>
  </si>
  <si>
    <t>Deviation of buck-Boost stage/A</t>
  </si>
  <si>
    <t>Voltage on IsetA pin</t>
  </si>
  <si>
    <t>measured current</t>
  </si>
  <si>
    <t>current should be</t>
  </si>
  <si>
    <t>Deviation/ %</t>
  </si>
  <si>
    <t>Rev02</t>
  </si>
  <si>
    <t>mode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</si>
</sst>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2" borderId="0" xfId="0" applyNumberFormat="1" applyFill="1"/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S28" sqref="S28"/>
    </sheetView>
  </sheetViews>
  <sheetFormatPr baseColWidth="10" defaultRowHeight="15"/>
  <cols>
    <col min="2" max="5" width="17" hidden="1" customWidth="1"/>
    <col min="6" max="6" width="19.140625" customWidth="1"/>
    <col min="7" max="7" width="19.140625" hidden="1" customWidth="1"/>
    <col min="8" max="9" width="14.5703125" hidden="1" customWidth="1"/>
    <col min="10" max="10" width="12.7109375" customWidth="1"/>
    <col min="11" max="11" width="15.140625" customWidth="1"/>
    <col min="12" max="12" width="19.140625" customWidth="1"/>
    <col min="13" max="13" width="15.85546875" style="1" customWidth="1"/>
    <col min="15" max="15" width="0" hidden="1" customWidth="1"/>
  </cols>
  <sheetData>
    <row r="1" spans="1:16" s="2" customFormat="1"/>
    <row r="2" spans="1:16">
      <c r="A2" t="s">
        <v>11</v>
      </c>
      <c r="B2" t="s">
        <v>12</v>
      </c>
      <c r="F2" t="s">
        <v>20</v>
      </c>
    </row>
    <row r="3" spans="1:16" ht="45">
      <c r="A3" s="2" t="s">
        <v>21</v>
      </c>
      <c r="B3" s="2" t="s">
        <v>0</v>
      </c>
      <c r="C3" s="2" t="s">
        <v>3</v>
      </c>
      <c r="D3" s="2" t="s">
        <v>7</v>
      </c>
      <c r="E3" s="2" t="s">
        <v>8</v>
      </c>
      <c r="F3" s="2" t="s">
        <v>16</v>
      </c>
      <c r="G3" s="2" t="s">
        <v>5</v>
      </c>
      <c r="H3" s="2" t="s">
        <v>4</v>
      </c>
      <c r="I3" s="2" t="s">
        <v>9</v>
      </c>
      <c r="J3" s="2" t="s">
        <v>18</v>
      </c>
      <c r="K3" s="2" t="s">
        <v>17</v>
      </c>
      <c r="L3" s="2" t="s">
        <v>15</v>
      </c>
      <c r="M3" s="3" t="s">
        <v>19</v>
      </c>
      <c r="N3" s="2" t="s">
        <v>2</v>
      </c>
      <c r="O3" s="2" t="s">
        <v>10</v>
      </c>
      <c r="P3" s="2"/>
    </row>
    <row r="4" spans="1:16">
      <c r="A4" t="s">
        <v>1</v>
      </c>
      <c r="B4">
        <v>1</v>
      </c>
      <c r="C4">
        <v>7.7200000000000005E-2</v>
      </c>
      <c r="D4" s="1">
        <f t="shared" ref="D4:D10" si="0">C4/0.075</f>
        <v>1.0293333333333334</v>
      </c>
      <c r="E4" s="1">
        <f t="shared" ref="E4:E10" si="1">(1-(B4/D4))*100</f>
        <v>2.8497409326424972</v>
      </c>
      <c r="F4">
        <v>7.5679999999999997E-2</v>
      </c>
      <c r="G4">
        <f t="shared" ref="G4:G10" si="2">(C4-F4)*1000</f>
        <v>1.5200000000000076</v>
      </c>
      <c r="H4" s="1">
        <f t="shared" ref="H4:H10" si="3">-G4/75</f>
        <v>-2.0266666666666766E-2</v>
      </c>
      <c r="I4" s="1">
        <f t="shared" ref="I4:I10" si="4">(H4/B4)*100</f>
        <v>-2.0266666666666766</v>
      </c>
      <c r="J4" s="1">
        <f t="shared" ref="J4:J10" si="5">F4/0.075</f>
        <v>1.0090666666666668</v>
      </c>
      <c r="K4">
        <v>1.1399999999999999</v>
      </c>
      <c r="L4" s="4">
        <f t="shared" ref="L4:L10" si="6">K4-J4</f>
        <v>0.13093333333333312</v>
      </c>
      <c r="M4" s="4">
        <f t="shared" ref="M4:M10" si="7">L4/J4*100</f>
        <v>12.975687103594058</v>
      </c>
      <c r="N4">
        <f t="shared" ref="N4:N10" si="8">K4/2*3</f>
        <v>1.71</v>
      </c>
      <c r="O4" s="1">
        <f t="shared" ref="O4:O10" si="9">SUM(E4,I4,M4)</f>
        <v>13.798761369569879</v>
      </c>
    </row>
    <row r="5" spans="1:16">
      <c r="A5" t="s">
        <v>1</v>
      </c>
      <c r="B5">
        <v>5</v>
      </c>
      <c r="C5">
        <v>0.37380000000000002</v>
      </c>
      <c r="D5" s="1">
        <f t="shared" si="0"/>
        <v>4.9840000000000009</v>
      </c>
      <c r="E5" s="1">
        <f t="shared" si="1"/>
        <v>-0.32102728731939756</v>
      </c>
      <c r="F5">
        <v>0.36959999999999998</v>
      </c>
      <c r="G5">
        <f t="shared" si="2"/>
        <v>4.2000000000000366</v>
      </c>
      <c r="H5" s="1">
        <f t="shared" si="3"/>
        <v>-5.6000000000000487E-2</v>
      </c>
      <c r="I5" s="1">
        <f t="shared" si="4"/>
        <v>-1.1200000000000097</v>
      </c>
      <c r="J5" s="1">
        <f t="shared" si="5"/>
        <v>4.9279999999999999</v>
      </c>
      <c r="K5">
        <v>5.15</v>
      </c>
      <c r="L5" s="4">
        <f t="shared" si="6"/>
        <v>0.22200000000000042</v>
      </c>
      <c r="M5" s="4">
        <f t="shared" si="7"/>
        <v>4.504870129870139</v>
      </c>
      <c r="N5">
        <f t="shared" si="8"/>
        <v>7.7250000000000005</v>
      </c>
      <c r="O5" s="1">
        <f t="shared" si="9"/>
        <v>3.0638428425507316</v>
      </c>
    </row>
    <row r="6" spans="1:16">
      <c r="A6" t="s">
        <v>1</v>
      </c>
      <c r="B6">
        <v>10</v>
      </c>
      <c r="C6">
        <v>0.74839999999999995</v>
      </c>
      <c r="D6" s="1">
        <f t="shared" si="0"/>
        <v>9.9786666666666672</v>
      </c>
      <c r="E6" s="1">
        <f t="shared" si="1"/>
        <v>-0.2137894174238264</v>
      </c>
      <c r="F6">
        <v>0.74</v>
      </c>
      <c r="G6">
        <f t="shared" si="2"/>
        <v>8.3999999999999631</v>
      </c>
      <c r="H6" s="1">
        <f t="shared" si="3"/>
        <v>-0.1119999999999995</v>
      </c>
      <c r="I6" s="1">
        <f t="shared" si="4"/>
        <v>-1.119999999999995</v>
      </c>
      <c r="J6" s="1">
        <f t="shared" si="5"/>
        <v>9.8666666666666671</v>
      </c>
      <c r="K6">
        <v>10.119999999999999</v>
      </c>
      <c r="L6" s="4">
        <f t="shared" si="6"/>
        <v>0.25333333333333208</v>
      </c>
      <c r="M6" s="4">
        <f t="shared" si="7"/>
        <v>2.5675675675675547</v>
      </c>
      <c r="N6">
        <f t="shared" si="8"/>
        <v>15.18</v>
      </c>
      <c r="O6" s="1">
        <f t="shared" si="9"/>
        <v>1.2337781501437333</v>
      </c>
    </row>
    <row r="7" spans="1:16">
      <c r="A7" t="s">
        <v>1</v>
      </c>
      <c r="B7">
        <v>15</v>
      </c>
      <c r="C7">
        <v>1.117</v>
      </c>
      <c r="D7" s="1">
        <f t="shared" si="0"/>
        <v>14.893333333333334</v>
      </c>
      <c r="E7" s="1">
        <f t="shared" si="1"/>
        <v>-0.71620411817368002</v>
      </c>
      <c r="F7">
        <v>1.1059000000000001</v>
      </c>
      <c r="G7">
        <f t="shared" si="2"/>
        <v>11.099999999999888</v>
      </c>
      <c r="H7" s="1">
        <f t="shared" si="3"/>
        <v>-0.14799999999999849</v>
      </c>
      <c r="I7" s="1">
        <f t="shared" si="4"/>
        <v>-0.9866666666666567</v>
      </c>
      <c r="J7" s="1">
        <f t="shared" si="5"/>
        <v>14.745333333333335</v>
      </c>
      <c r="K7">
        <v>15</v>
      </c>
      <c r="L7" s="4">
        <f t="shared" si="6"/>
        <v>0.25466666666666526</v>
      </c>
      <c r="M7" s="4">
        <f t="shared" si="7"/>
        <v>1.7271000994664882</v>
      </c>
      <c r="N7">
        <f t="shared" si="8"/>
        <v>22.5</v>
      </c>
      <c r="O7" s="1">
        <f t="shared" si="9"/>
        <v>2.4229314626151632E-2</v>
      </c>
    </row>
    <row r="8" spans="1:16">
      <c r="A8" t="s">
        <v>1</v>
      </c>
      <c r="B8">
        <v>20</v>
      </c>
      <c r="C8">
        <v>1.49</v>
      </c>
      <c r="D8" s="1">
        <f t="shared" si="0"/>
        <v>19.866666666666667</v>
      </c>
      <c r="E8" s="1">
        <f t="shared" si="1"/>
        <v>-0.67114093959730337</v>
      </c>
      <c r="F8">
        <v>1.474</v>
      </c>
      <c r="G8">
        <f t="shared" si="2"/>
        <v>16.000000000000014</v>
      </c>
      <c r="H8" s="1">
        <f t="shared" si="3"/>
        <v>-0.21333333333333351</v>
      </c>
      <c r="I8" s="1">
        <f t="shared" si="4"/>
        <v>-1.0666666666666675</v>
      </c>
      <c r="J8" s="1">
        <f t="shared" si="5"/>
        <v>19.653333333333332</v>
      </c>
      <c r="K8">
        <v>19.95</v>
      </c>
      <c r="L8" s="4">
        <f t="shared" si="6"/>
        <v>0.29666666666666686</v>
      </c>
      <c r="M8" s="4">
        <f t="shared" si="7"/>
        <v>1.5094979647218465</v>
      </c>
      <c r="N8">
        <f t="shared" si="8"/>
        <v>29.924999999999997</v>
      </c>
      <c r="O8" s="1">
        <f t="shared" si="9"/>
        <v>-0.22830964154212441</v>
      </c>
    </row>
    <row r="9" spans="1:16">
      <c r="A9" t="s">
        <v>1</v>
      </c>
      <c r="B9">
        <v>25</v>
      </c>
      <c r="C9">
        <v>1.8620000000000001</v>
      </c>
      <c r="D9" s="1">
        <f t="shared" si="0"/>
        <v>24.826666666666668</v>
      </c>
      <c r="E9" s="1">
        <f t="shared" si="1"/>
        <v>-0.69817400644467398</v>
      </c>
      <c r="F9">
        <v>1.8420000000000001</v>
      </c>
      <c r="G9">
        <f t="shared" si="2"/>
        <v>20.000000000000018</v>
      </c>
      <c r="H9" s="1">
        <f t="shared" si="3"/>
        <v>-0.26666666666666689</v>
      </c>
      <c r="I9" s="1">
        <f t="shared" si="4"/>
        <v>-1.0666666666666675</v>
      </c>
      <c r="J9" s="1">
        <f t="shared" si="5"/>
        <v>24.560000000000002</v>
      </c>
      <c r="K9">
        <v>24.87</v>
      </c>
      <c r="L9" s="4">
        <f t="shared" si="6"/>
        <v>0.30999999999999872</v>
      </c>
      <c r="M9" s="4">
        <f t="shared" si="7"/>
        <v>1.2622149837133496</v>
      </c>
      <c r="N9">
        <f t="shared" si="8"/>
        <v>37.305</v>
      </c>
      <c r="O9" s="1">
        <f t="shared" si="9"/>
        <v>-0.5026256893979919</v>
      </c>
    </row>
    <row r="10" spans="1:16">
      <c r="A10" t="s">
        <v>1</v>
      </c>
      <c r="B10">
        <v>30</v>
      </c>
      <c r="C10">
        <v>2.2320000000000002</v>
      </c>
      <c r="D10" s="1">
        <f t="shared" si="0"/>
        <v>29.760000000000005</v>
      </c>
      <c r="E10" s="1">
        <f t="shared" si="1"/>
        <v>-0.80645161290320289</v>
      </c>
      <c r="F10">
        <v>2.2090000000000001</v>
      </c>
      <c r="G10">
        <f t="shared" si="2"/>
        <v>23.000000000000131</v>
      </c>
      <c r="H10" s="1">
        <f t="shared" si="3"/>
        <v>-0.30666666666666842</v>
      </c>
      <c r="I10" s="1">
        <f t="shared" si="4"/>
        <v>-1.0222222222222279</v>
      </c>
      <c r="J10" s="1">
        <f t="shared" si="5"/>
        <v>29.453333333333337</v>
      </c>
      <c r="K10">
        <v>29.79</v>
      </c>
      <c r="L10" s="4">
        <f t="shared" si="6"/>
        <v>0.33666666666666245</v>
      </c>
      <c r="M10" s="4">
        <f t="shared" si="7"/>
        <v>1.143051154368478</v>
      </c>
      <c r="N10">
        <f t="shared" si="8"/>
        <v>44.685000000000002</v>
      </c>
      <c r="O10" s="1">
        <f t="shared" si="9"/>
        <v>-0.68562268075695276</v>
      </c>
    </row>
    <row r="11" spans="1:16">
      <c r="D11" s="1"/>
      <c r="E11" s="1"/>
      <c r="H11" s="1"/>
      <c r="I11" s="1"/>
      <c r="J11" s="1"/>
      <c r="L11" s="5"/>
      <c r="M11" s="4"/>
    </row>
    <row r="12" spans="1:16">
      <c r="A12" t="s">
        <v>6</v>
      </c>
      <c r="B12">
        <v>1</v>
      </c>
      <c r="C12">
        <v>7.5999999999999998E-2</v>
      </c>
      <c r="D12" s="1">
        <f t="shared" ref="D12:D20" si="10">C12/0.075</f>
        <v>1.0133333333333334</v>
      </c>
      <c r="E12" s="1">
        <f t="shared" ref="E12:E20" si="11">(1-(B12/D12))*100</f>
        <v>1.3157894736842146</v>
      </c>
      <c r="F12">
        <v>7.5679999999999997E-2</v>
      </c>
      <c r="G12">
        <f t="shared" ref="G12:G20" si="12">(C12-F12)*1000</f>
        <v>0.32000000000000084</v>
      </c>
      <c r="H12" s="1">
        <f t="shared" ref="H12:H20" si="13">-G12/75</f>
        <v>-4.2666666666666781E-3</v>
      </c>
      <c r="I12" s="1">
        <f t="shared" ref="I12:I20" si="14">(H12/B12)*100</f>
        <v>-0.4266666666666678</v>
      </c>
      <c r="J12" s="1">
        <f t="shared" ref="J12:J20" si="15">F12/0.075</f>
        <v>1.0090666666666668</v>
      </c>
      <c r="K12">
        <v>0.15</v>
      </c>
      <c r="L12" s="4">
        <f t="shared" ref="L12:L20" si="16">K12-J12</f>
        <v>-0.85906666666666676</v>
      </c>
      <c r="M12" s="4">
        <f t="shared" ref="M12:M20" si="17">L12/J12*100</f>
        <v>-85.13477801268499</v>
      </c>
      <c r="N12">
        <f t="shared" ref="N12:N20" si="18">K12/2*3</f>
        <v>0.22499999999999998</v>
      </c>
      <c r="O12" s="1">
        <f t="shared" ref="O12:O20" si="19">SUM(E12,I12,M12)</f>
        <v>-84.245655205667447</v>
      </c>
    </row>
    <row r="13" spans="1:16">
      <c r="A13" t="s">
        <v>6</v>
      </c>
      <c r="B13">
        <v>2</v>
      </c>
      <c r="C13">
        <v>0.153</v>
      </c>
      <c r="D13" s="1">
        <f t="shared" si="10"/>
        <v>2.04</v>
      </c>
      <c r="E13" s="1">
        <f t="shared" si="11"/>
        <v>1.9607843137254943</v>
      </c>
      <c r="F13">
        <v>0.15090000000000001</v>
      </c>
      <c r="G13">
        <f t="shared" si="12"/>
        <v>2.0999999999999908</v>
      </c>
      <c r="H13" s="1">
        <f t="shared" si="13"/>
        <v>-2.7999999999999876E-2</v>
      </c>
      <c r="I13" s="1">
        <f t="shared" si="14"/>
        <v>-1.3999999999999937</v>
      </c>
      <c r="J13" s="1">
        <f t="shared" si="15"/>
        <v>2.012</v>
      </c>
      <c r="K13">
        <v>1.3</v>
      </c>
      <c r="L13" s="4">
        <f t="shared" si="16"/>
        <v>-0.71199999999999997</v>
      </c>
      <c r="M13" s="4">
        <f t="shared" si="17"/>
        <v>-35.387673956262425</v>
      </c>
      <c r="N13">
        <f t="shared" si="18"/>
        <v>1.9500000000000002</v>
      </c>
      <c r="O13" s="1">
        <f t="shared" si="19"/>
        <v>-34.826889642536926</v>
      </c>
    </row>
    <row r="14" spans="1:16">
      <c r="A14" t="s">
        <v>6</v>
      </c>
      <c r="B14">
        <v>3</v>
      </c>
      <c r="C14">
        <v>0.22559999999999999</v>
      </c>
      <c r="D14" s="1">
        <f t="shared" si="10"/>
        <v>3.008</v>
      </c>
      <c r="E14" s="1">
        <f t="shared" si="11"/>
        <v>0.26595744680850686</v>
      </c>
      <c r="F14">
        <v>0.22259999999999999</v>
      </c>
      <c r="G14">
        <f t="shared" si="12"/>
        <v>3.0000000000000027</v>
      </c>
      <c r="H14" s="1">
        <f t="shared" si="13"/>
        <v>-4.0000000000000036E-2</v>
      </c>
      <c r="I14" s="1">
        <f t="shared" si="14"/>
        <v>-1.3333333333333344</v>
      </c>
      <c r="J14" s="1">
        <f t="shared" si="15"/>
        <v>2.968</v>
      </c>
      <c r="K14">
        <v>2.65</v>
      </c>
      <c r="L14" s="4">
        <f t="shared" si="16"/>
        <v>-0.31800000000000006</v>
      </c>
      <c r="M14" s="4">
        <f t="shared" si="17"/>
        <v>-10.714285714285717</v>
      </c>
      <c r="N14">
        <f t="shared" si="18"/>
        <v>3.9749999999999996</v>
      </c>
      <c r="O14" s="1">
        <f t="shared" si="19"/>
        <v>-11.781661600810544</v>
      </c>
    </row>
    <row r="15" spans="1:16">
      <c r="A15" t="s">
        <v>6</v>
      </c>
      <c r="B15">
        <v>5</v>
      </c>
      <c r="C15">
        <v>0.37390000000000001</v>
      </c>
      <c r="D15" s="1">
        <f t="shared" si="10"/>
        <v>4.9853333333333341</v>
      </c>
      <c r="E15" s="1">
        <f t="shared" si="11"/>
        <v>-0.29419630917355555</v>
      </c>
      <c r="F15">
        <v>0.36930000000000002</v>
      </c>
      <c r="G15">
        <f t="shared" si="12"/>
        <v>4.5999999999999925</v>
      </c>
      <c r="H15" s="1">
        <f t="shared" si="13"/>
        <v>-6.1333333333333233E-2</v>
      </c>
      <c r="I15" s="1">
        <f t="shared" si="14"/>
        <v>-1.2266666666666646</v>
      </c>
      <c r="J15" s="1">
        <f t="shared" si="15"/>
        <v>4.9240000000000004</v>
      </c>
      <c r="K15">
        <v>4.6399999999999997</v>
      </c>
      <c r="L15" s="4">
        <f t="shared" si="16"/>
        <v>-0.2840000000000007</v>
      </c>
      <c r="M15" s="4">
        <f t="shared" si="17"/>
        <v>-5.7676685621446113</v>
      </c>
      <c r="N15">
        <f t="shared" si="18"/>
        <v>6.9599999999999991</v>
      </c>
      <c r="O15" s="1">
        <f t="shared" si="19"/>
        <v>-7.2885315379848317</v>
      </c>
    </row>
    <row r="16" spans="1:16">
      <c r="A16" t="s">
        <v>6</v>
      </c>
      <c r="B16">
        <v>10</v>
      </c>
      <c r="C16">
        <v>0.74839999999999995</v>
      </c>
      <c r="D16" s="1">
        <f t="shared" si="10"/>
        <v>9.9786666666666672</v>
      </c>
      <c r="E16" s="1">
        <f t="shared" si="11"/>
        <v>-0.2137894174238264</v>
      </c>
      <c r="F16">
        <v>0.74</v>
      </c>
      <c r="G16">
        <f t="shared" si="12"/>
        <v>8.3999999999999631</v>
      </c>
      <c r="H16" s="1">
        <f t="shared" si="13"/>
        <v>-0.1119999999999995</v>
      </c>
      <c r="I16" s="1">
        <f t="shared" si="14"/>
        <v>-1.119999999999995</v>
      </c>
      <c r="J16" s="1">
        <f t="shared" si="15"/>
        <v>9.8666666666666671</v>
      </c>
      <c r="K16">
        <v>9.51</v>
      </c>
      <c r="L16" s="4">
        <f t="shared" si="16"/>
        <v>-0.35666666666666735</v>
      </c>
      <c r="M16" s="4">
        <f t="shared" si="17"/>
        <v>-3.6148648648648716</v>
      </c>
      <c r="N16">
        <f t="shared" si="18"/>
        <v>14.265000000000001</v>
      </c>
      <c r="O16" s="1">
        <f t="shared" si="19"/>
        <v>-4.9486542822886932</v>
      </c>
    </row>
    <row r="17" spans="1:16">
      <c r="A17" t="s">
        <v>6</v>
      </c>
      <c r="B17">
        <v>15</v>
      </c>
      <c r="C17">
        <v>1.1180000000000001</v>
      </c>
      <c r="D17" s="1">
        <f t="shared" si="10"/>
        <v>14.906666666666668</v>
      </c>
      <c r="E17" s="1">
        <f t="shared" si="11"/>
        <v>-0.62611806797852054</v>
      </c>
      <c r="F17">
        <v>1.1060000000000001</v>
      </c>
      <c r="G17">
        <f t="shared" si="12"/>
        <v>12.000000000000011</v>
      </c>
      <c r="H17" s="1">
        <f t="shared" si="13"/>
        <v>-0.16000000000000014</v>
      </c>
      <c r="I17" s="1">
        <f t="shared" si="14"/>
        <v>-1.0666666666666678</v>
      </c>
      <c r="J17" s="1">
        <f t="shared" si="15"/>
        <v>14.746666666666668</v>
      </c>
      <c r="K17">
        <v>14.34</v>
      </c>
      <c r="L17" s="4">
        <f t="shared" si="16"/>
        <v>-0.40666666666666806</v>
      </c>
      <c r="M17" s="4">
        <f t="shared" si="17"/>
        <v>-2.7576853526220706</v>
      </c>
      <c r="N17">
        <f t="shared" si="18"/>
        <v>21.509999999999998</v>
      </c>
      <c r="O17" s="1">
        <f t="shared" si="19"/>
        <v>-4.4504700872672593</v>
      </c>
    </row>
    <row r="18" spans="1:16">
      <c r="A18" t="s">
        <v>6</v>
      </c>
      <c r="B18">
        <v>20</v>
      </c>
      <c r="C18">
        <v>1.49</v>
      </c>
      <c r="D18" s="1">
        <f t="shared" si="10"/>
        <v>19.866666666666667</v>
      </c>
      <c r="E18" s="1">
        <f t="shared" si="11"/>
        <v>-0.67114093959730337</v>
      </c>
      <c r="F18">
        <v>1.474</v>
      </c>
      <c r="G18">
        <f t="shared" si="12"/>
        <v>16.000000000000014</v>
      </c>
      <c r="H18" s="1">
        <f t="shared" si="13"/>
        <v>-0.21333333333333351</v>
      </c>
      <c r="I18" s="1">
        <f t="shared" si="14"/>
        <v>-1.0666666666666675</v>
      </c>
      <c r="J18" s="1">
        <f t="shared" si="15"/>
        <v>19.653333333333332</v>
      </c>
      <c r="K18">
        <v>19.2</v>
      </c>
      <c r="L18" s="4">
        <f t="shared" si="16"/>
        <v>-0.45333333333333314</v>
      </c>
      <c r="M18" s="4">
        <f t="shared" si="17"/>
        <v>-2.306648575305291</v>
      </c>
      <c r="N18">
        <f t="shared" si="18"/>
        <v>28.799999999999997</v>
      </c>
      <c r="O18" s="1">
        <f t="shared" si="19"/>
        <v>-4.0444561815692621</v>
      </c>
    </row>
    <row r="19" spans="1:16">
      <c r="A19" t="s">
        <v>6</v>
      </c>
      <c r="B19">
        <v>25</v>
      </c>
      <c r="C19">
        <v>1.8620000000000001</v>
      </c>
      <c r="D19" s="1">
        <f t="shared" si="10"/>
        <v>24.826666666666668</v>
      </c>
      <c r="E19" s="1">
        <f t="shared" si="11"/>
        <v>-0.69817400644467398</v>
      </c>
      <c r="F19">
        <v>1.8420000000000001</v>
      </c>
      <c r="G19">
        <f t="shared" si="12"/>
        <v>20.000000000000018</v>
      </c>
      <c r="H19" s="1">
        <f t="shared" si="13"/>
        <v>-0.26666666666666689</v>
      </c>
      <c r="I19" s="1">
        <f t="shared" si="14"/>
        <v>-1.0666666666666675</v>
      </c>
      <c r="J19" s="1">
        <f t="shared" si="15"/>
        <v>24.560000000000002</v>
      </c>
      <c r="K19">
        <v>24.1</v>
      </c>
      <c r="L19" s="4">
        <f t="shared" si="16"/>
        <v>-0.46000000000000085</v>
      </c>
      <c r="M19" s="4">
        <f t="shared" si="17"/>
        <v>-1.8729641693811108</v>
      </c>
      <c r="N19">
        <f t="shared" si="18"/>
        <v>36.150000000000006</v>
      </c>
      <c r="O19" s="1">
        <f t="shared" si="19"/>
        <v>-3.6378048424924523</v>
      </c>
    </row>
    <row r="20" spans="1:16">
      <c r="A20" t="s">
        <v>6</v>
      </c>
      <c r="B20">
        <v>30</v>
      </c>
      <c r="C20">
        <v>2.2320000000000002</v>
      </c>
      <c r="D20" s="1">
        <f t="shared" si="10"/>
        <v>29.760000000000005</v>
      </c>
      <c r="E20" s="1">
        <f t="shared" si="11"/>
        <v>-0.80645161290320289</v>
      </c>
      <c r="F20">
        <v>2.2069999999999999</v>
      </c>
      <c r="G20">
        <f t="shared" si="12"/>
        <v>25.000000000000355</v>
      </c>
      <c r="H20" s="1">
        <f t="shared" si="13"/>
        <v>-0.33333333333333809</v>
      </c>
      <c r="I20" s="1">
        <f t="shared" si="14"/>
        <v>-1.1111111111111269</v>
      </c>
      <c r="J20" s="1">
        <f t="shared" si="15"/>
        <v>29.426666666666666</v>
      </c>
      <c r="K20">
        <v>28.95</v>
      </c>
      <c r="L20" s="4">
        <f t="shared" si="16"/>
        <v>-0.47666666666666657</v>
      </c>
      <c r="M20" s="4">
        <f t="shared" si="17"/>
        <v>-1.6198459447213411</v>
      </c>
      <c r="N20">
        <f t="shared" si="18"/>
        <v>43.424999999999997</v>
      </c>
      <c r="O20" s="1">
        <f t="shared" si="19"/>
        <v>-3.5374086687356709</v>
      </c>
    </row>
    <row r="21" spans="1:16">
      <c r="H21" s="1"/>
      <c r="I21" s="1"/>
    </row>
    <row r="22" spans="1:16">
      <c r="H22" s="1"/>
      <c r="I22" s="1"/>
    </row>
    <row r="23" spans="1:16">
      <c r="A23" t="s">
        <v>14</v>
      </c>
      <c r="B23" t="s">
        <v>13</v>
      </c>
      <c r="F23" t="s">
        <v>13</v>
      </c>
      <c r="H23" s="1"/>
      <c r="I23" s="1"/>
    </row>
    <row r="24" spans="1:16">
      <c r="H24" s="1"/>
      <c r="I24" s="1"/>
    </row>
    <row r="25" spans="1:16" ht="45">
      <c r="A25" s="2" t="s">
        <v>21</v>
      </c>
      <c r="B25" s="2" t="s">
        <v>0</v>
      </c>
      <c r="C25" s="2" t="s">
        <v>3</v>
      </c>
      <c r="D25" s="2" t="s">
        <v>7</v>
      </c>
      <c r="E25" s="2" t="s">
        <v>8</v>
      </c>
      <c r="F25" s="2" t="s">
        <v>16</v>
      </c>
      <c r="G25" s="2" t="s">
        <v>5</v>
      </c>
      <c r="H25" s="2" t="s">
        <v>4</v>
      </c>
      <c r="I25" s="2" t="s">
        <v>9</v>
      </c>
      <c r="J25" s="2" t="s">
        <v>18</v>
      </c>
      <c r="K25" s="2" t="s">
        <v>17</v>
      </c>
      <c r="L25" s="2" t="s">
        <v>15</v>
      </c>
      <c r="M25" s="3" t="s">
        <v>19</v>
      </c>
      <c r="N25" s="2" t="s">
        <v>2</v>
      </c>
      <c r="O25" s="2" t="s">
        <v>10</v>
      </c>
      <c r="P25" s="2"/>
    </row>
    <row r="26" spans="1:16">
      <c r="A26" t="s">
        <v>1</v>
      </c>
      <c r="B26">
        <v>1</v>
      </c>
      <c r="C26">
        <v>7.7399999999999997E-2</v>
      </c>
      <c r="D26" s="1">
        <f t="shared" ref="D26:D32" si="20">C26/0.075</f>
        <v>1.032</v>
      </c>
      <c r="E26" s="1">
        <f t="shared" ref="E26:E32" si="21">(1-(B26/D26))*100</f>
        <v>3.1007751937984551</v>
      </c>
      <c r="F26">
        <v>7.6600000000000001E-2</v>
      </c>
      <c r="G26">
        <f t="shared" ref="G26:G32" si="22">(C26-F26)*1000</f>
        <v>0.79999999999999516</v>
      </c>
      <c r="H26" s="1">
        <f t="shared" ref="H26:H32" si="23">-G26/75</f>
        <v>-1.0666666666666602E-2</v>
      </c>
      <c r="I26" s="1">
        <f t="shared" ref="I26:I32" si="24">(H26/B26)*100</f>
        <v>-1.0666666666666602</v>
      </c>
      <c r="J26" s="1">
        <f t="shared" ref="J26:J32" si="25">F26/0.075</f>
        <v>1.0213333333333334</v>
      </c>
      <c r="K26">
        <v>0.79</v>
      </c>
      <c r="L26" s="4">
        <f t="shared" ref="L26:L32" si="26">K26-J26</f>
        <v>-0.23133333333333339</v>
      </c>
      <c r="M26" s="4">
        <f t="shared" ref="M26:M32" si="27">L26/J26*100</f>
        <v>-22.650130548302876</v>
      </c>
      <c r="N26">
        <f t="shared" ref="N26:N32" si="28">K26/2*3</f>
        <v>1.1850000000000001</v>
      </c>
      <c r="O26" s="1">
        <f t="shared" ref="O26:O32" si="29">SUM(E26,I26,M26)</f>
        <v>-20.61602202117108</v>
      </c>
    </row>
    <row r="27" spans="1:16">
      <c r="A27" t="s">
        <v>1</v>
      </c>
      <c r="B27">
        <v>5</v>
      </c>
      <c r="C27">
        <v>0.38300000000000001</v>
      </c>
      <c r="D27" s="1">
        <f t="shared" si="20"/>
        <v>5.1066666666666674</v>
      </c>
      <c r="E27" s="1">
        <f t="shared" si="21"/>
        <v>2.088772845953013</v>
      </c>
      <c r="F27">
        <v>0.379</v>
      </c>
      <c r="G27">
        <f t="shared" si="22"/>
        <v>4.0000000000000036</v>
      </c>
      <c r="H27" s="1">
        <f t="shared" si="23"/>
        <v>-5.3333333333333378E-2</v>
      </c>
      <c r="I27" s="1">
        <f t="shared" si="24"/>
        <v>-1.0666666666666675</v>
      </c>
      <c r="J27" s="1">
        <f t="shared" si="25"/>
        <v>5.0533333333333337</v>
      </c>
      <c r="K27">
        <v>5</v>
      </c>
      <c r="L27" s="4">
        <f t="shared" si="26"/>
        <v>-5.3333333333333677E-2</v>
      </c>
      <c r="M27" s="4">
        <f t="shared" si="27"/>
        <v>-1.05540897097626</v>
      </c>
      <c r="N27">
        <f t="shared" si="28"/>
        <v>7.5</v>
      </c>
      <c r="O27" s="1">
        <f t="shared" si="29"/>
        <v>-3.3302791689914457E-2</v>
      </c>
    </row>
    <row r="28" spans="1:16">
      <c r="A28" t="s">
        <v>1</v>
      </c>
      <c r="B28">
        <v>10</v>
      </c>
      <c r="C28">
        <v>0.76100000000000001</v>
      </c>
      <c r="D28" s="1">
        <f t="shared" si="20"/>
        <v>10.146666666666667</v>
      </c>
      <c r="E28" s="1">
        <f t="shared" si="21"/>
        <v>1.4454664914586024</v>
      </c>
      <c r="F28">
        <v>0.753</v>
      </c>
      <c r="G28">
        <f t="shared" si="22"/>
        <v>8.0000000000000071</v>
      </c>
      <c r="H28" s="1">
        <f t="shared" si="23"/>
        <v>-0.10666666666666676</v>
      </c>
      <c r="I28" s="1">
        <f t="shared" si="24"/>
        <v>-1.0666666666666675</v>
      </c>
      <c r="J28" s="1">
        <f t="shared" si="25"/>
        <v>10.040000000000001</v>
      </c>
      <c r="K28">
        <v>10.01</v>
      </c>
      <c r="L28" s="4">
        <f t="shared" si="26"/>
        <v>-3.0000000000001137E-2</v>
      </c>
      <c r="M28" s="4">
        <f t="shared" si="27"/>
        <v>-0.29880478087650536</v>
      </c>
      <c r="N28">
        <f t="shared" si="28"/>
        <v>15.015000000000001</v>
      </c>
      <c r="O28" s="1">
        <f t="shared" si="29"/>
        <v>7.9995043915429498E-2</v>
      </c>
    </row>
    <row r="29" spans="1:16">
      <c r="A29" t="s">
        <v>1</v>
      </c>
      <c r="B29">
        <v>15</v>
      </c>
      <c r="C29">
        <v>1.131</v>
      </c>
      <c r="D29" s="1">
        <f t="shared" si="20"/>
        <v>15.08</v>
      </c>
      <c r="E29" s="1">
        <f t="shared" si="21"/>
        <v>0.53050397877983935</v>
      </c>
      <c r="F29">
        <v>1.1195999999999999</v>
      </c>
      <c r="G29">
        <f t="shared" si="22"/>
        <v>11.400000000000077</v>
      </c>
      <c r="H29" s="1">
        <f t="shared" si="23"/>
        <v>-0.15200000000000102</v>
      </c>
      <c r="I29" s="1">
        <f t="shared" si="24"/>
        <v>-1.0133333333333403</v>
      </c>
      <c r="J29" s="1">
        <f t="shared" si="25"/>
        <v>14.927999999999999</v>
      </c>
      <c r="K29">
        <v>14.94</v>
      </c>
      <c r="L29" s="4">
        <f t="shared" si="26"/>
        <v>1.2000000000000455E-2</v>
      </c>
      <c r="M29" s="4">
        <f t="shared" si="27"/>
        <v>8.0385852090035209E-2</v>
      </c>
      <c r="N29">
        <f t="shared" si="28"/>
        <v>22.41</v>
      </c>
      <c r="O29" s="1">
        <f t="shared" si="29"/>
        <v>-0.40244350246346572</v>
      </c>
    </row>
    <row r="30" spans="1:16">
      <c r="A30" t="s">
        <v>1</v>
      </c>
      <c r="B30">
        <v>20</v>
      </c>
      <c r="C30">
        <v>1.5089999999999999</v>
      </c>
      <c r="D30" s="1">
        <f t="shared" si="20"/>
        <v>20.12</v>
      </c>
      <c r="E30" s="1">
        <f t="shared" si="21"/>
        <v>0.59642147117296984</v>
      </c>
      <c r="F30">
        <v>1.494</v>
      </c>
      <c r="G30">
        <f t="shared" si="22"/>
        <v>14.999999999999902</v>
      </c>
      <c r="H30" s="1">
        <f t="shared" si="23"/>
        <v>-0.19999999999999871</v>
      </c>
      <c r="I30" s="1">
        <f t="shared" si="24"/>
        <v>-0.99999999999999356</v>
      </c>
      <c r="J30" s="1">
        <f t="shared" si="25"/>
        <v>19.920000000000002</v>
      </c>
      <c r="K30">
        <v>19.96</v>
      </c>
      <c r="L30" s="4">
        <f t="shared" si="26"/>
        <v>3.9999999999999147E-2</v>
      </c>
      <c r="M30" s="4">
        <f t="shared" si="27"/>
        <v>0.20080321285140132</v>
      </c>
      <c r="N30">
        <f t="shared" si="28"/>
        <v>29.94</v>
      </c>
      <c r="O30" s="1">
        <f t="shared" si="29"/>
        <v>-0.2027753159756224</v>
      </c>
    </row>
    <row r="31" spans="1:16">
      <c r="A31" t="s">
        <v>1</v>
      </c>
      <c r="B31">
        <v>25</v>
      </c>
      <c r="C31">
        <v>1.879</v>
      </c>
      <c r="D31" s="1">
        <f t="shared" si="20"/>
        <v>25.053333333333335</v>
      </c>
      <c r="E31" s="1">
        <f t="shared" si="21"/>
        <v>0.21287919105907882</v>
      </c>
      <c r="F31">
        <v>1.86</v>
      </c>
      <c r="G31">
        <f t="shared" si="22"/>
        <v>18.999999999999908</v>
      </c>
      <c r="H31" s="1">
        <f t="shared" si="23"/>
        <v>-0.25333333333333208</v>
      </c>
      <c r="I31" s="1">
        <f t="shared" si="24"/>
        <v>-1.0133333333333283</v>
      </c>
      <c r="J31" s="1">
        <f t="shared" si="25"/>
        <v>24.8</v>
      </c>
      <c r="K31">
        <v>24.85</v>
      </c>
      <c r="L31" s="4">
        <f t="shared" si="26"/>
        <v>5.0000000000000711E-2</v>
      </c>
      <c r="M31" s="4">
        <f t="shared" si="27"/>
        <v>0.2016129032258093</v>
      </c>
      <c r="N31">
        <f t="shared" si="28"/>
        <v>37.275000000000006</v>
      </c>
      <c r="O31" s="1">
        <f t="shared" si="29"/>
        <v>-0.59884123904844022</v>
      </c>
    </row>
    <row r="32" spans="1:16">
      <c r="A32" t="s">
        <v>1</v>
      </c>
      <c r="B32">
        <v>30</v>
      </c>
      <c r="C32">
        <v>2.2570000000000001</v>
      </c>
      <c r="D32" s="1">
        <f t="shared" si="20"/>
        <v>30.093333333333337</v>
      </c>
      <c r="E32" s="1">
        <f t="shared" si="21"/>
        <v>0.31014621178556689</v>
      </c>
      <c r="F32">
        <v>2.234</v>
      </c>
      <c r="G32">
        <f t="shared" si="22"/>
        <v>23.000000000000131</v>
      </c>
      <c r="H32" s="1">
        <f t="shared" si="23"/>
        <v>-0.30666666666666842</v>
      </c>
      <c r="I32" s="1">
        <f t="shared" si="24"/>
        <v>-1.0222222222222279</v>
      </c>
      <c r="J32" s="1">
        <f t="shared" si="25"/>
        <v>29.786666666666669</v>
      </c>
      <c r="K32">
        <v>29.88</v>
      </c>
      <c r="L32" s="4">
        <f t="shared" si="26"/>
        <v>9.333333333333016E-2</v>
      </c>
      <c r="M32" s="4">
        <f t="shared" si="27"/>
        <v>0.31333930170097413</v>
      </c>
      <c r="N32">
        <f t="shared" si="28"/>
        <v>44.82</v>
      </c>
      <c r="O32" s="1">
        <f t="shared" si="29"/>
        <v>-0.3987367087356869</v>
      </c>
    </row>
    <row r="33" spans="1:15">
      <c r="E33" s="1"/>
    </row>
    <row r="34" spans="1:15">
      <c r="E34" s="1"/>
    </row>
    <row r="35" spans="1:15">
      <c r="A35" t="s">
        <v>6</v>
      </c>
      <c r="B35">
        <v>1</v>
      </c>
      <c r="C35">
        <v>7.8E-2</v>
      </c>
      <c r="D35" s="1">
        <f t="shared" ref="D35:D43" si="30">C35/0.075</f>
        <v>1.04</v>
      </c>
      <c r="E35" s="1">
        <f t="shared" ref="E35:E41" si="31">(1-(B35/D35))*100</f>
        <v>3.8461538461538547</v>
      </c>
      <c r="F35">
        <v>7.6999999999999999E-2</v>
      </c>
      <c r="G35">
        <f t="shared" ref="G35:G41" si="32">(C35-F35)*1000</f>
        <v>1.0000000000000009</v>
      </c>
      <c r="H35" s="1">
        <f t="shared" ref="H35:H43" si="33">-G35/75</f>
        <v>-1.3333333333333345E-2</v>
      </c>
      <c r="I35" s="1">
        <f t="shared" ref="I35:I41" si="34">(H35/B35)*100</f>
        <v>-1.3333333333333344</v>
      </c>
      <c r="J35" s="1">
        <f t="shared" ref="J35:J43" si="35">F35/0.075</f>
        <v>1.0266666666666666</v>
      </c>
      <c r="K35">
        <v>0.51</v>
      </c>
      <c r="L35" s="4">
        <f t="shared" ref="L35:L36" si="36">K35-J35</f>
        <v>-0.51666666666666661</v>
      </c>
      <c r="M35" s="4">
        <f t="shared" ref="M35:M36" si="37">L35/J35*100</f>
        <v>-50.324675324675319</v>
      </c>
      <c r="N35">
        <f t="shared" ref="N35:N36" si="38">K35/2*3</f>
        <v>0.76500000000000001</v>
      </c>
      <c r="O35" s="1">
        <f t="shared" ref="O35:O36" si="39">SUM(E35,I35,M35)</f>
        <v>-47.811854811854801</v>
      </c>
    </row>
    <row r="36" spans="1:15">
      <c r="A36" t="s">
        <v>6</v>
      </c>
      <c r="B36">
        <v>2</v>
      </c>
      <c r="C36">
        <v>0.158</v>
      </c>
      <c r="D36" s="1">
        <f t="shared" si="30"/>
        <v>2.1066666666666669</v>
      </c>
      <c r="E36" s="1">
        <f t="shared" si="31"/>
        <v>5.0632911392405227</v>
      </c>
      <c r="F36">
        <v>0.1565</v>
      </c>
      <c r="G36">
        <f t="shared" si="32"/>
        <v>1.5000000000000013</v>
      </c>
      <c r="H36" s="1">
        <f t="shared" si="33"/>
        <v>-2.0000000000000018E-2</v>
      </c>
      <c r="I36" s="1">
        <f t="shared" si="34"/>
        <v>-1.0000000000000009</v>
      </c>
      <c r="J36" s="1">
        <f t="shared" si="35"/>
        <v>2.0866666666666669</v>
      </c>
      <c r="K36">
        <v>1.41</v>
      </c>
      <c r="L36" s="4">
        <f t="shared" si="36"/>
        <v>-0.67666666666666697</v>
      </c>
      <c r="M36" s="4">
        <f t="shared" si="37"/>
        <v>-32.428115015974448</v>
      </c>
      <c r="N36">
        <f t="shared" si="38"/>
        <v>2.1149999999999998</v>
      </c>
      <c r="O36" s="1">
        <f t="shared" si="39"/>
        <v>-28.364823876733926</v>
      </c>
    </row>
    <row r="37" spans="1:15">
      <c r="A37" t="s">
        <v>6</v>
      </c>
      <c r="B37">
        <v>3</v>
      </c>
      <c r="C37">
        <v>0.23050000000000001</v>
      </c>
      <c r="D37" s="1">
        <f t="shared" si="30"/>
        <v>3.0733333333333337</v>
      </c>
      <c r="E37" s="1">
        <f t="shared" si="31"/>
        <v>2.3861171366594491</v>
      </c>
      <c r="F37">
        <v>0.22800000000000001</v>
      </c>
      <c r="G37">
        <f t="shared" si="32"/>
        <v>2.5000000000000022</v>
      </c>
      <c r="H37" s="1">
        <f t="shared" si="33"/>
        <v>-3.3333333333333361E-2</v>
      </c>
      <c r="I37" s="1">
        <f t="shared" si="34"/>
        <v>-1.111111111111112</v>
      </c>
      <c r="J37" s="1">
        <f t="shared" si="35"/>
        <v>3.04</v>
      </c>
      <c r="K37">
        <v>2.78</v>
      </c>
      <c r="L37" s="4">
        <f t="shared" ref="L37:L43" si="40">K37-J37</f>
        <v>-0.26000000000000023</v>
      </c>
      <c r="M37" s="4">
        <f t="shared" ref="M37:M43" si="41">L37/J37*100</f>
        <v>-8.5526315789473752</v>
      </c>
      <c r="N37">
        <f t="shared" ref="N37:N43" si="42">K37/2*3</f>
        <v>4.17</v>
      </c>
      <c r="O37" s="1">
        <f t="shared" ref="O37:O43" si="43">SUM(E37,I37,M37)</f>
        <v>-7.2776255533990382</v>
      </c>
    </row>
    <row r="38" spans="1:15">
      <c r="A38" t="s">
        <v>6</v>
      </c>
      <c r="B38">
        <v>5</v>
      </c>
      <c r="C38">
        <v>0.38300000000000001</v>
      </c>
      <c r="D38" s="1">
        <f t="shared" si="30"/>
        <v>5.1066666666666674</v>
      </c>
      <c r="E38" s="1">
        <f t="shared" si="31"/>
        <v>2.088772845953013</v>
      </c>
      <c r="F38">
        <v>0.37940000000000002</v>
      </c>
      <c r="G38">
        <f t="shared" si="32"/>
        <v>3.5999999999999921</v>
      </c>
      <c r="H38" s="1">
        <f t="shared" si="33"/>
        <v>-4.7999999999999897E-2</v>
      </c>
      <c r="I38" s="1">
        <f t="shared" si="34"/>
        <v>-0.95999999999999797</v>
      </c>
      <c r="J38" s="1">
        <f t="shared" si="35"/>
        <v>5.0586666666666673</v>
      </c>
      <c r="K38">
        <v>5.07</v>
      </c>
      <c r="L38" s="4">
        <f t="shared" si="40"/>
        <v>1.1333333333332973E-2</v>
      </c>
      <c r="M38" s="4">
        <f t="shared" si="41"/>
        <v>0.22403795466525381</v>
      </c>
      <c r="N38">
        <f t="shared" si="42"/>
        <v>7.6050000000000004</v>
      </c>
      <c r="O38" s="1">
        <f t="shared" si="43"/>
        <v>1.3528108006182689</v>
      </c>
    </row>
    <row r="39" spans="1:15">
      <c r="A39" t="s">
        <v>6</v>
      </c>
      <c r="B39">
        <v>10</v>
      </c>
      <c r="C39">
        <v>0.76119999999999999</v>
      </c>
      <c r="D39" s="1">
        <f t="shared" si="30"/>
        <v>10.149333333333333</v>
      </c>
      <c r="E39" s="1">
        <f t="shared" si="31"/>
        <v>1.4713610089332585</v>
      </c>
      <c r="F39">
        <v>0.75349999999999995</v>
      </c>
      <c r="G39">
        <f t="shared" si="32"/>
        <v>7.7000000000000401</v>
      </c>
      <c r="H39" s="1">
        <f t="shared" si="33"/>
        <v>-0.1026666666666672</v>
      </c>
      <c r="I39" s="1">
        <f t="shared" si="34"/>
        <v>-1.0266666666666719</v>
      </c>
      <c r="J39" s="1">
        <f t="shared" si="35"/>
        <v>10.046666666666667</v>
      </c>
      <c r="K39">
        <v>9.9700000000000006</v>
      </c>
      <c r="L39" s="4">
        <f t="shared" si="40"/>
        <v>-7.6666666666666217E-2</v>
      </c>
      <c r="M39" s="4">
        <f t="shared" si="41"/>
        <v>-0.76310550763105056</v>
      </c>
      <c r="N39">
        <f t="shared" si="42"/>
        <v>14.955000000000002</v>
      </c>
      <c r="O39" s="1">
        <f t="shared" si="43"/>
        <v>-0.31841116536446401</v>
      </c>
    </row>
    <row r="40" spans="1:15">
      <c r="A40" t="s">
        <v>6</v>
      </c>
      <c r="B40">
        <v>15</v>
      </c>
      <c r="C40">
        <v>1.131</v>
      </c>
      <c r="D40" s="1">
        <f t="shared" si="30"/>
        <v>15.08</v>
      </c>
      <c r="E40" s="1">
        <f t="shared" si="31"/>
        <v>0.53050397877983935</v>
      </c>
      <c r="F40">
        <v>1.1200000000000001</v>
      </c>
      <c r="G40">
        <f t="shared" si="32"/>
        <v>10.999999999999899</v>
      </c>
      <c r="H40" s="1">
        <f t="shared" si="33"/>
        <v>-0.14666666666666531</v>
      </c>
      <c r="I40" s="1">
        <f t="shared" si="34"/>
        <v>-0.97777777777776875</v>
      </c>
      <c r="J40" s="1">
        <f t="shared" si="35"/>
        <v>14.933333333333335</v>
      </c>
      <c r="K40">
        <v>14.79</v>
      </c>
      <c r="L40" s="4">
        <f t="shared" si="40"/>
        <v>-0.1433333333333362</v>
      </c>
      <c r="M40" s="4">
        <f t="shared" si="41"/>
        <v>-0.9598214285714477</v>
      </c>
      <c r="N40">
        <f t="shared" si="42"/>
        <v>22.184999999999999</v>
      </c>
      <c r="O40" s="1">
        <f t="shared" si="43"/>
        <v>-1.4070952275693771</v>
      </c>
    </row>
    <row r="41" spans="1:15">
      <c r="A41" t="s">
        <v>6</v>
      </c>
      <c r="B41">
        <v>20</v>
      </c>
      <c r="C41">
        <v>1.5089999999999999</v>
      </c>
      <c r="D41" s="1">
        <f t="shared" si="30"/>
        <v>20.12</v>
      </c>
      <c r="E41" s="1">
        <f t="shared" si="31"/>
        <v>0.59642147117296984</v>
      </c>
      <c r="F41">
        <v>1.4910000000000001</v>
      </c>
      <c r="G41">
        <f t="shared" si="32"/>
        <v>17.999999999999794</v>
      </c>
      <c r="H41" s="1">
        <f t="shared" si="33"/>
        <v>-0.23999999999999724</v>
      </c>
      <c r="I41" s="1">
        <f t="shared" si="34"/>
        <v>-1.1999999999999862</v>
      </c>
      <c r="J41" s="1">
        <f t="shared" si="35"/>
        <v>19.880000000000003</v>
      </c>
      <c r="K41">
        <v>19.7</v>
      </c>
      <c r="L41" s="4">
        <f t="shared" si="40"/>
        <v>-0.18000000000000327</v>
      </c>
      <c r="M41" s="4">
        <f t="shared" si="41"/>
        <v>-0.90543259557345701</v>
      </c>
      <c r="N41">
        <f t="shared" si="42"/>
        <v>29.549999999999997</v>
      </c>
      <c r="O41" s="1">
        <f t="shared" si="43"/>
        <v>-1.5090111244004734</v>
      </c>
    </row>
    <row r="42" spans="1:15">
      <c r="A42" t="s">
        <v>6</v>
      </c>
      <c r="B42">
        <v>25</v>
      </c>
      <c r="C42">
        <v>1.879</v>
      </c>
      <c r="D42" s="1">
        <f t="shared" si="30"/>
        <v>25.053333333333335</v>
      </c>
      <c r="E42" s="1">
        <f>(1-(B42/D42))*100</f>
        <v>0.21287919105907882</v>
      </c>
      <c r="F42">
        <v>1.86</v>
      </c>
      <c r="G42">
        <f>(C42-F42)*1000</f>
        <v>18.999999999999908</v>
      </c>
      <c r="H42" s="1">
        <f t="shared" si="33"/>
        <v>-0.25333333333333208</v>
      </c>
      <c r="I42" s="1">
        <f>(H42/B42)*100</f>
        <v>-1.0133333333333283</v>
      </c>
      <c r="J42" s="1">
        <f t="shared" si="35"/>
        <v>24.8</v>
      </c>
      <c r="K42">
        <v>24.52</v>
      </c>
      <c r="L42" s="4">
        <f t="shared" si="40"/>
        <v>-0.28000000000000114</v>
      </c>
      <c r="M42" s="4">
        <f t="shared" si="41"/>
        <v>-1.1290322580645207</v>
      </c>
      <c r="N42">
        <f t="shared" si="42"/>
        <v>36.78</v>
      </c>
      <c r="O42" s="1">
        <f t="shared" si="43"/>
        <v>-1.9294864003387702</v>
      </c>
    </row>
    <row r="43" spans="1:15">
      <c r="A43" t="s">
        <v>6</v>
      </c>
      <c r="B43">
        <v>30</v>
      </c>
      <c r="C43">
        <v>2.2570000000000001</v>
      </c>
      <c r="D43" s="1">
        <f t="shared" si="30"/>
        <v>30.093333333333337</v>
      </c>
      <c r="E43" s="1">
        <f>(1-(B43/D43))*100</f>
        <v>0.31014621178556689</v>
      </c>
      <c r="F43">
        <v>2.2330000000000001</v>
      </c>
      <c r="G43">
        <f>(C43-F43)*1000</f>
        <v>24.000000000000021</v>
      </c>
      <c r="H43" s="1">
        <f t="shared" si="33"/>
        <v>-0.32000000000000028</v>
      </c>
      <c r="I43" s="1">
        <f>(H43/B43)*100</f>
        <v>-1.0666666666666678</v>
      </c>
      <c r="J43" s="1">
        <f t="shared" si="35"/>
        <v>29.773333333333337</v>
      </c>
      <c r="K43">
        <v>29.46</v>
      </c>
      <c r="L43" s="4">
        <f t="shared" si="40"/>
        <v>-0.31333333333333613</v>
      </c>
      <c r="M43" s="4">
        <f t="shared" si="41"/>
        <v>-1.052395879982096</v>
      </c>
      <c r="N43">
        <f t="shared" si="42"/>
        <v>44.19</v>
      </c>
      <c r="O43" s="1">
        <f t="shared" si="43"/>
        <v>-1.8089163348631969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von Müller</dc:creator>
  <cp:lastModifiedBy>Andreas von Müller</cp:lastModifiedBy>
  <dcterms:created xsi:type="dcterms:W3CDTF">2018-09-13T08:11:38Z</dcterms:created>
  <dcterms:modified xsi:type="dcterms:W3CDTF">2018-09-14T14:48:11Z</dcterms:modified>
</cp:coreProperties>
</file>