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80" windowWidth="13335" windowHeight="10590" tabRatio="753" activeTab="0"/>
  </bookViews>
  <sheets>
    <sheet name="DDR3" sheetId="1" r:id="rId1"/>
    <sheet name="DDR2" sheetId="2" r:id="rId2"/>
    <sheet name="mDDR" sheetId="3" r:id="rId3"/>
    <sheet name="EVM_1_3 (DDR3)" sheetId="4" r:id="rId4"/>
    <sheet name="StarterKit(DDR3)" sheetId="5" r:id="rId5"/>
    <sheet name="EVM_1_2(DDR2)" sheetId="6" r:id="rId6"/>
    <sheet name="EVM 13x13 (mDDR)" sheetId="7" r:id="rId7"/>
    <sheet name="beagleLT(DDR3)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<sst xmlns="http://schemas.openxmlformats.org/spreadsheetml/2006/main" count="214" uniqueCount="30">
  <si>
    <t>Delay per inch</t>
  </si>
  <si>
    <t>ps</t>
  </si>
  <si>
    <t>MHz</t>
  </si>
  <si>
    <t>Byte 0</t>
  </si>
  <si>
    <t>Byte 1</t>
  </si>
  <si>
    <t>Parameters</t>
  </si>
  <si>
    <t>WR DQS</t>
  </si>
  <si>
    <t>RD DQS</t>
  </si>
  <si>
    <t>RD DQS GATE</t>
  </si>
  <si>
    <t>Trace Length (inches)</t>
  </si>
  <si>
    <t>DDR clock frequency</t>
  </si>
  <si>
    <t>DDR_DQSx trace</t>
  </si>
  <si>
    <t>DDR_CK trace</t>
  </si>
  <si>
    <t>Comments</t>
  </si>
  <si>
    <t xml:space="preserve">input the average of DDR_CK and DDR_CKn traces.  If you have two x8 memories, use the trace lengths for each corresponding byte. </t>
  </si>
  <si>
    <t>x can be 0 or 1, corresponding to each byte.</t>
  </si>
  <si>
    <t>input maximum frequency you will use</t>
  </si>
  <si>
    <t>If (DDR_CK length) &lt; (DDR_DQS length), then use 1.  If (DDR_CK length) &gt; (DDR_DQS length), then use 0.</t>
  </si>
  <si>
    <t>Register Values (in hex)</t>
  </si>
  <si>
    <t>CMDx_PHY_CTRL_SLAVE_RATIO</t>
  </si>
  <si>
    <t>PHY_INVERT_CLKOUT</t>
  </si>
  <si>
    <t>DATAx_PHY_WR_DATA_SLAVE_RATIO</t>
  </si>
  <si>
    <t>DATAx_PHY_WR DQS_SLAVE_RATIO</t>
  </si>
  <si>
    <t>DATAx_PHY_RD DQS_SLAVE_RATIO</t>
  </si>
  <si>
    <t>DATAx_PHY_FIFO_WE_SLAVE_RATIO</t>
  </si>
  <si>
    <t>Intermediate Values (per byte lane)</t>
  </si>
  <si>
    <t>these are just used for the calculations below</t>
  </si>
  <si>
    <t>Intermediate values (per byte lane)</t>
  </si>
  <si>
    <t>Seed values used in CCS code</t>
  </si>
  <si>
    <t>Register value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</si>
</sst>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7" fontId="0" fillId="33" borderId="0" xfId="0" applyNumberForma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14</xdr:row>
      <xdr:rowOff>0</xdr:rowOff>
    </xdr:from>
    <xdr:to>
      <xdr:col>4</xdr:col>
      <xdr:colOff>2762250</xdr:colOff>
      <xdr:row>24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2905125" y="2914650"/>
          <a:ext cx="3676650" cy="1628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133350</xdr:rowOff>
    </xdr:from>
    <xdr:to>
      <xdr:col>4</xdr:col>
      <xdr:colOff>2857500</xdr:colOff>
      <xdr:row>23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2962275" y="2886075"/>
          <a:ext cx="3676650" cy="1628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Example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133350</xdr:rowOff>
    </xdr:from>
    <xdr:to>
      <xdr:col>4</xdr:col>
      <xdr:colOff>2714625</xdr:colOff>
      <xdr:row>21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3000375" y="2886075"/>
          <a:ext cx="3676650" cy="1304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Example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13</xdr:row>
      <xdr:rowOff>0</xdr:rowOff>
    </xdr:from>
    <xdr:to>
      <xdr:col>4</xdr:col>
      <xdr:colOff>2733675</xdr:colOff>
      <xdr:row>21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2895600" y="2752725"/>
          <a:ext cx="3676650" cy="1304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Example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123825</xdr:rowOff>
    </xdr:from>
    <xdr:to>
      <xdr:col>4</xdr:col>
      <xdr:colOff>2876550</xdr:colOff>
      <xdr:row>24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3048000" y="3038475"/>
          <a:ext cx="3676650" cy="1628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35.28125" style="0" customWidth="1"/>
    <col min="2" max="2" width="12.00390625" style="0" bestFit="1" customWidth="1"/>
    <col min="3" max="3" width="10.28125" style="0" customWidth="1"/>
    <col min="4" max="4" width="2.00390625" style="0" customWidth="1"/>
    <col min="5" max="5" width="44.5742187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303</v>
      </c>
      <c r="C2" t="s">
        <v>2</v>
      </c>
      <c r="E2" s="6" t="s">
        <v>16</v>
      </c>
    </row>
    <row r="3" spans="1:5" ht="38.25">
      <c r="A3" s="3" t="s">
        <v>20</v>
      </c>
      <c r="B3" s="4">
        <v>0</v>
      </c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7">
        <f>28.053/25.4</f>
        <v>1.1044488188976378</v>
      </c>
      <c r="C7" s="7">
        <f>28.053/25.4</f>
        <v>1.1044488188976378</v>
      </c>
      <c r="E7" s="6" t="s">
        <v>14</v>
      </c>
    </row>
    <row r="8" spans="1:5" ht="12.75">
      <c r="A8" s="3" t="s">
        <v>11</v>
      </c>
      <c r="B8" s="4">
        <f>23.591/25.4</f>
        <v>0.9287795275590552</v>
      </c>
      <c r="C8" s="4">
        <f>(23.954+23.574)/(2*25.4)</f>
        <v>0.9355905511811026</v>
      </c>
      <c r="E8" s="6" t="s">
        <v>15</v>
      </c>
    </row>
    <row r="10" ht="12.75">
      <c r="A10" s="2" t="s">
        <v>27</v>
      </c>
    </row>
    <row r="11" spans="1:5" ht="12.75">
      <c r="A11" s="3" t="s">
        <v>6</v>
      </c>
      <c r="B11" s="1" t="str">
        <f>_XLL.DECHEX((B$7-B$8)*Data!$B$1*$B$2/1000/1000*256+128*$B$3)</f>
        <v>2</v>
      </c>
      <c r="C11" s="1" t="str">
        <f>_XLL.DECHEX((C$7-C$8)*Data!$B$1*$B$2/1000/1000*256+128*$B$3)</f>
        <v>2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spans="1:5" ht="12.75">
      <c r="A13" s="3" t="s">
        <v>8</v>
      </c>
      <c r="B13" s="1" t="str">
        <f>_XLL.DECHEX((B$7+2*B$8)*Data!$B$1*$B$2/1000/1000*256+_XLL.HEXDEC(80)*$B$3+_XLL.HEXDEC(B$12))</f>
        <v>69</v>
      </c>
      <c r="C13" s="1" t="str">
        <f>_XLL.DECHEX((C$7+2*C$8)*Data!$B$1*$B$2/1000/1000*256+_XLL.HEXDEC(80)*$B$3+_XLL.HEXDEC(C$12))</f>
        <v>69</v>
      </c>
      <c r="E13" s="6" t="s">
        <v>26</v>
      </c>
    </row>
    <row r="14" ht="12.75">
      <c r="B14" s="1"/>
    </row>
    <row r="15" ht="12.75">
      <c r="A15" s="2" t="s">
        <v>28</v>
      </c>
    </row>
    <row r="16" spans="1:2" ht="12.75">
      <c r="A16" s="3" t="s">
        <v>23</v>
      </c>
      <c r="B16" s="2" t="str">
        <f>_XLL.DECHEX((_XLL.HEXDEC(B12)+_XLL.HEXDEC(C12))/2)</f>
        <v>40</v>
      </c>
    </row>
    <row r="17" spans="1:2" ht="12.75">
      <c r="A17" s="3" t="s">
        <v>24</v>
      </c>
      <c r="B17" s="2" t="str">
        <f>_XLL.DECHEX((_XLL.HEXDEC(B13)+_XLL.HEXDEC(C13))/2)</f>
        <v>69</v>
      </c>
    </row>
    <row r="18" spans="1:2" ht="12.75">
      <c r="A18" s="3" t="s">
        <v>22</v>
      </c>
      <c r="B18" s="2" t="str">
        <f>_XLL.DECHEX((_XLL.HEXDEC(B11)+_XLL.HEXDEC(C11))/2)</f>
        <v>2</v>
      </c>
    </row>
    <row r="19" spans="1:2" ht="12.75">
      <c r="A19" s="3"/>
      <c r="B19" s="2"/>
    </row>
    <row r="20" spans="1:2" ht="12.75">
      <c r="A20" s="2" t="s">
        <v>29</v>
      </c>
      <c r="B20" s="2"/>
    </row>
    <row r="21" spans="1:2" ht="12.75">
      <c r="A21" s="3" t="s">
        <v>19</v>
      </c>
      <c r="B21" s="2" t="str">
        <f>_XLL.DECHEX(IF($B$3=1,256,128))</f>
        <v>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36.7109375" style="0" customWidth="1"/>
    <col min="2" max="2" width="10.421875" style="0" customWidth="1"/>
    <col min="3" max="3" width="10.28125" style="0" customWidth="1"/>
    <col min="4" max="4" width="2.00390625" style="0" customWidth="1"/>
    <col min="5" max="5" width="45.2812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266</v>
      </c>
      <c r="C2" t="s">
        <v>2</v>
      </c>
      <c r="E2" s="6" t="s">
        <v>16</v>
      </c>
    </row>
    <row r="3" spans="1:5" ht="38.25">
      <c r="A3" s="3" t="s">
        <v>20</v>
      </c>
      <c r="B3" s="4"/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/>
      <c r="C7" s="4"/>
      <c r="E7" s="6" t="s">
        <v>14</v>
      </c>
    </row>
    <row r="8" spans="1:5" ht="12.75">
      <c r="A8" s="3" t="s">
        <v>11</v>
      </c>
      <c r="B8" s="4"/>
      <c r="C8" s="4"/>
      <c r="E8" s="6" t="s">
        <v>15</v>
      </c>
    </row>
    <row r="10" ht="12.75">
      <c r="A10" s="2" t="s">
        <v>25</v>
      </c>
    </row>
    <row r="11" spans="1:5" ht="12.75">
      <c r="A11" s="3" t="s">
        <v>6</v>
      </c>
      <c r="B11" s="1" t="str">
        <f>_XLL.DECHEX((B$7-B$8)*Data!$B$1*$B$2/1000/1000*256+128*$B$3)</f>
        <v>0</v>
      </c>
      <c r="C11" s="1" t="str">
        <f>_XLL.DECHEX((C$7-C$8)*Data!$B$1*$B$2/1000/1000*256+128*$B$3)</f>
        <v>0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spans="1:5" ht="12.75">
      <c r="A13" s="3" t="s">
        <v>8</v>
      </c>
      <c r="B13" s="1" t="str">
        <f>_XLL.DECHEX((B$7+2*B$8)*Data!$B$1*$B$2/1000/1000*256+_XLL.HEXDEC(80)*$B$3+_XLL.HEXDEC(B12))</f>
        <v>40</v>
      </c>
      <c r="C13" s="1" t="str">
        <f>_XLL.DECHEX((C$7+2*C$8)*Data!$B$1*$B$2/1000/1000*256+_XLL.HEXDEC(80)*$B$3+_XLL.HEXDEC(C12))</f>
        <v>40</v>
      </c>
      <c r="E13" s="6" t="s">
        <v>26</v>
      </c>
    </row>
    <row r="14" spans="1:3" ht="12.75">
      <c r="A14" s="3"/>
      <c r="B14" s="1"/>
      <c r="C14" s="1"/>
    </row>
    <row r="15" ht="12.75">
      <c r="A15" s="2" t="s">
        <v>18</v>
      </c>
    </row>
    <row r="16" spans="1:2" ht="12.75">
      <c r="A16" s="3" t="s">
        <v>23</v>
      </c>
      <c r="B16" s="2" t="str">
        <f>_XLL.DECHEX((_XLL.HEXDEC(B12)+_XLL.HEXDEC(C12))/2)</f>
        <v>40</v>
      </c>
    </row>
    <row r="17" spans="1:2" ht="12.75">
      <c r="A17" s="3" t="s">
        <v>24</v>
      </c>
      <c r="B17" s="2" t="str">
        <f>_XLL.DECHEX((_XLL.HEXDEC(B13)+_XLL.HEXDEC(C13))/2)</f>
        <v>40</v>
      </c>
    </row>
    <row r="18" spans="1:2" ht="12.75">
      <c r="A18" s="3" t="s">
        <v>22</v>
      </c>
      <c r="B18" s="2" t="str">
        <f>_XLL.DECHEX((_XLL.HEXDEC(B11)+_XLL.HEXDEC(C11))/2)</f>
        <v>0</v>
      </c>
    </row>
    <row r="19" spans="1:2" ht="12.75">
      <c r="A19" s="3" t="s">
        <v>21</v>
      </c>
      <c r="B19" s="2" t="str">
        <f>_XLL.DECHEX(64+(B3*128))</f>
        <v>40</v>
      </c>
    </row>
    <row r="20" spans="1:2" ht="12.75">
      <c r="A20" s="3" t="s">
        <v>19</v>
      </c>
      <c r="B20" s="2" t="str">
        <f>_XLL.DECHEX(IF($B$3=1,256,128))</f>
        <v>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6.140625" style="0" customWidth="1"/>
    <col min="2" max="2" width="9.140625" style="0" customWidth="1"/>
    <col min="3" max="3" width="10.28125" style="0" customWidth="1"/>
    <col min="4" max="4" width="2.00390625" style="0" customWidth="1"/>
    <col min="5" max="5" width="44.851562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200</v>
      </c>
      <c r="C2" t="s">
        <v>2</v>
      </c>
      <c r="E2" s="6" t="s">
        <v>16</v>
      </c>
    </row>
    <row r="3" spans="1:5" ht="38.25">
      <c r="A3" s="3" t="s">
        <v>20</v>
      </c>
      <c r="B3" s="4"/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/>
      <c r="C7" s="4"/>
      <c r="E7" s="6" t="s">
        <v>14</v>
      </c>
    </row>
    <row r="8" spans="1:5" ht="12.75">
      <c r="A8" s="3" t="s">
        <v>11</v>
      </c>
      <c r="B8" s="4"/>
      <c r="C8" s="4"/>
      <c r="E8" s="6" t="s">
        <v>15</v>
      </c>
    </row>
    <row r="10" ht="12.75">
      <c r="A10" s="2" t="s">
        <v>25</v>
      </c>
    </row>
    <row r="11" spans="1:5" ht="12.75">
      <c r="A11" s="3" t="s">
        <v>6</v>
      </c>
      <c r="B11" s="1" t="str">
        <f>_XLL.DECHEX((B$7-B$8)*Data!$B$1*$B$2/1000/1000*256+128*$B$3)</f>
        <v>0</v>
      </c>
      <c r="C11" s="1" t="str">
        <f>_XLL.DECHEX((C$7-C$8)*Data!$B$1*$B$2/1000/1000*256+128*$B$3)</f>
        <v>0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ht="12.75">
      <c r="B13" s="1"/>
    </row>
    <row r="14" ht="12.75">
      <c r="A14" s="2" t="s">
        <v>18</v>
      </c>
    </row>
    <row r="15" spans="1:2" ht="12.75">
      <c r="A15" s="3" t="s">
        <v>23</v>
      </c>
      <c r="B15" s="2" t="str">
        <f>_XLL.DECHEX((_XLL.HEXDEC(B12)+_XLL.HEXDEC(C12))/2)</f>
        <v>40</v>
      </c>
    </row>
    <row r="16" spans="1:2" ht="12.75">
      <c r="A16" s="3" t="s">
        <v>24</v>
      </c>
      <c r="B16" s="2" t="str">
        <f>_XLL.DECHEX(272+(128*B3))</f>
        <v>110</v>
      </c>
    </row>
    <row r="17" spans="1:2" ht="12.75">
      <c r="A17" s="3" t="s">
        <v>22</v>
      </c>
      <c r="B17" s="2" t="str">
        <f>_XLL.DECHEX((_XLL.HEXDEC(B11)+_XLL.HEXDEC(C11))/2)</f>
        <v>0</v>
      </c>
    </row>
    <row r="18" spans="1:2" ht="12.75">
      <c r="A18" s="3" t="s">
        <v>21</v>
      </c>
      <c r="B18" s="2" t="str">
        <f>_XLL.DECHEX(64+(B3*128))</f>
        <v>40</v>
      </c>
    </row>
    <row r="19" spans="1:2" ht="12.75">
      <c r="A19" s="3" t="s">
        <v>19</v>
      </c>
      <c r="B19" s="2" t="str">
        <f>_XLL.DECHEX(IF($B$3=1,256,128))</f>
        <v>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35.8515625" style="0" customWidth="1"/>
    <col min="2" max="2" width="9.140625" style="0" customWidth="1"/>
    <col min="3" max="3" width="10.28125" style="0" customWidth="1"/>
    <col min="4" max="4" width="2.00390625" style="0" customWidth="1"/>
    <col min="5" max="5" width="45.42187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303</v>
      </c>
      <c r="C2" t="s">
        <v>2</v>
      </c>
      <c r="E2" s="6" t="s">
        <v>16</v>
      </c>
    </row>
    <row r="3" spans="1:5" ht="38.25">
      <c r="A3" s="3" t="s">
        <v>20</v>
      </c>
      <c r="B3" s="4">
        <v>0</v>
      </c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>
        <v>2.15</v>
      </c>
      <c r="C7" s="4">
        <v>1.4</v>
      </c>
      <c r="E7" s="6" t="s">
        <v>14</v>
      </c>
    </row>
    <row r="8" spans="1:5" ht="12.75">
      <c r="A8" s="3" t="s">
        <v>11</v>
      </c>
      <c r="B8" s="4">
        <v>1.4</v>
      </c>
      <c r="C8" s="4">
        <v>1.4</v>
      </c>
      <c r="E8" s="6" t="s">
        <v>15</v>
      </c>
    </row>
    <row r="10" ht="12.75">
      <c r="A10" s="2" t="s">
        <v>27</v>
      </c>
    </row>
    <row r="11" spans="1:5" ht="12.75">
      <c r="A11" s="3" t="s">
        <v>6</v>
      </c>
      <c r="B11" s="1" t="str">
        <f>_XLL.DECHEX((B$7-B$8)*Data!$B$1*$B$2/1000/1000*256+128*$B$3)</f>
        <v>A</v>
      </c>
      <c r="C11" s="1" t="str">
        <f>_XLL.DECHEX((C$7-C$8)*Data!$B$1*$B$2/1000/1000*256+128*$B$3)</f>
        <v>0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spans="1:5" ht="12.75">
      <c r="A13" s="3" t="s">
        <v>8</v>
      </c>
      <c r="B13" s="1" t="str">
        <f>_XLL.DECHEX((B$7+2*B$8)*Data!$B$1*$B$2/1000/1000*256+_XLL.HEXDEC(80)*$B$3+_XLL.HEXDEC(B$12))</f>
        <v>85</v>
      </c>
      <c r="C13" s="1" t="str">
        <f>_XLL.DECHEX((C$7+2*C$8)*Data!$B$1*$B$2/1000/1000*256+_XLL.HEXDEC(80)*$B$3+_XLL.HEXDEC(C$12))</f>
        <v>7A</v>
      </c>
      <c r="E13" s="6" t="s">
        <v>26</v>
      </c>
    </row>
    <row r="14" ht="12.75">
      <c r="B14" s="1"/>
    </row>
    <row r="15" ht="12.75">
      <c r="A15" s="2" t="s">
        <v>28</v>
      </c>
    </row>
    <row r="16" spans="1:2" ht="12.75">
      <c r="A16" s="3" t="s">
        <v>23</v>
      </c>
      <c r="B16" s="2" t="str">
        <f>_XLL.DECHEX((_XLL.HEXDEC(B12)+_XLL.HEXDEC(C12))/2)</f>
        <v>40</v>
      </c>
    </row>
    <row r="17" spans="1:2" ht="12.75">
      <c r="A17" s="3" t="s">
        <v>24</v>
      </c>
      <c r="B17" s="2" t="str">
        <f>_XLL.DECHEX((_XLL.HEXDEC(B13)+_XLL.HEXDEC(C13))/2)</f>
        <v>7F</v>
      </c>
    </row>
    <row r="18" spans="1:2" ht="12.75">
      <c r="A18" s="3" t="s">
        <v>22</v>
      </c>
      <c r="B18" s="2" t="str">
        <f>_XLL.DECHEX((_XLL.HEXDEC(B11)+_XLL.HEXDEC(C11))/2)</f>
        <v>5</v>
      </c>
    </row>
    <row r="19" spans="1:2" ht="12.75">
      <c r="A19" s="3"/>
      <c r="B19" s="2"/>
    </row>
    <row r="20" spans="1:2" ht="12.75">
      <c r="A20" s="2" t="s">
        <v>29</v>
      </c>
      <c r="B20" s="2"/>
    </row>
    <row r="21" spans="1:2" ht="12.75">
      <c r="A21" s="3" t="s">
        <v>19</v>
      </c>
      <c r="B21" s="2" t="str">
        <f>_XLL.DECHEX(IF($B$3=1,256,128))</f>
        <v>80</v>
      </c>
    </row>
    <row r="24" ht="12.75">
      <c r="A24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35.28125" style="0" customWidth="1"/>
    <col min="2" max="2" width="9.140625" style="0" customWidth="1"/>
    <col min="3" max="3" width="10.28125" style="0" customWidth="1"/>
    <col min="4" max="4" width="2.00390625" style="0" customWidth="1"/>
    <col min="5" max="5" width="44.5742187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303</v>
      </c>
      <c r="C2" t="s">
        <v>2</v>
      </c>
      <c r="E2" s="6" t="s">
        <v>16</v>
      </c>
    </row>
    <row r="3" spans="1:5" ht="38.25">
      <c r="A3" s="3" t="s">
        <v>20</v>
      </c>
      <c r="B3" s="4">
        <v>0</v>
      </c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>
        <v>1.289</v>
      </c>
      <c r="C7" s="4">
        <v>1.289</v>
      </c>
      <c r="E7" s="6" t="s">
        <v>14</v>
      </c>
    </row>
    <row r="8" spans="1:5" ht="12.75">
      <c r="A8" s="3" t="s">
        <v>11</v>
      </c>
      <c r="B8" s="4">
        <v>1.193</v>
      </c>
      <c r="C8" s="4">
        <v>1.194</v>
      </c>
      <c r="E8" s="6" t="s">
        <v>15</v>
      </c>
    </row>
    <row r="10" ht="12.75">
      <c r="A10" s="2" t="s">
        <v>27</v>
      </c>
    </row>
    <row r="11" spans="1:5" ht="12.75">
      <c r="A11" s="3" t="s">
        <v>6</v>
      </c>
      <c r="B11" s="1" t="str">
        <f>_XLL.DECHEX((B$7-B$8)*Data!$B$1*$B$2/1000/1000*256+128*$B$3)</f>
        <v>1</v>
      </c>
      <c r="C11" s="1" t="str">
        <f>_XLL.DECHEX((C$7-C$8)*Data!$B$1*$B$2/1000/1000*256+128*$B$3)</f>
        <v>1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spans="1:5" ht="12.75">
      <c r="A13" s="3" t="s">
        <v>8</v>
      </c>
      <c r="B13" s="1" t="str">
        <f>_XLL.DECHEX((B$7+2*B$8)*Data!$B$1*$B$2/1000/1000*256+_XLL.HEXDEC(80)*$B$3+_XLL.HEXDEC(B$12))</f>
        <v>73</v>
      </c>
      <c r="C13" s="1" t="str">
        <f>_XLL.DECHEX((C$7+2*C$8)*Data!$B$1*$B$2/1000/1000*256+_XLL.HEXDEC(80)*$B$3+_XLL.HEXDEC(C$12))</f>
        <v>73</v>
      </c>
      <c r="E13" s="6" t="s">
        <v>26</v>
      </c>
    </row>
    <row r="14" ht="12.75">
      <c r="B14" s="1"/>
    </row>
    <row r="15" ht="12.75">
      <c r="A15" s="2" t="s">
        <v>28</v>
      </c>
    </row>
    <row r="16" spans="1:2" ht="12.75">
      <c r="A16" s="3" t="s">
        <v>23</v>
      </c>
      <c r="B16" s="2" t="str">
        <f>_XLL.DECHEX((_XLL.HEXDEC(B12)+_XLL.HEXDEC(C12))/2)</f>
        <v>40</v>
      </c>
    </row>
    <row r="17" spans="1:2" ht="12.75">
      <c r="A17" s="3" t="s">
        <v>24</v>
      </c>
      <c r="B17" s="2" t="str">
        <f>_XLL.DECHEX((_XLL.HEXDEC(B13)+_XLL.HEXDEC(C13))/2)</f>
        <v>73</v>
      </c>
    </row>
    <row r="18" spans="1:2" ht="12.75">
      <c r="A18" s="3" t="s">
        <v>22</v>
      </c>
      <c r="B18" s="2" t="str">
        <f>_XLL.DECHEX((_XLL.HEXDEC(B11)+_XLL.HEXDEC(C11))/2)</f>
        <v>1</v>
      </c>
    </row>
    <row r="19" spans="1:2" ht="12.75">
      <c r="A19" s="3"/>
      <c r="B19" s="2"/>
    </row>
    <row r="20" spans="1:2" ht="12.75">
      <c r="A20" s="2" t="s">
        <v>29</v>
      </c>
      <c r="B20" s="2"/>
    </row>
    <row r="21" spans="1:2" ht="12.75">
      <c r="A21" s="3" t="s">
        <v>19</v>
      </c>
      <c r="B21" s="2" t="str">
        <f>_XLL.DECHEX(IF($B$3=1,256,128))</f>
        <v>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36.7109375" style="0" customWidth="1"/>
    <col min="2" max="2" width="10.421875" style="0" customWidth="1"/>
    <col min="3" max="3" width="10.28125" style="0" customWidth="1"/>
    <col min="4" max="4" width="2.00390625" style="0" customWidth="1"/>
    <col min="5" max="5" width="45.2812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266</v>
      </c>
      <c r="C2" t="s">
        <v>2</v>
      </c>
      <c r="E2" s="6" t="s">
        <v>16</v>
      </c>
    </row>
    <row r="3" spans="1:5" ht="38.25">
      <c r="A3" s="3" t="s">
        <v>20</v>
      </c>
      <c r="B3" s="4">
        <v>0</v>
      </c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>
        <v>1.625</v>
      </c>
      <c r="C7" s="4">
        <v>1.625</v>
      </c>
      <c r="E7" s="6" t="s">
        <v>14</v>
      </c>
    </row>
    <row r="8" spans="1:5" ht="12.75">
      <c r="A8" s="3" t="s">
        <v>11</v>
      </c>
      <c r="B8" s="4">
        <v>1.533</v>
      </c>
      <c r="C8" s="4">
        <v>1.685</v>
      </c>
      <c r="E8" s="6" t="s">
        <v>15</v>
      </c>
    </row>
    <row r="10" ht="12.75">
      <c r="A10" s="2" t="s">
        <v>25</v>
      </c>
    </row>
    <row r="11" spans="1:5" ht="12.75">
      <c r="A11" s="3" t="s">
        <v>6</v>
      </c>
      <c r="B11" s="1" t="str">
        <f>_XLL.DECHEX((B$7-B$8)*Data!$B$1*$B$2/1000/1000*256+128*$B$3)</f>
        <v>1</v>
      </c>
      <c r="C11" s="1" t="str">
        <f>_XLL.DECHEX((C$7-C$8)*Data!$B$1*$B$2/1000/1000*256+128*$B$3)</f>
        <v>0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spans="1:5" ht="12.75">
      <c r="A13" s="3" t="s">
        <v>8</v>
      </c>
      <c r="B13" s="1" t="str">
        <f>_XLL.DECHEX((B$7+2*B$8)*Data!$B$1*$B$2/1000/1000*256+_XLL.HEXDEC(80)*$B$3+_XLL.HEXDEC(B12))</f>
        <v>79</v>
      </c>
      <c r="C13" s="1" t="str">
        <f>_XLL.DECHEX((C$7+2*C$8)*Data!$B$1*$B$2/1000/1000*256+_XLL.HEXDEC(80)*$B$3+_XLL.HEXDEC(C12))</f>
        <v>7D</v>
      </c>
      <c r="E13" s="6" t="s">
        <v>26</v>
      </c>
    </row>
    <row r="14" spans="1:3" ht="12.75">
      <c r="A14" s="3"/>
      <c r="B14" s="1"/>
      <c r="C14" s="1"/>
    </row>
    <row r="15" ht="12.75">
      <c r="A15" s="2" t="s">
        <v>18</v>
      </c>
    </row>
    <row r="16" spans="1:2" ht="12.75">
      <c r="A16" s="3" t="s">
        <v>23</v>
      </c>
      <c r="B16" s="2" t="str">
        <f>_XLL.DECHEX((_XLL.HEXDEC(B12)+_XLL.HEXDEC(C12))/2)</f>
        <v>40</v>
      </c>
    </row>
    <row r="17" spans="1:2" ht="12.75">
      <c r="A17" s="3" t="s">
        <v>24</v>
      </c>
      <c r="B17" s="2" t="str">
        <f>_XLL.DECHEX((_XLL.HEXDEC(B13)+_XLL.HEXDEC(C13))/2)</f>
        <v>7B</v>
      </c>
    </row>
    <row r="18" spans="1:2" ht="12.75">
      <c r="A18" s="3" t="s">
        <v>22</v>
      </c>
      <c r="B18" s="2" t="str">
        <f>_XLL.DECHEX((_XLL.HEXDEC(B11)+_XLL.HEXDEC(C11))/2)</f>
        <v>0</v>
      </c>
    </row>
    <row r="19" spans="1:2" ht="12.75">
      <c r="A19" s="3" t="s">
        <v>21</v>
      </c>
      <c r="B19" s="2" t="str">
        <f>_XLL.DECHEX(64+(B3*128))</f>
        <v>40</v>
      </c>
    </row>
    <row r="20" spans="1:2" ht="12.75">
      <c r="A20" s="3" t="s">
        <v>19</v>
      </c>
      <c r="B20" s="2" t="str">
        <f>_XLL.DECHEX(IF($B$3=1,256,128))</f>
        <v>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36.140625" style="0" customWidth="1"/>
    <col min="2" max="2" width="9.140625" style="0" customWidth="1"/>
    <col min="3" max="3" width="10.28125" style="0" customWidth="1"/>
    <col min="4" max="4" width="2.00390625" style="0" customWidth="1"/>
    <col min="5" max="5" width="44.851562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200</v>
      </c>
      <c r="C2" t="s">
        <v>2</v>
      </c>
      <c r="E2" s="6" t="s">
        <v>16</v>
      </c>
    </row>
    <row r="3" spans="1:5" ht="38.25">
      <c r="A3" s="3" t="s">
        <v>20</v>
      </c>
      <c r="B3" s="4">
        <v>1</v>
      </c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>
        <v>0.798</v>
      </c>
      <c r="C7" s="4">
        <v>0.798</v>
      </c>
      <c r="E7" s="6" t="s">
        <v>14</v>
      </c>
    </row>
    <row r="8" spans="1:5" ht="12.75">
      <c r="A8" s="3" t="s">
        <v>11</v>
      </c>
      <c r="B8" s="4">
        <v>0.856</v>
      </c>
      <c r="C8" s="4">
        <v>0.798</v>
      </c>
      <c r="E8" s="6" t="s">
        <v>15</v>
      </c>
    </row>
    <row r="10" ht="12.75">
      <c r="A10" s="2" t="s">
        <v>25</v>
      </c>
    </row>
    <row r="11" spans="1:5" ht="12.75">
      <c r="A11" s="3" t="s">
        <v>6</v>
      </c>
      <c r="B11" s="1" t="str">
        <f>_XLL.DECHEX((B$7-B$8)*Data!$B$1*$B$2/1000/1000*256+128*$B$3)</f>
        <v>7F</v>
      </c>
      <c r="C11" s="1" t="str">
        <f>_XLL.DECHEX((C$7-C$8)*Data!$B$1*$B$2/1000/1000*256+128*$B$3)</f>
        <v>80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ht="12.75">
      <c r="B13" s="1"/>
    </row>
    <row r="14" ht="12.75">
      <c r="A14" s="2" t="s">
        <v>18</v>
      </c>
    </row>
    <row r="15" spans="1:2" ht="12.75">
      <c r="A15" s="3" t="s">
        <v>23</v>
      </c>
      <c r="B15" s="2" t="str">
        <f>_XLL.DECHEX((_XLL.HEXDEC(B12)+_XLL.HEXDEC(C12))/2)</f>
        <v>40</v>
      </c>
    </row>
    <row r="16" spans="1:2" ht="12.75">
      <c r="A16" s="3" t="s">
        <v>24</v>
      </c>
      <c r="B16" s="2" t="str">
        <f>_XLL.DECHEX(272+(128*B3))</f>
        <v>190</v>
      </c>
    </row>
    <row r="17" spans="1:2" ht="12.75">
      <c r="A17" s="3" t="s">
        <v>22</v>
      </c>
      <c r="B17" s="2" t="str">
        <f>_XLL.DECHEX((_XLL.HEXDEC(B11)+_XLL.HEXDEC(C11))/2)</f>
        <v>7F</v>
      </c>
    </row>
    <row r="18" spans="1:2" ht="12.75">
      <c r="A18" s="3" t="s">
        <v>21</v>
      </c>
      <c r="B18" s="2" t="str">
        <f>_XLL.DECHEX(64+(B3*128))</f>
        <v>C0</v>
      </c>
    </row>
    <row r="19" spans="1:2" ht="12.75">
      <c r="A19" s="3" t="s">
        <v>19</v>
      </c>
      <c r="B19" s="2" t="str">
        <f>_XLL.DECHEX(IF($B$3=1,256,128))</f>
        <v>100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36.28125" style="0" customWidth="1"/>
    <col min="2" max="2" width="9.140625" style="0" customWidth="1"/>
    <col min="3" max="3" width="10.28125" style="0" customWidth="1"/>
    <col min="4" max="4" width="2.00390625" style="0" customWidth="1"/>
    <col min="5" max="5" width="45.421875" style="6" customWidth="1"/>
    <col min="6" max="16384" width="9.140625" style="0" customWidth="1"/>
  </cols>
  <sheetData>
    <row r="1" spans="1:5" ht="12.75">
      <c r="A1" s="2" t="s">
        <v>5</v>
      </c>
      <c r="E1" s="5" t="s">
        <v>13</v>
      </c>
    </row>
    <row r="2" spans="1:5" ht="12.75">
      <c r="A2" s="3" t="s">
        <v>10</v>
      </c>
      <c r="B2" s="4">
        <v>303</v>
      </c>
      <c r="C2" t="s">
        <v>2</v>
      </c>
      <c r="E2" s="6" t="s">
        <v>16</v>
      </c>
    </row>
    <row r="3" spans="1:5" ht="38.25">
      <c r="A3" s="3" t="s">
        <v>20</v>
      </c>
      <c r="B3" s="4">
        <v>0</v>
      </c>
      <c r="E3" s="6" t="s">
        <v>17</v>
      </c>
    </row>
    <row r="5" ht="12.75">
      <c r="A5" s="2" t="s">
        <v>9</v>
      </c>
    </row>
    <row r="6" spans="2:3" ht="12.75">
      <c r="B6" s="3" t="s">
        <v>3</v>
      </c>
      <c r="C6" s="3" t="s">
        <v>4</v>
      </c>
    </row>
    <row r="7" spans="1:5" ht="38.25">
      <c r="A7" s="3" t="s">
        <v>12</v>
      </c>
      <c r="B7" s="4">
        <v>0.947</v>
      </c>
      <c r="C7" s="4">
        <v>0.947</v>
      </c>
      <c r="E7" s="6" t="s">
        <v>14</v>
      </c>
    </row>
    <row r="8" spans="1:5" ht="12.75">
      <c r="A8" s="3" t="s">
        <v>11</v>
      </c>
      <c r="B8" s="4">
        <v>0.915</v>
      </c>
      <c r="C8" s="4">
        <v>0.798</v>
      </c>
      <c r="E8" s="6" t="s">
        <v>15</v>
      </c>
    </row>
    <row r="10" ht="12.75">
      <c r="A10" s="2" t="s">
        <v>27</v>
      </c>
    </row>
    <row r="11" spans="1:5" ht="12.75">
      <c r="A11" s="3" t="s">
        <v>6</v>
      </c>
      <c r="B11" s="1" t="str">
        <f>_XLL.DECHEX((B$7-B$8)*Data!$B$1*$B$2/1000/1000*256+128*$B$3)</f>
        <v>0</v>
      </c>
      <c r="C11" s="1" t="str">
        <f>_XLL.DECHEX((C$7-C$8)*Data!$B$1*$B$2/1000/1000*256+128*$B$3)</f>
        <v>2</v>
      </c>
      <c r="E11" s="6" t="s">
        <v>26</v>
      </c>
    </row>
    <row r="12" spans="1:5" ht="12.75">
      <c r="A12" s="3" t="s">
        <v>7</v>
      </c>
      <c r="B12" s="1">
        <v>40</v>
      </c>
      <c r="C12" s="1">
        <v>40</v>
      </c>
      <c r="E12" s="6" t="s">
        <v>26</v>
      </c>
    </row>
    <row r="13" spans="1:5" ht="12.75">
      <c r="A13" s="3" t="s">
        <v>8</v>
      </c>
      <c r="B13" s="1" t="str">
        <f>_XLL.DECHEX((B$7+2*B$8)*Data!$B$1*$B$2/1000/1000*256+_XLL.HEXDEC(80)*$B$3+_XLL.HEXDEC(B$12))</f>
        <v>66</v>
      </c>
      <c r="C13" s="1" t="str">
        <f>_XLL.DECHEX((C$7+2*C$8)*Data!$B$1*$B$2/1000/1000*256+_XLL.HEXDEC(80)*$B$3+_XLL.HEXDEC(C$12))</f>
        <v>63</v>
      </c>
      <c r="E13" s="6" t="s">
        <v>26</v>
      </c>
    </row>
    <row r="14" ht="12.75">
      <c r="B14" s="1"/>
    </row>
    <row r="15" ht="12.75">
      <c r="A15" s="2" t="s">
        <v>28</v>
      </c>
    </row>
    <row r="16" spans="1:2" ht="12.75">
      <c r="A16" s="3" t="s">
        <v>23</v>
      </c>
      <c r="B16" s="2" t="str">
        <f>_XLL.DECHEX((_XLL.HEXDEC(B12)+_XLL.HEXDEC(C12))/2)</f>
        <v>40</v>
      </c>
    </row>
    <row r="17" spans="1:2" ht="12.75">
      <c r="A17" s="3" t="s">
        <v>24</v>
      </c>
      <c r="B17" s="2" t="str">
        <f>_XLL.DECHEX((_XLL.HEXDEC(B13)+_XLL.HEXDEC(C13))/2)</f>
        <v>64</v>
      </c>
    </row>
    <row r="18" spans="1:2" ht="12.75">
      <c r="A18" s="3" t="s">
        <v>22</v>
      </c>
      <c r="B18" s="2" t="str">
        <f>_XLL.DECHEX((_XLL.HEXDEC(B11)+_XLL.HEXDEC(C11))/2)</f>
        <v>1</v>
      </c>
    </row>
    <row r="19" spans="1:2" ht="12.75">
      <c r="A19" s="3"/>
      <c r="B19" s="2"/>
    </row>
    <row r="20" spans="1:2" ht="12.75">
      <c r="A20" s="2" t="s">
        <v>29</v>
      </c>
      <c r="B20" s="2"/>
    </row>
    <row r="21" spans="1:2" ht="12.75">
      <c r="A21" s="3" t="s">
        <v>19</v>
      </c>
      <c r="B21" s="2" t="str">
        <f>_XLL.DECHEX(IF($B$3=1,256,128))</f>
        <v>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bestFit="1" customWidth="1"/>
    <col min="2" max="16384" width="9.140625" style="0" customWidth="1"/>
  </cols>
  <sheetData>
    <row r="1" spans="1:3" ht="12.75">
      <c r="A1" t="s">
        <v>0</v>
      </c>
      <c r="B1">
        <v>180</v>
      </c>
      <c r="C1" t="s">
        <v>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a0876070</dc:creator>
  <cp:keywords/>
  <dc:description/>
  <cp:lastModifiedBy>Ocquidant, Sebastien</cp:lastModifiedBy>
  <dcterms:created xsi:type="dcterms:W3CDTF">2010-10-27T07:27:00Z</dcterms:created>
  <dcterms:modified xsi:type="dcterms:W3CDTF">2019-08-27T14:43:57Z</dcterms:modified>
  <cp:category/>
  <cp:version/>
  <cp:contentType/>
  <cp:contentStatus/>
</cp:coreProperties>
</file>