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884" windowHeight="780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D29" i="1" l="1"/>
  <c r="D30" i="1"/>
  <c r="D33" i="1"/>
  <c r="D34" i="1"/>
  <c r="D37" i="1"/>
  <c r="D38" i="1"/>
  <c r="D41" i="1"/>
  <c r="D42" i="1"/>
  <c r="D45" i="1"/>
  <c r="D46" i="1"/>
  <c r="D49" i="1"/>
  <c r="D50" i="1"/>
  <c r="D53" i="1"/>
  <c r="D54" i="1"/>
  <c r="D57" i="1"/>
  <c r="D58" i="1"/>
  <c r="D61" i="1"/>
  <c r="D62" i="1"/>
  <c r="D65" i="1"/>
  <c r="D66" i="1"/>
  <c r="D69" i="1"/>
  <c r="D70" i="1"/>
  <c r="D73" i="1"/>
  <c r="D74" i="1"/>
  <c r="D77" i="1"/>
  <c r="D78" i="1"/>
  <c r="D81" i="1"/>
  <c r="D82" i="1"/>
  <c r="D85" i="1"/>
  <c r="D86" i="1"/>
  <c r="D89" i="1"/>
  <c r="D90" i="1"/>
  <c r="D93" i="1"/>
  <c r="D94" i="1"/>
  <c r="D97" i="1"/>
  <c r="D98" i="1"/>
  <c r="D101" i="1"/>
  <c r="D102" i="1"/>
  <c r="D105" i="1"/>
  <c r="D106" i="1"/>
  <c r="D109" i="1"/>
  <c r="D110" i="1"/>
  <c r="D113" i="1"/>
  <c r="D114" i="1"/>
  <c r="D117" i="1"/>
  <c r="D28" i="1"/>
  <c r="C29" i="1"/>
  <c r="C30" i="1"/>
  <c r="C31" i="1"/>
  <c r="D31" i="1" s="1"/>
  <c r="C32" i="1"/>
  <c r="D32" i="1" s="1"/>
  <c r="C33" i="1"/>
  <c r="C34" i="1"/>
  <c r="C35" i="1"/>
  <c r="D35" i="1" s="1"/>
  <c r="C36" i="1"/>
  <c r="D36" i="1" s="1"/>
  <c r="C37" i="1"/>
  <c r="C38" i="1"/>
  <c r="C39" i="1"/>
  <c r="D39" i="1" s="1"/>
  <c r="C40" i="1"/>
  <c r="D40" i="1" s="1"/>
  <c r="C41" i="1"/>
  <c r="C42" i="1"/>
  <c r="C43" i="1"/>
  <c r="D43" i="1" s="1"/>
  <c r="C44" i="1"/>
  <c r="D44" i="1" s="1"/>
  <c r="C45" i="1"/>
  <c r="C46" i="1"/>
  <c r="C47" i="1"/>
  <c r="D47" i="1" s="1"/>
  <c r="C48" i="1"/>
  <c r="D48" i="1" s="1"/>
  <c r="C49" i="1"/>
  <c r="C50" i="1"/>
  <c r="C51" i="1"/>
  <c r="D51" i="1" s="1"/>
  <c r="C52" i="1"/>
  <c r="D52" i="1" s="1"/>
  <c r="C53" i="1"/>
  <c r="C54" i="1"/>
  <c r="C55" i="1"/>
  <c r="D55" i="1" s="1"/>
  <c r="C56" i="1"/>
  <c r="D56" i="1" s="1"/>
  <c r="C57" i="1"/>
  <c r="C58" i="1"/>
  <c r="C59" i="1"/>
  <c r="D59" i="1" s="1"/>
  <c r="C60" i="1"/>
  <c r="D60" i="1" s="1"/>
  <c r="C61" i="1"/>
  <c r="C62" i="1"/>
  <c r="C63" i="1"/>
  <c r="D63" i="1" s="1"/>
  <c r="C64" i="1"/>
  <c r="D64" i="1" s="1"/>
  <c r="C65" i="1"/>
  <c r="C66" i="1"/>
  <c r="C67" i="1"/>
  <c r="D67" i="1" s="1"/>
  <c r="C68" i="1"/>
  <c r="D68" i="1" s="1"/>
  <c r="C69" i="1"/>
  <c r="C70" i="1"/>
  <c r="C71" i="1"/>
  <c r="D71" i="1" s="1"/>
  <c r="C72" i="1"/>
  <c r="D72" i="1" s="1"/>
  <c r="C73" i="1"/>
  <c r="C74" i="1"/>
  <c r="C75" i="1"/>
  <c r="D75" i="1" s="1"/>
  <c r="C76" i="1"/>
  <c r="D76" i="1" s="1"/>
  <c r="C77" i="1"/>
  <c r="C78" i="1"/>
  <c r="C79" i="1"/>
  <c r="D79" i="1" s="1"/>
  <c r="C80" i="1"/>
  <c r="D80" i="1" s="1"/>
  <c r="C81" i="1"/>
  <c r="C82" i="1"/>
  <c r="C83" i="1"/>
  <c r="D83" i="1" s="1"/>
  <c r="C84" i="1"/>
  <c r="D84" i="1" s="1"/>
  <c r="C85" i="1"/>
  <c r="C86" i="1"/>
  <c r="C87" i="1"/>
  <c r="D87" i="1" s="1"/>
  <c r="C88" i="1"/>
  <c r="D88" i="1" s="1"/>
  <c r="C89" i="1"/>
  <c r="C90" i="1"/>
  <c r="C91" i="1"/>
  <c r="D91" i="1" s="1"/>
  <c r="C92" i="1"/>
  <c r="D92" i="1" s="1"/>
  <c r="C93" i="1"/>
  <c r="C94" i="1"/>
  <c r="C95" i="1"/>
  <c r="D95" i="1" s="1"/>
  <c r="C96" i="1"/>
  <c r="D96" i="1" s="1"/>
  <c r="C97" i="1"/>
  <c r="C98" i="1"/>
  <c r="C99" i="1"/>
  <c r="D99" i="1" s="1"/>
  <c r="C100" i="1"/>
  <c r="D100" i="1" s="1"/>
  <c r="C101" i="1"/>
  <c r="C102" i="1"/>
  <c r="C103" i="1"/>
  <c r="D103" i="1" s="1"/>
  <c r="C104" i="1"/>
  <c r="D104" i="1" s="1"/>
  <c r="C105" i="1"/>
  <c r="C106" i="1"/>
  <c r="C107" i="1"/>
  <c r="D107" i="1" s="1"/>
  <c r="C108" i="1"/>
  <c r="D108" i="1" s="1"/>
  <c r="C109" i="1"/>
  <c r="C110" i="1"/>
  <c r="C111" i="1"/>
  <c r="D111" i="1" s="1"/>
  <c r="C112" i="1"/>
  <c r="D112" i="1" s="1"/>
  <c r="C113" i="1"/>
  <c r="C114" i="1"/>
  <c r="C115" i="1"/>
  <c r="D115" i="1" s="1"/>
  <c r="C116" i="1"/>
  <c r="D116" i="1" s="1"/>
  <c r="C117" i="1"/>
  <c r="C118" i="1"/>
  <c r="D118" i="1" s="1"/>
  <c r="C28" i="1"/>
  <c r="B89" i="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30" i="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29" i="1"/>
  <c r="C19" i="1"/>
  <c r="G7" i="1"/>
  <c r="C9" i="1" l="1"/>
  <c r="L7" i="1" s="1"/>
  <c r="C21" i="1"/>
  <c r="G12" i="1"/>
  <c r="G11" i="1"/>
  <c r="G10" i="1"/>
  <c r="G6" i="1"/>
  <c r="G8" i="1"/>
  <c r="G9" i="1"/>
  <c r="L9" i="1" l="1"/>
  <c r="L8" i="1"/>
  <c r="M9" i="1"/>
  <c r="I9" i="1" s="1"/>
  <c r="Q9" i="1" s="1"/>
  <c r="L6" i="1"/>
  <c r="M8" i="1"/>
  <c r="I8" i="1" s="1"/>
  <c r="Q8" i="1" s="1"/>
  <c r="L5" i="1"/>
  <c r="H5" i="1" s="1"/>
  <c r="P5" i="1" s="1"/>
  <c r="R5" i="1" s="1"/>
  <c r="S5" i="1" s="1"/>
  <c r="M5" i="1"/>
  <c r="I5" i="1" s="1"/>
  <c r="Q5" i="1" s="1"/>
  <c r="M7" i="1"/>
  <c r="I7" i="1" s="1"/>
  <c r="Q7" i="1" s="1"/>
  <c r="L12" i="1"/>
  <c r="M12" i="1"/>
  <c r="I12" i="1" s="1"/>
  <c r="Q12" i="1" s="1"/>
  <c r="M6" i="1"/>
  <c r="I6" i="1" s="1"/>
  <c r="Q6" i="1" s="1"/>
  <c r="L11" i="1"/>
  <c r="M11" i="1"/>
  <c r="I11" i="1" s="1"/>
  <c r="Q11" i="1" s="1"/>
  <c r="M10" i="1"/>
  <c r="I10" i="1" s="1"/>
  <c r="Q10" i="1" s="1"/>
  <c r="L10" i="1"/>
  <c r="V5" i="1" l="1"/>
  <c r="H12" i="1"/>
  <c r="P12" i="1" s="1"/>
  <c r="R12" i="1" s="1"/>
  <c r="S12" i="1" s="1"/>
  <c r="V12" i="1"/>
  <c r="H8" i="1"/>
  <c r="P8" i="1" s="1"/>
  <c r="R8" i="1" s="1"/>
  <c r="S8" i="1" s="1"/>
  <c r="V8" i="1"/>
  <c r="H6" i="1"/>
  <c r="P6" i="1" s="1"/>
  <c r="R6" i="1" s="1"/>
  <c r="S6" i="1" s="1"/>
  <c r="V6" i="1"/>
  <c r="H9" i="1"/>
  <c r="P9" i="1" s="1"/>
  <c r="R9" i="1" s="1"/>
  <c r="S9" i="1" s="1"/>
  <c r="V9" i="1"/>
  <c r="H7" i="1"/>
  <c r="P7" i="1" s="1"/>
  <c r="R7" i="1" s="1"/>
  <c r="S7" i="1" s="1"/>
  <c r="V7" i="1"/>
  <c r="H10" i="1"/>
  <c r="P10" i="1" s="1"/>
  <c r="R10" i="1" s="1"/>
  <c r="S10" i="1" s="1"/>
  <c r="V10" i="1"/>
  <c r="H11" i="1"/>
  <c r="P11" i="1" s="1"/>
  <c r="R11" i="1" s="1"/>
  <c r="S11" i="1" s="1"/>
  <c r="V11" i="1"/>
  <c r="T12" i="1"/>
  <c r="U12" i="1" s="1"/>
  <c r="T9" i="1"/>
  <c r="U9" i="1" s="1"/>
  <c r="T7" i="1"/>
  <c r="U7" i="1" s="1"/>
  <c r="T8" i="1"/>
  <c r="U8" i="1" s="1"/>
  <c r="T5" i="1"/>
  <c r="U5" i="1" s="1"/>
  <c r="T11" i="1"/>
  <c r="U11" i="1" s="1"/>
  <c r="T6" i="1"/>
  <c r="U6" i="1" s="1"/>
  <c r="T10" i="1"/>
  <c r="U10" i="1" s="1"/>
</calcChain>
</file>

<file path=xl/sharedStrings.xml><?xml version="1.0" encoding="utf-8"?>
<sst xmlns="http://schemas.openxmlformats.org/spreadsheetml/2006/main" count="69" uniqueCount="56">
  <si>
    <t>Max Dist</t>
  </si>
  <si>
    <t>VCO_min</t>
  </si>
  <si>
    <t>VCO_max</t>
  </si>
  <si>
    <t>ma</t>
  </si>
  <si>
    <t>Feff</t>
  </si>
  <si>
    <t>F1</t>
  </si>
  <si>
    <t>mb</t>
  </si>
  <si>
    <t xml:space="preserve"> </t>
  </si>
  <si>
    <t>VCO1</t>
  </si>
  <si>
    <t>VCO2</t>
  </si>
  <si>
    <t>F2</t>
  </si>
  <si>
    <t>PS1</t>
  </si>
  <si>
    <t>PS2</t>
  </si>
  <si>
    <t>Speed of Light</t>
  </si>
  <si>
    <t>Fixed</t>
  </si>
  <si>
    <t>0-7</t>
  </si>
  <si>
    <t>N1</t>
  </si>
  <si>
    <t>N2</t>
  </si>
  <si>
    <t>M1</t>
  </si>
  <si>
    <t>M2</t>
  </si>
  <si>
    <t>M1_INT</t>
  </si>
  <si>
    <t>M1_FRAC</t>
  </si>
  <si>
    <t>M2_INT</t>
  </si>
  <si>
    <t>M2_FRAC</t>
  </si>
  <si>
    <t>1-3</t>
  </si>
  <si>
    <t>Float</t>
  </si>
  <si>
    <t>1-63</t>
  </si>
  <si>
    <t>0-65535</t>
  </si>
  <si>
    <t>Not used</t>
  </si>
  <si>
    <t>Registers</t>
  </si>
  <si>
    <t>1-15 (Register)</t>
  </si>
  <si>
    <t>Registers (ma &lt; mb)</t>
  </si>
  <si>
    <t>Register</t>
  </si>
  <si>
    <t>300MHz &lt; VCO &lt; 600MHz</t>
  </si>
  <si>
    <t>Distance</t>
  </si>
  <si>
    <t>dealiased Phase</t>
  </si>
  <si>
    <t>Phase output</t>
  </si>
  <si>
    <t>dealiased mask</t>
  </si>
  <si>
    <t>Table B</t>
  </si>
  <si>
    <t>Table A</t>
  </si>
  <si>
    <t>Table C</t>
  </si>
  <si>
    <t>MA</t>
  </si>
  <si>
    <t>MB</t>
  </si>
  <si>
    <t>KA</t>
  </si>
  <si>
    <t>KB</t>
  </si>
  <si>
    <t>Constant</t>
  </si>
  <si>
    <t>FREQ_RATIO</t>
  </si>
  <si>
    <r>
      <rPr>
        <b/>
        <sz val="11"/>
        <color theme="1"/>
        <rFont val="Calibri"/>
        <family val="2"/>
        <scheme val="minor"/>
      </rPr>
      <t>Instruction:</t>
    </r>
    <r>
      <rPr>
        <sz val="11"/>
        <color theme="1"/>
        <rFont val="Calibri"/>
        <family val="2"/>
        <scheme val="minor"/>
      </rPr>
      <t xml:space="preserve">
1. Enter Max Dist in Table A.  In general you don't need to mess with Ka and Kb, just leave them as KA=2, KB=1.
2. Select an entry with valid range (see top row and bottom row of Table B).  In general you do not need to mess with N1 and N2, as N1=N2=2 is mid value of a very narrow range.
3. Follow instructions on Section 7.3.7.2.1 of OPT9221 data sheet on setting up dealiasing.
</t>
    </r>
    <r>
      <rPr>
        <b/>
        <sz val="11"/>
        <color theme="1"/>
        <rFont val="Calibri"/>
        <family val="2"/>
        <scheme val="minor"/>
      </rPr>
      <t>To check expected output value:</t>
    </r>
    <r>
      <rPr>
        <sz val="11"/>
        <color theme="1"/>
        <rFont val="Calibri"/>
        <family val="2"/>
        <scheme val="minor"/>
      </rPr>
      <t xml:space="preserve">
5. To test the outputed value, take note of the 'dealiased_ph_mask' register value, and enter it in Table C, and enter MA and MB used from selected entry from Table B.
6. Enter distance measured and 'Phase Output' should print the expected phase out.
</t>
    </r>
  </si>
  <si>
    <t>8 to 80 MHz, F1&lt;F2</t>
  </si>
  <si>
    <t>MHz</t>
  </si>
  <si>
    <t>meter</t>
  </si>
  <si>
    <t>1-15 Integer</t>
  </si>
  <si>
    <t>Hz</t>
  </si>
  <si>
    <t xml:space="preserve"> Hz</t>
  </si>
  <si>
    <t>Phase Out</t>
  </si>
  <si>
    <t>Dealiased phase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</si>
</sst>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0">
    <xf numFmtId="0" fontId="0" fillId="0" borderId="0" xfId="0"/>
    <xf numFmtId="0" fontId="0" fillId="0" borderId="0" xfId="0" applyAlignment="1">
      <alignment horizontal="center"/>
    </xf>
    <xf numFmtId="0" fontId="0" fillId="0" borderId="0" xfId="0" applyAlignment="1">
      <alignment horizontal="right"/>
    </xf>
    <xf numFmtId="0" fontId="0" fillId="0" borderId="1" xfId="0" applyBorder="1"/>
    <xf numFmtId="0" fontId="0" fillId="3" borderId="1" xfId="0" applyFill="1" applyBorder="1"/>
    <xf numFmtId="0" fontId="0" fillId="3" borderId="1" xfId="0" applyFill="1" applyBorder="1" applyAlignment="1">
      <alignment horizontal="center"/>
    </xf>
    <xf numFmtId="0" fontId="0" fillId="2" borderId="1" xfId="0" applyFill="1" applyBorder="1"/>
    <xf numFmtId="11" fontId="0" fillId="0" borderId="1" xfId="0" applyNumberFormat="1" applyBorder="1"/>
    <xf numFmtId="0" fontId="0" fillId="0" borderId="1" xfId="0" quotePrefix="1" applyBorder="1"/>
    <xf numFmtId="0" fontId="2" fillId="2" borderId="1" xfId="0" applyFont="1" applyFill="1" applyBorder="1"/>
    <xf numFmtId="0" fontId="0" fillId="0" borderId="1" xfId="0" applyBorder="1" applyAlignment="1">
      <alignment horizontal="center"/>
    </xf>
    <xf numFmtId="0" fontId="0" fillId="0" borderId="1" xfId="0" applyFill="1" applyBorder="1" applyAlignment="1">
      <alignment horizontal="center"/>
    </xf>
    <xf numFmtId="11" fontId="0" fillId="0" borderId="1" xfId="0" applyNumberFormat="1" applyBorder="1" applyAlignment="1">
      <alignment horizontal="center"/>
    </xf>
    <xf numFmtId="0" fontId="0" fillId="2" borderId="1" xfId="0" applyFill="1" applyBorder="1" applyAlignment="1">
      <alignment horizontal="center"/>
    </xf>
    <xf numFmtId="1" fontId="0" fillId="0" borderId="1" xfId="0" applyNumberFormat="1" applyBorder="1"/>
    <xf numFmtId="0" fontId="0" fillId="4" borderId="1" xfId="0" quotePrefix="1" applyFill="1" applyBorder="1" applyAlignment="1">
      <alignment horizontal="center"/>
    </xf>
    <xf numFmtId="0" fontId="0" fillId="4" borderId="1" xfId="0" applyFill="1" applyBorder="1" applyAlignment="1">
      <alignment horizontal="center"/>
    </xf>
    <xf numFmtId="0" fontId="0" fillId="4" borderId="1" xfId="0" applyFill="1" applyBorder="1"/>
    <xf numFmtId="2" fontId="0" fillId="3" borderId="1" xfId="0" applyNumberFormat="1" applyFill="1" applyBorder="1" applyAlignment="1">
      <alignment horizontal="right"/>
    </xf>
    <xf numFmtId="11" fontId="0" fillId="0" borderId="0" xfId="0" applyNumberFormat="1"/>
    <xf numFmtId="11" fontId="0" fillId="0" borderId="0" xfId="0" applyNumberFormat="1" applyAlignment="1">
      <alignment horizontal="center"/>
    </xf>
    <xf numFmtId="0" fontId="1" fillId="0" borderId="4" xfId="0" applyFont="1" applyBorder="1" applyAlignment="1">
      <alignment horizontal="center"/>
    </xf>
    <xf numFmtId="0" fontId="1" fillId="0" borderId="4" xfId="0" applyFont="1" applyBorder="1" applyAlignment="1"/>
    <xf numFmtId="0" fontId="0" fillId="0" borderId="5" xfId="0"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0" xfId="0" applyBorder="1" applyAlignment="1">
      <alignment horizontal="left" vertical="top"/>
    </xf>
    <xf numFmtId="0" fontId="0" fillId="0" borderId="9" xfId="0" applyBorder="1" applyAlignment="1">
      <alignment horizontal="left" vertical="top"/>
    </xf>
    <xf numFmtId="0" fontId="0" fillId="0" borderId="8" xfId="0" applyBorder="1" applyAlignment="1"/>
    <xf numFmtId="0" fontId="0" fillId="0" borderId="0" xfId="0" applyBorder="1" applyAlignment="1"/>
    <xf numFmtId="0" fontId="0" fillId="0" borderId="9" xfId="0" applyBorder="1" applyAlignment="1"/>
    <xf numFmtId="0" fontId="0" fillId="0" borderId="10" xfId="0" applyBorder="1" applyAlignment="1"/>
    <xf numFmtId="0" fontId="0" fillId="0" borderId="11" xfId="0" applyBorder="1" applyAlignment="1"/>
    <xf numFmtId="0" fontId="0" fillId="0" borderId="12" xfId="0" applyBorder="1" applyAlignment="1"/>
    <xf numFmtId="0" fontId="0" fillId="4" borderId="2" xfId="0" quotePrefix="1" applyFill="1" applyBorder="1" applyAlignment="1">
      <alignment horizontal="center"/>
    </xf>
    <xf numFmtId="0" fontId="0" fillId="0" borderId="3" xfId="0"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3" borderId="1" xfId="0" applyFill="1" applyBorder="1" applyAlignment="1">
      <alignment horizontal="center"/>
    </xf>
    <xf numFmtId="0" fontId="0" fillId="0" borderId="1" xfId="0" applyBorder="1" applyAlignment="1">
      <alignment horizontal="center"/>
    </xf>
    <xf numFmtId="11" fontId="0" fillId="0" borderId="1" xfId="0" applyNumberFormat="1" applyFill="1" applyBorder="1" applyAlignment="1">
      <alignment horizontal="center"/>
    </xf>
    <xf numFmtId="2" fontId="0" fillId="0" borderId="1" xfId="0" applyNumberFormat="1" applyFill="1" applyBorder="1" applyAlignment="1">
      <alignment horizontal="right"/>
    </xf>
    <xf numFmtId="0" fontId="0" fillId="0" borderId="1" xfId="0" applyFill="1" applyBorder="1"/>
    <xf numFmtId="1" fontId="0" fillId="0" borderId="1" xfId="0" applyNumberFormat="1" applyFill="1" applyBorder="1"/>
    <xf numFmtId="0" fontId="0" fillId="5" borderId="1" xfId="0" applyFill="1" applyBorder="1" applyAlignment="1">
      <alignment horizontal="center"/>
    </xf>
    <xf numFmtId="11" fontId="0" fillId="5" borderId="1" xfId="0" applyNumberFormat="1" applyFill="1" applyBorder="1" applyAlignment="1">
      <alignment horizontal="center"/>
    </xf>
    <xf numFmtId="2" fontId="0" fillId="5" borderId="1" xfId="0" applyNumberFormat="1" applyFill="1" applyBorder="1" applyAlignment="1">
      <alignment horizontal="right"/>
    </xf>
    <xf numFmtId="0" fontId="0" fillId="5" borderId="1" xfId="0" applyFill="1" applyBorder="1"/>
    <xf numFmtId="1" fontId="0" fillId="5" borderId="1" xfId="0" applyNumberFormat="1" applyFill="1" applyBorder="1"/>
  </cellXfs>
  <cellStyles count="1">
    <cellStyle name="Normal"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Simulated Profile</a:t>
            </a:r>
          </a:p>
        </c:rich>
      </c:tx>
      <c:layout/>
      <c:overlay val="0"/>
      <c:spPr>
        <a:noFill/>
        <a:ln>
          <a:noFill/>
        </a:ln>
        <a:effectLst/>
      </c:spPr>
    </c:title>
    <c:autoTitleDeleted val="0"/>
    <c:plotArea>
      <c:layout/>
      <c:scatterChart>
        <c:scatterStyle val="smoothMarker"/>
        <c:varyColors val="0"/>
        <c:ser>
          <c:idx val="0"/>
          <c:order val="0"/>
          <c:tx>
            <c:strRef>
              <c:f>Sheet1!$C$27</c:f>
              <c:strCache>
                <c:ptCount val="1"/>
                <c:pt idx="0">
                  <c:v>Dealiased phase</c:v>
                </c:pt>
              </c:strCache>
            </c:strRef>
          </c:tx>
          <c:spPr>
            <a:ln w="19050" cap="rnd">
              <a:solidFill>
                <a:schemeClr val="accent1"/>
              </a:solidFill>
              <a:round/>
            </a:ln>
            <a:effectLst/>
          </c:spPr>
          <c:marker>
            <c:symbol val="none"/>
          </c:marker>
          <c:xVal>
            <c:numRef>
              <c:f>Sheet1!$B$28:$B$118</c:f>
              <c:numCache>
                <c:formatCode>General</c:formatCode>
                <c:ptCount val="91"/>
                <c:pt idx="0">
                  <c:v>0</c:v>
                </c:pt>
                <c:pt idx="1">
                  <c:v>0.2</c:v>
                </c:pt>
                <c:pt idx="2">
                  <c:v>0.4</c:v>
                </c:pt>
                <c:pt idx="3">
                  <c:v>0.60000000000000009</c:v>
                </c:pt>
                <c:pt idx="4">
                  <c:v>0.8</c:v>
                </c:pt>
                <c:pt idx="5">
                  <c:v>1</c:v>
                </c:pt>
                <c:pt idx="6">
                  <c:v>1.2</c:v>
                </c:pt>
                <c:pt idx="7">
                  <c:v>1.4</c:v>
                </c:pt>
                <c:pt idx="8">
                  <c:v>1.5999999999999999</c:v>
                </c:pt>
                <c:pt idx="9">
                  <c:v>1.7999999999999998</c:v>
                </c:pt>
                <c:pt idx="10">
                  <c:v>1.9999999999999998</c:v>
                </c:pt>
                <c:pt idx="11">
                  <c:v>2.1999999999999997</c:v>
                </c:pt>
                <c:pt idx="12">
                  <c:v>2.4</c:v>
                </c:pt>
                <c:pt idx="13">
                  <c:v>2.6</c:v>
                </c:pt>
                <c:pt idx="14">
                  <c:v>2.8000000000000003</c:v>
                </c:pt>
                <c:pt idx="15">
                  <c:v>3.0000000000000004</c:v>
                </c:pt>
                <c:pt idx="16">
                  <c:v>3.2000000000000006</c:v>
                </c:pt>
                <c:pt idx="17">
                  <c:v>3.4000000000000008</c:v>
                </c:pt>
                <c:pt idx="18">
                  <c:v>3.600000000000001</c:v>
                </c:pt>
                <c:pt idx="19">
                  <c:v>3.8000000000000012</c:v>
                </c:pt>
                <c:pt idx="20">
                  <c:v>4.0000000000000009</c:v>
                </c:pt>
                <c:pt idx="21">
                  <c:v>4.2000000000000011</c:v>
                </c:pt>
                <c:pt idx="22">
                  <c:v>4.4000000000000012</c:v>
                </c:pt>
                <c:pt idx="23">
                  <c:v>4.6000000000000014</c:v>
                </c:pt>
                <c:pt idx="24">
                  <c:v>4.8000000000000016</c:v>
                </c:pt>
                <c:pt idx="25">
                  <c:v>5.0000000000000018</c:v>
                </c:pt>
                <c:pt idx="26">
                  <c:v>5.200000000000002</c:v>
                </c:pt>
                <c:pt idx="27">
                  <c:v>5.4000000000000021</c:v>
                </c:pt>
                <c:pt idx="28">
                  <c:v>5.6000000000000023</c:v>
                </c:pt>
                <c:pt idx="29">
                  <c:v>5.8000000000000025</c:v>
                </c:pt>
                <c:pt idx="30">
                  <c:v>6.0000000000000027</c:v>
                </c:pt>
                <c:pt idx="31">
                  <c:v>6.2000000000000028</c:v>
                </c:pt>
                <c:pt idx="32">
                  <c:v>6.400000000000003</c:v>
                </c:pt>
                <c:pt idx="33">
                  <c:v>6.6000000000000032</c:v>
                </c:pt>
                <c:pt idx="34">
                  <c:v>6.8000000000000034</c:v>
                </c:pt>
                <c:pt idx="35">
                  <c:v>7.0000000000000036</c:v>
                </c:pt>
                <c:pt idx="36">
                  <c:v>7.2000000000000037</c:v>
                </c:pt>
                <c:pt idx="37">
                  <c:v>7.4000000000000039</c:v>
                </c:pt>
                <c:pt idx="38">
                  <c:v>7.6000000000000041</c:v>
                </c:pt>
                <c:pt idx="39">
                  <c:v>7.8000000000000043</c:v>
                </c:pt>
                <c:pt idx="40">
                  <c:v>8.0000000000000036</c:v>
                </c:pt>
                <c:pt idx="41">
                  <c:v>8.2000000000000028</c:v>
                </c:pt>
                <c:pt idx="42">
                  <c:v>8.4000000000000021</c:v>
                </c:pt>
                <c:pt idx="43">
                  <c:v>8.6000000000000014</c:v>
                </c:pt>
                <c:pt idx="44">
                  <c:v>8.8000000000000007</c:v>
                </c:pt>
                <c:pt idx="45">
                  <c:v>9</c:v>
                </c:pt>
                <c:pt idx="46">
                  <c:v>9.1999999999999993</c:v>
                </c:pt>
                <c:pt idx="47">
                  <c:v>9.3999999999999986</c:v>
                </c:pt>
                <c:pt idx="48">
                  <c:v>9.5999999999999979</c:v>
                </c:pt>
                <c:pt idx="49">
                  <c:v>9.7999999999999972</c:v>
                </c:pt>
                <c:pt idx="50">
                  <c:v>9.9999999999999964</c:v>
                </c:pt>
                <c:pt idx="51">
                  <c:v>10.199999999999996</c:v>
                </c:pt>
                <c:pt idx="52">
                  <c:v>10.399999999999995</c:v>
                </c:pt>
                <c:pt idx="53">
                  <c:v>10.599999999999994</c:v>
                </c:pt>
                <c:pt idx="54">
                  <c:v>10.799999999999994</c:v>
                </c:pt>
                <c:pt idx="55">
                  <c:v>10.999999999999993</c:v>
                </c:pt>
                <c:pt idx="56">
                  <c:v>11.199999999999992</c:v>
                </c:pt>
                <c:pt idx="57">
                  <c:v>11.399999999999991</c:v>
                </c:pt>
                <c:pt idx="58">
                  <c:v>11.599999999999991</c:v>
                </c:pt>
                <c:pt idx="59">
                  <c:v>11.79999999999999</c:v>
                </c:pt>
                <c:pt idx="60">
                  <c:v>11.999999999999989</c:v>
                </c:pt>
                <c:pt idx="61">
                  <c:v>12.199999999999989</c:v>
                </c:pt>
                <c:pt idx="62">
                  <c:v>12.399999999999988</c:v>
                </c:pt>
                <c:pt idx="63">
                  <c:v>12.599999999999987</c:v>
                </c:pt>
                <c:pt idx="64">
                  <c:v>12.799999999999986</c:v>
                </c:pt>
                <c:pt idx="65">
                  <c:v>12.999999999999986</c:v>
                </c:pt>
                <c:pt idx="66">
                  <c:v>13.199999999999985</c:v>
                </c:pt>
                <c:pt idx="67">
                  <c:v>13.399999999999984</c:v>
                </c:pt>
                <c:pt idx="68">
                  <c:v>13.599999999999984</c:v>
                </c:pt>
                <c:pt idx="69">
                  <c:v>13.799999999999983</c:v>
                </c:pt>
                <c:pt idx="70">
                  <c:v>13.999999999999982</c:v>
                </c:pt>
                <c:pt idx="71">
                  <c:v>14.199999999999982</c:v>
                </c:pt>
                <c:pt idx="72">
                  <c:v>14.399999999999981</c:v>
                </c:pt>
                <c:pt idx="73">
                  <c:v>14.59999999999998</c:v>
                </c:pt>
                <c:pt idx="74">
                  <c:v>14.799999999999979</c:v>
                </c:pt>
                <c:pt idx="75">
                  <c:v>14.999999999999979</c:v>
                </c:pt>
                <c:pt idx="76">
                  <c:v>15.199999999999978</c:v>
                </c:pt>
                <c:pt idx="77">
                  <c:v>15.399999999999977</c:v>
                </c:pt>
                <c:pt idx="78">
                  <c:v>15.599999999999977</c:v>
                </c:pt>
                <c:pt idx="79">
                  <c:v>15.799999999999976</c:v>
                </c:pt>
                <c:pt idx="80">
                  <c:v>15.999999999999975</c:v>
                </c:pt>
                <c:pt idx="81">
                  <c:v>16.199999999999974</c:v>
                </c:pt>
                <c:pt idx="82">
                  <c:v>16.399999999999974</c:v>
                </c:pt>
                <c:pt idx="83">
                  <c:v>16.599999999999973</c:v>
                </c:pt>
                <c:pt idx="84">
                  <c:v>16.799999999999972</c:v>
                </c:pt>
                <c:pt idx="85">
                  <c:v>16.999999999999972</c:v>
                </c:pt>
                <c:pt idx="86">
                  <c:v>17.199999999999971</c:v>
                </c:pt>
                <c:pt idx="87">
                  <c:v>17.39999999999997</c:v>
                </c:pt>
                <c:pt idx="88">
                  <c:v>17.599999999999969</c:v>
                </c:pt>
                <c:pt idx="89">
                  <c:v>17.799999999999969</c:v>
                </c:pt>
                <c:pt idx="90">
                  <c:v>17.999999999999968</c:v>
                </c:pt>
              </c:numCache>
            </c:numRef>
          </c:xVal>
          <c:yVal>
            <c:numRef>
              <c:f>Sheet1!$C$28:$C$118</c:f>
              <c:numCache>
                <c:formatCode>General</c:formatCode>
                <c:ptCount val="91"/>
                <c:pt idx="0">
                  <c:v>0</c:v>
                </c:pt>
                <c:pt idx="1">
                  <c:v>8</c:v>
                </c:pt>
                <c:pt idx="2">
                  <c:v>16</c:v>
                </c:pt>
                <c:pt idx="3">
                  <c:v>24</c:v>
                </c:pt>
                <c:pt idx="4">
                  <c:v>32</c:v>
                </c:pt>
                <c:pt idx="5">
                  <c:v>40</c:v>
                </c:pt>
                <c:pt idx="6">
                  <c:v>49</c:v>
                </c:pt>
                <c:pt idx="7">
                  <c:v>57</c:v>
                </c:pt>
                <c:pt idx="8">
                  <c:v>65</c:v>
                </c:pt>
                <c:pt idx="9">
                  <c:v>73</c:v>
                </c:pt>
                <c:pt idx="10">
                  <c:v>81</c:v>
                </c:pt>
                <c:pt idx="11">
                  <c:v>90</c:v>
                </c:pt>
                <c:pt idx="12">
                  <c:v>98</c:v>
                </c:pt>
                <c:pt idx="13">
                  <c:v>106</c:v>
                </c:pt>
                <c:pt idx="14">
                  <c:v>114</c:v>
                </c:pt>
                <c:pt idx="15">
                  <c:v>122</c:v>
                </c:pt>
                <c:pt idx="16">
                  <c:v>131</c:v>
                </c:pt>
                <c:pt idx="17">
                  <c:v>139</c:v>
                </c:pt>
                <c:pt idx="18">
                  <c:v>147</c:v>
                </c:pt>
                <c:pt idx="19">
                  <c:v>155</c:v>
                </c:pt>
                <c:pt idx="20">
                  <c:v>163</c:v>
                </c:pt>
                <c:pt idx="21">
                  <c:v>172</c:v>
                </c:pt>
                <c:pt idx="22">
                  <c:v>180</c:v>
                </c:pt>
                <c:pt idx="23">
                  <c:v>188</c:v>
                </c:pt>
                <c:pt idx="24">
                  <c:v>196</c:v>
                </c:pt>
                <c:pt idx="25">
                  <c:v>204</c:v>
                </c:pt>
                <c:pt idx="26">
                  <c:v>212</c:v>
                </c:pt>
                <c:pt idx="27">
                  <c:v>221</c:v>
                </c:pt>
                <c:pt idx="28">
                  <c:v>229</c:v>
                </c:pt>
                <c:pt idx="29">
                  <c:v>237</c:v>
                </c:pt>
                <c:pt idx="30">
                  <c:v>245</c:v>
                </c:pt>
                <c:pt idx="31">
                  <c:v>253</c:v>
                </c:pt>
                <c:pt idx="32">
                  <c:v>262</c:v>
                </c:pt>
                <c:pt idx="33">
                  <c:v>270</c:v>
                </c:pt>
                <c:pt idx="34">
                  <c:v>278</c:v>
                </c:pt>
                <c:pt idx="35">
                  <c:v>286</c:v>
                </c:pt>
                <c:pt idx="36">
                  <c:v>294</c:v>
                </c:pt>
                <c:pt idx="37">
                  <c:v>303</c:v>
                </c:pt>
                <c:pt idx="38">
                  <c:v>311</c:v>
                </c:pt>
                <c:pt idx="39">
                  <c:v>319</c:v>
                </c:pt>
                <c:pt idx="40">
                  <c:v>327</c:v>
                </c:pt>
                <c:pt idx="41">
                  <c:v>335</c:v>
                </c:pt>
                <c:pt idx="42">
                  <c:v>344</c:v>
                </c:pt>
                <c:pt idx="43">
                  <c:v>352</c:v>
                </c:pt>
                <c:pt idx="44">
                  <c:v>360</c:v>
                </c:pt>
                <c:pt idx="45">
                  <c:v>368</c:v>
                </c:pt>
                <c:pt idx="46">
                  <c:v>376</c:v>
                </c:pt>
                <c:pt idx="47">
                  <c:v>385</c:v>
                </c:pt>
                <c:pt idx="48">
                  <c:v>393</c:v>
                </c:pt>
                <c:pt idx="49">
                  <c:v>401</c:v>
                </c:pt>
                <c:pt idx="50">
                  <c:v>409</c:v>
                </c:pt>
                <c:pt idx="51">
                  <c:v>417</c:v>
                </c:pt>
                <c:pt idx="52">
                  <c:v>425</c:v>
                </c:pt>
                <c:pt idx="53">
                  <c:v>434</c:v>
                </c:pt>
                <c:pt idx="54">
                  <c:v>442</c:v>
                </c:pt>
                <c:pt idx="55">
                  <c:v>450</c:v>
                </c:pt>
                <c:pt idx="56">
                  <c:v>458</c:v>
                </c:pt>
                <c:pt idx="57">
                  <c:v>466</c:v>
                </c:pt>
                <c:pt idx="58">
                  <c:v>475</c:v>
                </c:pt>
                <c:pt idx="59">
                  <c:v>483</c:v>
                </c:pt>
                <c:pt idx="60">
                  <c:v>491</c:v>
                </c:pt>
                <c:pt idx="61">
                  <c:v>499</c:v>
                </c:pt>
                <c:pt idx="62">
                  <c:v>507</c:v>
                </c:pt>
                <c:pt idx="63">
                  <c:v>516</c:v>
                </c:pt>
                <c:pt idx="64">
                  <c:v>524</c:v>
                </c:pt>
                <c:pt idx="65">
                  <c:v>532</c:v>
                </c:pt>
                <c:pt idx="66">
                  <c:v>540</c:v>
                </c:pt>
                <c:pt idx="67">
                  <c:v>548</c:v>
                </c:pt>
                <c:pt idx="68">
                  <c:v>557</c:v>
                </c:pt>
                <c:pt idx="69">
                  <c:v>565</c:v>
                </c:pt>
                <c:pt idx="70">
                  <c:v>573</c:v>
                </c:pt>
                <c:pt idx="71">
                  <c:v>581</c:v>
                </c:pt>
                <c:pt idx="72">
                  <c:v>589</c:v>
                </c:pt>
                <c:pt idx="73">
                  <c:v>598</c:v>
                </c:pt>
                <c:pt idx="74">
                  <c:v>606</c:v>
                </c:pt>
                <c:pt idx="75">
                  <c:v>614</c:v>
                </c:pt>
                <c:pt idx="76">
                  <c:v>622</c:v>
                </c:pt>
                <c:pt idx="77">
                  <c:v>630</c:v>
                </c:pt>
                <c:pt idx="78">
                  <c:v>638</c:v>
                </c:pt>
                <c:pt idx="79">
                  <c:v>647</c:v>
                </c:pt>
                <c:pt idx="80">
                  <c:v>655</c:v>
                </c:pt>
                <c:pt idx="81">
                  <c:v>663</c:v>
                </c:pt>
                <c:pt idx="82">
                  <c:v>671</c:v>
                </c:pt>
                <c:pt idx="83">
                  <c:v>679</c:v>
                </c:pt>
                <c:pt idx="84">
                  <c:v>688</c:v>
                </c:pt>
                <c:pt idx="85">
                  <c:v>696</c:v>
                </c:pt>
                <c:pt idx="86">
                  <c:v>704</c:v>
                </c:pt>
                <c:pt idx="87">
                  <c:v>712</c:v>
                </c:pt>
                <c:pt idx="88">
                  <c:v>720</c:v>
                </c:pt>
                <c:pt idx="89">
                  <c:v>729</c:v>
                </c:pt>
                <c:pt idx="90">
                  <c:v>737</c:v>
                </c:pt>
              </c:numCache>
            </c:numRef>
          </c:yVal>
          <c:smooth val="1"/>
        </c:ser>
        <c:ser>
          <c:idx val="1"/>
          <c:order val="1"/>
          <c:tx>
            <c:strRef>
              <c:f>Sheet1!$D$27</c:f>
              <c:strCache>
                <c:ptCount val="1"/>
                <c:pt idx="0">
                  <c:v>Phase Out</c:v>
                </c:pt>
              </c:strCache>
            </c:strRef>
          </c:tx>
          <c:spPr>
            <a:ln w="19050" cap="rnd">
              <a:solidFill>
                <a:schemeClr val="accent2"/>
              </a:solidFill>
              <a:round/>
            </a:ln>
            <a:effectLst/>
          </c:spPr>
          <c:marker>
            <c:symbol val="none"/>
          </c:marker>
          <c:xVal>
            <c:numRef>
              <c:f>Sheet1!$B$28:$B$118</c:f>
              <c:numCache>
                <c:formatCode>General</c:formatCode>
                <c:ptCount val="91"/>
                <c:pt idx="0">
                  <c:v>0</c:v>
                </c:pt>
                <c:pt idx="1">
                  <c:v>0.2</c:v>
                </c:pt>
                <c:pt idx="2">
                  <c:v>0.4</c:v>
                </c:pt>
                <c:pt idx="3">
                  <c:v>0.60000000000000009</c:v>
                </c:pt>
                <c:pt idx="4">
                  <c:v>0.8</c:v>
                </c:pt>
                <c:pt idx="5">
                  <c:v>1</c:v>
                </c:pt>
                <c:pt idx="6">
                  <c:v>1.2</c:v>
                </c:pt>
                <c:pt idx="7">
                  <c:v>1.4</c:v>
                </c:pt>
                <c:pt idx="8">
                  <c:v>1.5999999999999999</c:v>
                </c:pt>
                <c:pt idx="9">
                  <c:v>1.7999999999999998</c:v>
                </c:pt>
                <c:pt idx="10">
                  <c:v>1.9999999999999998</c:v>
                </c:pt>
                <c:pt idx="11">
                  <c:v>2.1999999999999997</c:v>
                </c:pt>
                <c:pt idx="12">
                  <c:v>2.4</c:v>
                </c:pt>
                <c:pt idx="13">
                  <c:v>2.6</c:v>
                </c:pt>
                <c:pt idx="14">
                  <c:v>2.8000000000000003</c:v>
                </c:pt>
                <c:pt idx="15">
                  <c:v>3.0000000000000004</c:v>
                </c:pt>
                <c:pt idx="16">
                  <c:v>3.2000000000000006</c:v>
                </c:pt>
                <c:pt idx="17">
                  <c:v>3.4000000000000008</c:v>
                </c:pt>
                <c:pt idx="18">
                  <c:v>3.600000000000001</c:v>
                </c:pt>
                <c:pt idx="19">
                  <c:v>3.8000000000000012</c:v>
                </c:pt>
                <c:pt idx="20">
                  <c:v>4.0000000000000009</c:v>
                </c:pt>
                <c:pt idx="21">
                  <c:v>4.2000000000000011</c:v>
                </c:pt>
                <c:pt idx="22">
                  <c:v>4.4000000000000012</c:v>
                </c:pt>
                <c:pt idx="23">
                  <c:v>4.6000000000000014</c:v>
                </c:pt>
                <c:pt idx="24">
                  <c:v>4.8000000000000016</c:v>
                </c:pt>
                <c:pt idx="25">
                  <c:v>5.0000000000000018</c:v>
                </c:pt>
                <c:pt idx="26">
                  <c:v>5.200000000000002</c:v>
                </c:pt>
                <c:pt idx="27">
                  <c:v>5.4000000000000021</c:v>
                </c:pt>
                <c:pt idx="28">
                  <c:v>5.6000000000000023</c:v>
                </c:pt>
                <c:pt idx="29">
                  <c:v>5.8000000000000025</c:v>
                </c:pt>
                <c:pt idx="30">
                  <c:v>6.0000000000000027</c:v>
                </c:pt>
                <c:pt idx="31">
                  <c:v>6.2000000000000028</c:v>
                </c:pt>
                <c:pt idx="32">
                  <c:v>6.400000000000003</c:v>
                </c:pt>
                <c:pt idx="33">
                  <c:v>6.6000000000000032</c:v>
                </c:pt>
                <c:pt idx="34">
                  <c:v>6.8000000000000034</c:v>
                </c:pt>
                <c:pt idx="35">
                  <c:v>7.0000000000000036</c:v>
                </c:pt>
                <c:pt idx="36">
                  <c:v>7.2000000000000037</c:v>
                </c:pt>
                <c:pt idx="37">
                  <c:v>7.4000000000000039</c:v>
                </c:pt>
                <c:pt idx="38">
                  <c:v>7.6000000000000041</c:v>
                </c:pt>
                <c:pt idx="39">
                  <c:v>7.8000000000000043</c:v>
                </c:pt>
                <c:pt idx="40">
                  <c:v>8.0000000000000036</c:v>
                </c:pt>
                <c:pt idx="41">
                  <c:v>8.2000000000000028</c:v>
                </c:pt>
                <c:pt idx="42">
                  <c:v>8.4000000000000021</c:v>
                </c:pt>
                <c:pt idx="43">
                  <c:v>8.6000000000000014</c:v>
                </c:pt>
                <c:pt idx="44">
                  <c:v>8.8000000000000007</c:v>
                </c:pt>
                <c:pt idx="45">
                  <c:v>9</c:v>
                </c:pt>
                <c:pt idx="46">
                  <c:v>9.1999999999999993</c:v>
                </c:pt>
                <c:pt idx="47">
                  <c:v>9.3999999999999986</c:v>
                </c:pt>
                <c:pt idx="48">
                  <c:v>9.5999999999999979</c:v>
                </c:pt>
                <c:pt idx="49">
                  <c:v>9.7999999999999972</c:v>
                </c:pt>
                <c:pt idx="50">
                  <c:v>9.9999999999999964</c:v>
                </c:pt>
                <c:pt idx="51">
                  <c:v>10.199999999999996</c:v>
                </c:pt>
                <c:pt idx="52">
                  <c:v>10.399999999999995</c:v>
                </c:pt>
                <c:pt idx="53">
                  <c:v>10.599999999999994</c:v>
                </c:pt>
                <c:pt idx="54">
                  <c:v>10.799999999999994</c:v>
                </c:pt>
                <c:pt idx="55">
                  <c:v>10.999999999999993</c:v>
                </c:pt>
                <c:pt idx="56">
                  <c:v>11.199999999999992</c:v>
                </c:pt>
                <c:pt idx="57">
                  <c:v>11.399999999999991</c:v>
                </c:pt>
                <c:pt idx="58">
                  <c:v>11.599999999999991</c:v>
                </c:pt>
                <c:pt idx="59">
                  <c:v>11.79999999999999</c:v>
                </c:pt>
                <c:pt idx="60">
                  <c:v>11.999999999999989</c:v>
                </c:pt>
                <c:pt idx="61">
                  <c:v>12.199999999999989</c:v>
                </c:pt>
                <c:pt idx="62">
                  <c:v>12.399999999999988</c:v>
                </c:pt>
                <c:pt idx="63">
                  <c:v>12.599999999999987</c:v>
                </c:pt>
                <c:pt idx="64">
                  <c:v>12.799999999999986</c:v>
                </c:pt>
                <c:pt idx="65">
                  <c:v>12.999999999999986</c:v>
                </c:pt>
                <c:pt idx="66">
                  <c:v>13.199999999999985</c:v>
                </c:pt>
                <c:pt idx="67">
                  <c:v>13.399999999999984</c:v>
                </c:pt>
                <c:pt idx="68">
                  <c:v>13.599999999999984</c:v>
                </c:pt>
                <c:pt idx="69">
                  <c:v>13.799999999999983</c:v>
                </c:pt>
                <c:pt idx="70">
                  <c:v>13.999999999999982</c:v>
                </c:pt>
                <c:pt idx="71">
                  <c:v>14.199999999999982</c:v>
                </c:pt>
                <c:pt idx="72">
                  <c:v>14.399999999999981</c:v>
                </c:pt>
                <c:pt idx="73">
                  <c:v>14.59999999999998</c:v>
                </c:pt>
                <c:pt idx="74">
                  <c:v>14.799999999999979</c:v>
                </c:pt>
                <c:pt idx="75">
                  <c:v>14.999999999999979</c:v>
                </c:pt>
                <c:pt idx="76">
                  <c:v>15.199999999999978</c:v>
                </c:pt>
                <c:pt idx="77">
                  <c:v>15.399999999999977</c:v>
                </c:pt>
                <c:pt idx="78">
                  <c:v>15.599999999999977</c:v>
                </c:pt>
                <c:pt idx="79">
                  <c:v>15.799999999999976</c:v>
                </c:pt>
                <c:pt idx="80">
                  <c:v>15.999999999999975</c:v>
                </c:pt>
                <c:pt idx="81">
                  <c:v>16.199999999999974</c:v>
                </c:pt>
                <c:pt idx="82">
                  <c:v>16.399999999999974</c:v>
                </c:pt>
                <c:pt idx="83">
                  <c:v>16.599999999999973</c:v>
                </c:pt>
                <c:pt idx="84">
                  <c:v>16.799999999999972</c:v>
                </c:pt>
                <c:pt idx="85">
                  <c:v>16.999999999999972</c:v>
                </c:pt>
                <c:pt idx="86">
                  <c:v>17.199999999999971</c:v>
                </c:pt>
                <c:pt idx="87">
                  <c:v>17.39999999999997</c:v>
                </c:pt>
                <c:pt idx="88">
                  <c:v>17.599999999999969</c:v>
                </c:pt>
                <c:pt idx="89">
                  <c:v>17.799999999999969</c:v>
                </c:pt>
                <c:pt idx="90">
                  <c:v>17.999999999999968</c:v>
                </c:pt>
              </c:numCache>
            </c:numRef>
          </c:xVal>
          <c:yVal>
            <c:numRef>
              <c:f>Sheet1!$D$28:$D$118</c:f>
              <c:numCache>
                <c:formatCode>General</c:formatCode>
                <c:ptCount val="91"/>
                <c:pt idx="0">
                  <c:v>0</c:v>
                </c:pt>
                <c:pt idx="1">
                  <c:v>35</c:v>
                </c:pt>
                <c:pt idx="2">
                  <c:v>70</c:v>
                </c:pt>
                <c:pt idx="3">
                  <c:v>105</c:v>
                </c:pt>
                <c:pt idx="4">
                  <c:v>140</c:v>
                </c:pt>
                <c:pt idx="5">
                  <c:v>175</c:v>
                </c:pt>
                <c:pt idx="6">
                  <c:v>214</c:v>
                </c:pt>
                <c:pt idx="7">
                  <c:v>249</c:v>
                </c:pt>
                <c:pt idx="8">
                  <c:v>284</c:v>
                </c:pt>
                <c:pt idx="9">
                  <c:v>319</c:v>
                </c:pt>
                <c:pt idx="10">
                  <c:v>354</c:v>
                </c:pt>
                <c:pt idx="11">
                  <c:v>393</c:v>
                </c:pt>
                <c:pt idx="12">
                  <c:v>428</c:v>
                </c:pt>
                <c:pt idx="13">
                  <c:v>463</c:v>
                </c:pt>
                <c:pt idx="14">
                  <c:v>498</c:v>
                </c:pt>
                <c:pt idx="15">
                  <c:v>533</c:v>
                </c:pt>
                <c:pt idx="16">
                  <c:v>573</c:v>
                </c:pt>
                <c:pt idx="17">
                  <c:v>608</c:v>
                </c:pt>
                <c:pt idx="18">
                  <c:v>643</c:v>
                </c:pt>
                <c:pt idx="19">
                  <c:v>678</c:v>
                </c:pt>
                <c:pt idx="20">
                  <c:v>713</c:v>
                </c:pt>
                <c:pt idx="21">
                  <c:v>752</c:v>
                </c:pt>
                <c:pt idx="22">
                  <c:v>787</c:v>
                </c:pt>
                <c:pt idx="23">
                  <c:v>822</c:v>
                </c:pt>
                <c:pt idx="24">
                  <c:v>857</c:v>
                </c:pt>
                <c:pt idx="25">
                  <c:v>892</c:v>
                </c:pt>
                <c:pt idx="26">
                  <c:v>927</c:v>
                </c:pt>
                <c:pt idx="27">
                  <c:v>966</c:v>
                </c:pt>
                <c:pt idx="28">
                  <c:v>1001</c:v>
                </c:pt>
                <c:pt idx="29">
                  <c:v>1036</c:v>
                </c:pt>
                <c:pt idx="30">
                  <c:v>1071</c:v>
                </c:pt>
                <c:pt idx="31">
                  <c:v>1106</c:v>
                </c:pt>
                <c:pt idx="32">
                  <c:v>1146</c:v>
                </c:pt>
                <c:pt idx="33">
                  <c:v>1181</c:v>
                </c:pt>
                <c:pt idx="34">
                  <c:v>1216</c:v>
                </c:pt>
                <c:pt idx="35">
                  <c:v>1251</c:v>
                </c:pt>
                <c:pt idx="36">
                  <c:v>1286</c:v>
                </c:pt>
                <c:pt idx="37">
                  <c:v>1325</c:v>
                </c:pt>
                <c:pt idx="38">
                  <c:v>1360</c:v>
                </c:pt>
                <c:pt idx="39">
                  <c:v>1395</c:v>
                </c:pt>
                <c:pt idx="40">
                  <c:v>1430</c:v>
                </c:pt>
                <c:pt idx="41">
                  <c:v>1465</c:v>
                </c:pt>
                <c:pt idx="42">
                  <c:v>1505</c:v>
                </c:pt>
                <c:pt idx="43">
                  <c:v>1540</c:v>
                </c:pt>
                <c:pt idx="44">
                  <c:v>1575</c:v>
                </c:pt>
                <c:pt idx="45">
                  <c:v>1610</c:v>
                </c:pt>
                <c:pt idx="46">
                  <c:v>1645</c:v>
                </c:pt>
                <c:pt idx="47">
                  <c:v>1684</c:v>
                </c:pt>
                <c:pt idx="48">
                  <c:v>1719</c:v>
                </c:pt>
                <c:pt idx="49">
                  <c:v>1754</c:v>
                </c:pt>
                <c:pt idx="50">
                  <c:v>1789</c:v>
                </c:pt>
                <c:pt idx="51">
                  <c:v>1824</c:v>
                </c:pt>
                <c:pt idx="52">
                  <c:v>1859</c:v>
                </c:pt>
                <c:pt idx="53">
                  <c:v>1898</c:v>
                </c:pt>
                <c:pt idx="54">
                  <c:v>1933</c:v>
                </c:pt>
                <c:pt idx="55">
                  <c:v>1968</c:v>
                </c:pt>
                <c:pt idx="56">
                  <c:v>2003</c:v>
                </c:pt>
                <c:pt idx="57">
                  <c:v>2038</c:v>
                </c:pt>
                <c:pt idx="58">
                  <c:v>2078</c:v>
                </c:pt>
                <c:pt idx="59">
                  <c:v>2113</c:v>
                </c:pt>
                <c:pt idx="60">
                  <c:v>2148</c:v>
                </c:pt>
                <c:pt idx="61">
                  <c:v>2183</c:v>
                </c:pt>
                <c:pt idx="62">
                  <c:v>2218</c:v>
                </c:pt>
                <c:pt idx="63">
                  <c:v>2257</c:v>
                </c:pt>
                <c:pt idx="64">
                  <c:v>2292</c:v>
                </c:pt>
                <c:pt idx="65">
                  <c:v>2327</c:v>
                </c:pt>
                <c:pt idx="66">
                  <c:v>2362</c:v>
                </c:pt>
                <c:pt idx="67">
                  <c:v>2397</c:v>
                </c:pt>
                <c:pt idx="68">
                  <c:v>2436</c:v>
                </c:pt>
                <c:pt idx="69">
                  <c:v>2471</c:v>
                </c:pt>
                <c:pt idx="70">
                  <c:v>2506</c:v>
                </c:pt>
                <c:pt idx="71">
                  <c:v>2541</c:v>
                </c:pt>
                <c:pt idx="72">
                  <c:v>2576</c:v>
                </c:pt>
                <c:pt idx="73">
                  <c:v>2616</c:v>
                </c:pt>
                <c:pt idx="74">
                  <c:v>2651</c:v>
                </c:pt>
                <c:pt idx="75">
                  <c:v>2686</c:v>
                </c:pt>
                <c:pt idx="76">
                  <c:v>2721</c:v>
                </c:pt>
                <c:pt idx="77">
                  <c:v>2756</c:v>
                </c:pt>
                <c:pt idx="78">
                  <c:v>2791</c:v>
                </c:pt>
                <c:pt idx="79">
                  <c:v>2830</c:v>
                </c:pt>
                <c:pt idx="80">
                  <c:v>2865</c:v>
                </c:pt>
                <c:pt idx="81">
                  <c:v>2900</c:v>
                </c:pt>
                <c:pt idx="82">
                  <c:v>2935</c:v>
                </c:pt>
                <c:pt idx="83">
                  <c:v>2970</c:v>
                </c:pt>
                <c:pt idx="84">
                  <c:v>3010</c:v>
                </c:pt>
                <c:pt idx="85">
                  <c:v>3045</c:v>
                </c:pt>
                <c:pt idx="86">
                  <c:v>3080</c:v>
                </c:pt>
                <c:pt idx="87">
                  <c:v>3115</c:v>
                </c:pt>
                <c:pt idx="88">
                  <c:v>3150</c:v>
                </c:pt>
                <c:pt idx="89">
                  <c:v>3189</c:v>
                </c:pt>
                <c:pt idx="90">
                  <c:v>3224</c:v>
                </c:pt>
              </c:numCache>
            </c:numRef>
          </c:yVal>
          <c:smooth val="1"/>
        </c:ser>
        <c:dLbls>
          <c:showLegendKey val="0"/>
          <c:showVal val="0"/>
          <c:showCatName val="0"/>
          <c:showSerName val="0"/>
          <c:showPercent val="0"/>
          <c:showBubbleSize val="0"/>
        </c:dLbls>
        <c:axId val="76743424"/>
        <c:axId val="76745344"/>
      </c:scatterChart>
      <c:valAx>
        <c:axId val="767434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45344"/>
        <c:crosses val="autoZero"/>
        <c:crossBetween val="midCat"/>
      </c:valAx>
      <c:valAx>
        <c:axId val="767453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743424"/>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593271</xdr:colOff>
      <xdr:row>26</xdr:row>
      <xdr:rowOff>168729</xdr:rowOff>
    </xdr:from>
    <xdr:to>
      <xdr:col>11</xdr:col>
      <xdr:colOff>789214</xdr:colOff>
      <xdr:row>41</xdr:row>
      <xdr:rowOff>136072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118"/>
  <sheetViews>
    <sheetView tabSelected="1" zoomScale="70" zoomScaleNormal="70" workbookViewId="0">
      <selection activeCell="C21" sqref="C21"/>
    </sheetView>
  </sheetViews>
  <sheetFormatPr defaultRowHeight="14.4" x14ac:dyDescent="0.3"/>
  <cols>
    <col min="1" max="1" width="3.44140625" customWidth="1"/>
    <col min="2" max="2" width="15.88671875" customWidth="1"/>
    <col min="3" max="3" width="12.109375" customWidth="1"/>
    <col min="4" max="4" width="16.5546875" customWidth="1"/>
    <col min="5" max="5" width="1.6640625" customWidth="1"/>
    <col min="6" max="6" width="9.109375" style="1"/>
    <col min="7" max="8" width="10.44140625" style="1" customWidth="1"/>
    <col min="9" max="11" width="11.33203125" style="1" customWidth="1"/>
    <col min="12" max="12" width="12.88671875" style="1" customWidth="1"/>
    <col min="13" max="13" width="12.109375" style="1" customWidth="1"/>
    <col min="14" max="14" width="6.5546875" style="1" customWidth="1"/>
    <col min="15" max="15" width="6.88671875" style="1" customWidth="1"/>
    <col min="16" max="16" width="9.6640625" style="2" customWidth="1"/>
    <col min="17" max="17" width="9.33203125" style="2" customWidth="1"/>
    <col min="18" max="18" width="10.44140625" customWidth="1"/>
    <col min="19" max="19" width="10.5546875" customWidth="1"/>
    <col min="20" max="20" width="10.44140625" customWidth="1"/>
    <col min="21" max="21" width="10.6640625" customWidth="1"/>
    <col min="22" max="22" width="12.6640625" customWidth="1"/>
  </cols>
  <sheetData>
    <row r="2" spans="2:23" x14ac:dyDescent="0.3">
      <c r="F2" s="21" t="s">
        <v>38</v>
      </c>
      <c r="G2" s="22"/>
      <c r="H2" s="22"/>
      <c r="I2" s="22"/>
      <c r="J2" s="22"/>
      <c r="K2" s="22"/>
      <c r="L2" s="22"/>
      <c r="M2" s="22"/>
      <c r="N2" s="22"/>
      <c r="O2" s="22"/>
      <c r="P2" s="22"/>
      <c r="Q2" s="22"/>
      <c r="R2" s="22"/>
      <c r="S2" s="22"/>
      <c r="T2" s="22"/>
      <c r="U2" s="22"/>
      <c r="V2" s="22"/>
    </row>
    <row r="3" spans="2:23" x14ac:dyDescent="0.3">
      <c r="B3" s="21" t="s">
        <v>39</v>
      </c>
      <c r="C3" s="21"/>
      <c r="D3" s="21"/>
      <c r="F3" s="35" t="s">
        <v>51</v>
      </c>
      <c r="G3" s="36"/>
      <c r="H3" s="37" t="s">
        <v>33</v>
      </c>
      <c r="I3" s="38"/>
      <c r="J3" s="35" t="s">
        <v>15</v>
      </c>
      <c r="K3" s="36"/>
      <c r="L3" s="35" t="s">
        <v>48</v>
      </c>
      <c r="M3" s="36"/>
      <c r="N3" s="15" t="s">
        <v>24</v>
      </c>
      <c r="O3" s="15" t="s">
        <v>24</v>
      </c>
      <c r="P3" s="16" t="s">
        <v>25</v>
      </c>
      <c r="Q3" s="16" t="s">
        <v>25</v>
      </c>
      <c r="R3" s="15" t="s">
        <v>26</v>
      </c>
      <c r="S3" s="15" t="s">
        <v>27</v>
      </c>
      <c r="T3" s="15" t="s">
        <v>26</v>
      </c>
      <c r="U3" s="15" t="s">
        <v>27</v>
      </c>
      <c r="V3" s="17"/>
    </row>
    <row r="4" spans="2:23" x14ac:dyDescent="0.3">
      <c r="B4" s="4" t="s">
        <v>0</v>
      </c>
      <c r="C4" s="6">
        <v>100</v>
      </c>
      <c r="D4" s="3" t="s">
        <v>50</v>
      </c>
      <c r="F4" s="5" t="s">
        <v>41</v>
      </c>
      <c r="G4" s="5" t="s">
        <v>42</v>
      </c>
      <c r="H4" s="5" t="s">
        <v>8</v>
      </c>
      <c r="I4" s="5" t="s">
        <v>9</v>
      </c>
      <c r="J4" s="5" t="s">
        <v>11</v>
      </c>
      <c r="K4" s="5" t="s">
        <v>12</v>
      </c>
      <c r="L4" s="5" t="s">
        <v>5</v>
      </c>
      <c r="M4" s="5" t="s">
        <v>10</v>
      </c>
      <c r="N4" s="5" t="s">
        <v>16</v>
      </c>
      <c r="O4" s="5" t="s">
        <v>17</v>
      </c>
      <c r="P4" s="5" t="s">
        <v>18</v>
      </c>
      <c r="Q4" s="5" t="s">
        <v>19</v>
      </c>
      <c r="R4" s="5" t="s">
        <v>20</v>
      </c>
      <c r="S4" s="5" t="s">
        <v>21</v>
      </c>
      <c r="T4" s="5" t="s">
        <v>22</v>
      </c>
      <c r="U4" s="5" t="s">
        <v>23</v>
      </c>
      <c r="V4" s="5" t="s">
        <v>46</v>
      </c>
    </row>
    <row r="5" spans="2:23" x14ac:dyDescent="0.3">
      <c r="B5" s="4" t="s">
        <v>1</v>
      </c>
      <c r="C5" s="7">
        <v>300000000</v>
      </c>
      <c r="D5" s="3" t="s">
        <v>14</v>
      </c>
      <c r="F5" s="11">
        <v>1</v>
      </c>
      <c r="G5" s="10">
        <v>1</v>
      </c>
      <c r="H5" s="12">
        <f>L5*6*(1+J5)</f>
        <v>72000000</v>
      </c>
      <c r="I5" s="12">
        <f>M5*6*(1+K5)</f>
        <v>72000000</v>
      </c>
      <c r="J5" s="10">
        <v>7</v>
      </c>
      <c r="K5" s="10">
        <v>7</v>
      </c>
      <c r="L5" s="12">
        <f>F5*$C$9</f>
        <v>1500000</v>
      </c>
      <c r="M5" s="12">
        <f>G5*$C$9</f>
        <v>1500000</v>
      </c>
      <c r="N5" s="13">
        <v>2</v>
      </c>
      <c r="O5" s="13">
        <v>2</v>
      </c>
      <c r="P5" s="18">
        <f>H5*(POWER(2,N5-1))/48000000</f>
        <v>3</v>
      </c>
      <c r="Q5" s="18">
        <f>I5*(POWER(2,O5-1))/48000000</f>
        <v>3</v>
      </c>
      <c r="R5" s="3">
        <f>INT(P5)</f>
        <v>3</v>
      </c>
      <c r="S5" s="3">
        <f>INT((P5-R5)*65536)</f>
        <v>0</v>
      </c>
      <c r="T5" s="3">
        <f>INT(Q5)</f>
        <v>3</v>
      </c>
      <c r="U5" s="3">
        <f>INT((Q5-T5)*65535)</f>
        <v>0</v>
      </c>
      <c r="V5" s="14">
        <f>INT(L5*4096/M5)</f>
        <v>4096</v>
      </c>
    </row>
    <row r="6" spans="2:23" x14ac:dyDescent="0.3">
      <c r="B6" s="4" t="s">
        <v>2</v>
      </c>
      <c r="C6" s="7">
        <v>600000000</v>
      </c>
      <c r="D6" s="3" t="s">
        <v>14</v>
      </c>
      <c r="F6" s="11">
        <v>2</v>
      </c>
      <c r="G6" s="10">
        <f t="shared" ref="G6:G12" si="0">($C$7*F6-1)/$C$8</f>
        <v>2.5</v>
      </c>
      <c r="H6" s="12">
        <f t="shared" ref="H6:H12" si="1">L6*6*(1+J6)</f>
        <v>36000000</v>
      </c>
      <c r="I6" s="12">
        <f t="shared" ref="I6:I12" si="2">M6*6*(1+K6)</f>
        <v>45000000</v>
      </c>
      <c r="J6" s="10">
        <v>1</v>
      </c>
      <c r="K6" s="10">
        <v>1</v>
      </c>
      <c r="L6" s="12">
        <f t="shared" ref="L6:L12" si="3">F6*$C$9</f>
        <v>3000000</v>
      </c>
      <c r="M6" s="12">
        <f t="shared" ref="M6:M12" si="4">G6*$C$9</f>
        <v>3750000</v>
      </c>
      <c r="N6" s="13">
        <v>2</v>
      </c>
      <c r="O6" s="13">
        <v>2</v>
      </c>
      <c r="P6" s="18">
        <f t="shared" ref="P6:P12" si="5">H6*(POWER(2,N6-1))/48000000</f>
        <v>1.5</v>
      </c>
      <c r="Q6" s="18">
        <f t="shared" ref="Q6:Q12" si="6">I6*(POWER(2,O6-1))/48000000</f>
        <v>1.875</v>
      </c>
      <c r="R6" s="3">
        <f t="shared" ref="R6:R12" si="7">INT(P6)</f>
        <v>1</v>
      </c>
      <c r="S6" s="3">
        <f t="shared" ref="S6:S12" si="8">INT((P6-R6)*65536)</f>
        <v>32768</v>
      </c>
      <c r="T6" s="3">
        <f t="shared" ref="T6:T12" si="9">INT(Q6)</f>
        <v>1</v>
      </c>
      <c r="U6" s="3">
        <f t="shared" ref="U6:U12" si="10">INT((Q6-T6)*65535)</f>
        <v>57343</v>
      </c>
      <c r="V6" s="14">
        <f t="shared" ref="V6:V12" si="11">INT(L6*4096/M6)</f>
        <v>3276</v>
      </c>
      <c r="W6" t="s">
        <v>7</v>
      </c>
    </row>
    <row r="7" spans="2:23" x14ac:dyDescent="0.3">
      <c r="B7" s="4" t="s">
        <v>43</v>
      </c>
      <c r="C7" s="6">
        <v>3</v>
      </c>
      <c r="D7" s="8" t="s">
        <v>30</v>
      </c>
      <c r="F7" s="11">
        <v>3</v>
      </c>
      <c r="G7" s="11">
        <f>($C$7*F7-1)/$C$8</f>
        <v>4</v>
      </c>
      <c r="H7" s="41">
        <f t="shared" si="1"/>
        <v>162000000</v>
      </c>
      <c r="I7" s="41">
        <f t="shared" si="2"/>
        <v>216000000</v>
      </c>
      <c r="J7" s="11">
        <v>5</v>
      </c>
      <c r="K7" s="11">
        <v>5</v>
      </c>
      <c r="L7" s="41">
        <f t="shared" si="3"/>
        <v>4500000</v>
      </c>
      <c r="M7" s="41">
        <f t="shared" si="4"/>
        <v>6000000</v>
      </c>
      <c r="N7" s="11">
        <v>2</v>
      </c>
      <c r="O7" s="11">
        <v>2</v>
      </c>
      <c r="P7" s="42">
        <f t="shared" si="5"/>
        <v>6.75</v>
      </c>
      <c r="Q7" s="42">
        <f t="shared" si="6"/>
        <v>9</v>
      </c>
      <c r="R7" s="43">
        <f t="shared" si="7"/>
        <v>6</v>
      </c>
      <c r="S7" s="43">
        <f t="shared" si="8"/>
        <v>49152</v>
      </c>
      <c r="T7" s="43">
        <f t="shared" si="9"/>
        <v>9</v>
      </c>
      <c r="U7" s="43">
        <f t="shared" si="10"/>
        <v>0</v>
      </c>
      <c r="V7" s="44">
        <f t="shared" si="11"/>
        <v>3072</v>
      </c>
    </row>
    <row r="8" spans="2:23" x14ac:dyDescent="0.3">
      <c r="B8" s="4" t="s">
        <v>44</v>
      </c>
      <c r="C8" s="6">
        <v>2</v>
      </c>
      <c r="D8" s="8" t="s">
        <v>30</v>
      </c>
      <c r="F8" s="11">
        <v>4</v>
      </c>
      <c r="G8" s="10">
        <f t="shared" si="0"/>
        <v>5.5</v>
      </c>
      <c r="H8" s="12">
        <f t="shared" si="1"/>
        <v>36000000</v>
      </c>
      <c r="I8" s="12">
        <f t="shared" si="2"/>
        <v>49500000</v>
      </c>
      <c r="J8" s="10">
        <v>0</v>
      </c>
      <c r="K8" s="10">
        <v>0</v>
      </c>
      <c r="L8" s="12">
        <f t="shared" si="3"/>
        <v>6000000</v>
      </c>
      <c r="M8" s="12">
        <f t="shared" si="4"/>
        <v>8250000</v>
      </c>
      <c r="N8" s="13">
        <v>2</v>
      </c>
      <c r="O8" s="13">
        <v>2</v>
      </c>
      <c r="P8" s="18">
        <f t="shared" si="5"/>
        <v>1.5</v>
      </c>
      <c r="Q8" s="18">
        <f t="shared" si="6"/>
        <v>2.0625</v>
      </c>
      <c r="R8" s="3">
        <f t="shared" si="7"/>
        <v>1</v>
      </c>
      <c r="S8" s="3">
        <f t="shared" si="8"/>
        <v>32768</v>
      </c>
      <c r="T8" s="3">
        <f t="shared" si="9"/>
        <v>2</v>
      </c>
      <c r="U8" s="3">
        <f t="shared" si="10"/>
        <v>4095</v>
      </c>
      <c r="V8" s="14">
        <f t="shared" si="11"/>
        <v>2978</v>
      </c>
    </row>
    <row r="9" spans="2:23" x14ac:dyDescent="0.3">
      <c r="B9" s="4" t="s">
        <v>4</v>
      </c>
      <c r="C9" s="7">
        <f>C10/2/C4</f>
        <v>1500000</v>
      </c>
      <c r="D9" s="3" t="s">
        <v>52</v>
      </c>
      <c r="F9" s="11">
        <v>5</v>
      </c>
      <c r="G9" s="11">
        <f t="shared" si="0"/>
        <v>7</v>
      </c>
      <c r="H9" s="41">
        <f t="shared" si="1"/>
        <v>315000000</v>
      </c>
      <c r="I9" s="41">
        <f t="shared" si="2"/>
        <v>441000000</v>
      </c>
      <c r="J9" s="11">
        <v>6</v>
      </c>
      <c r="K9" s="11">
        <v>6</v>
      </c>
      <c r="L9" s="41">
        <f t="shared" si="3"/>
        <v>7500000</v>
      </c>
      <c r="M9" s="41">
        <f t="shared" si="4"/>
        <v>10500000</v>
      </c>
      <c r="N9" s="11">
        <v>2</v>
      </c>
      <c r="O9" s="11">
        <v>2</v>
      </c>
      <c r="P9" s="42">
        <f t="shared" si="5"/>
        <v>13.125</v>
      </c>
      <c r="Q9" s="42">
        <f t="shared" si="6"/>
        <v>18.375</v>
      </c>
      <c r="R9" s="43">
        <f t="shared" si="7"/>
        <v>13</v>
      </c>
      <c r="S9" s="43">
        <f t="shared" si="8"/>
        <v>8192</v>
      </c>
      <c r="T9" s="43">
        <f t="shared" si="9"/>
        <v>18</v>
      </c>
      <c r="U9" s="43">
        <f t="shared" si="10"/>
        <v>24575</v>
      </c>
      <c r="V9" s="44">
        <f t="shared" si="11"/>
        <v>2925</v>
      </c>
    </row>
    <row r="10" spans="2:23" x14ac:dyDescent="0.3">
      <c r="B10" s="4" t="s">
        <v>13</v>
      </c>
      <c r="C10" s="7">
        <v>300000000</v>
      </c>
      <c r="D10" s="3" t="s">
        <v>45</v>
      </c>
      <c r="F10" s="11">
        <v>6</v>
      </c>
      <c r="G10" s="10">
        <f t="shared" si="0"/>
        <v>8.5</v>
      </c>
      <c r="H10" s="12">
        <f t="shared" si="1"/>
        <v>54000000</v>
      </c>
      <c r="I10" s="12">
        <f t="shared" si="2"/>
        <v>76500000</v>
      </c>
      <c r="J10" s="10">
        <v>0</v>
      </c>
      <c r="K10" s="10">
        <v>0</v>
      </c>
      <c r="L10" s="12">
        <f t="shared" si="3"/>
        <v>9000000</v>
      </c>
      <c r="M10" s="12">
        <f t="shared" si="4"/>
        <v>12750000</v>
      </c>
      <c r="N10" s="13">
        <v>2</v>
      </c>
      <c r="O10" s="13">
        <v>2</v>
      </c>
      <c r="P10" s="18">
        <f t="shared" si="5"/>
        <v>2.25</v>
      </c>
      <c r="Q10" s="18">
        <f t="shared" si="6"/>
        <v>3.1875</v>
      </c>
      <c r="R10" s="3">
        <f t="shared" si="7"/>
        <v>2</v>
      </c>
      <c r="S10" s="3">
        <f t="shared" si="8"/>
        <v>16384</v>
      </c>
      <c r="T10" s="3">
        <f t="shared" si="9"/>
        <v>3</v>
      </c>
      <c r="U10" s="3">
        <f t="shared" si="10"/>
        <v>12287</v>
      </c>
      <c r="V10" s="14">
        <f t="shared" si="11"/>
        <v>2891</v>
      </c>
    </row>
    <row r="11" spans="2:23" x14ac:dyDescent="0.3">
      <c r="F11" s="45">
        <v>7</v>
      </c>
      <c r="G11" s="45">
        <f t="shared" si="0"/>
        <v>10</v>
      </c>
      <c r="H11" s="46">
        <f t="shared" si="1"/>
        <v>378000000</v>
      </c>
      <c r="I11" s="46">
        <f t="shared" si="2"/>
        <v>540000000</v>
      </c>
      <c r="J11" s="45">
        <v>5</v>
      </c>
      <c r="K11" s="45">
        <v>5</v>
      </c>
      <c r="L11" s="46">
        <f t="shared" si="3"/>
        <v>10500000</v>
      </c>
      <c r="M11" s="46">
        <f t="shared" si="4"/>
        <v>15000000</v>
      </c>
      <c r="N11" s="45">
        <v>2</v>
      </c>
      <c r="O11" s="45">
        <v>2</v>
      </c>
      <c r="P11" s="47">
        <f t="shared" si="5"/>
        <v>15.75</v>
      </c>
      <c r="Q11" s="47">
        <f t="shared" si="6"/>
        <v>22.5</v>
      </c>
      <c r="R11" s="48">
        <f t="shared" si="7"/>
        <v>15</v>
      </c>
      <c r="S11" s="48">
        <f t="shared" si="8"/>
        <v>49152</v>
      </c>
      <c r="T11" s="48">
        <f t="shared" si="9"/>
        <v>22</v>
      </c>
      <c r="U11" s="48">
        <f t="shared" si="10"/>
        <v>32767</v>
      </c>
      <c r="V11" s="49">
        <f t="shared" si="11"/>
        <v>2867</v>
      </c>
    </row>
    <row r="12" spans="2:23" x14ac:dyDescent="0.3">
      <c r="F12" s="11">
        <v>8</v>
      </c>
      <c r="G12" s="10">
        <f t="shared" si="0"/>
        <v>11.5</v>
      </c>
      <c r="H12" s="12">
        <f t="shared" si="1"/>
        <v>72000000</v>
      </c>
      <c r="I12" s="12">
        <f t="shared" si="2"/>
        <v>103500000</v>
      </c>
      <c r="J12" s="10">
        <v>0</v>
      </c>
      <c r="K12" s="10">
        <v>0</v>
      </c>
      <c r="L12" s="12">
        <f t="shared" si="3"/>
        <v>12000000</v>
      </c>
      <c r="M12" s="12">
        <f t="shared" si="4"/>
        <v>17250000</v>
      </c>
      <c r="N12" s="13">
        <v>2</v>
      </c>
      <c r="O12" s="13">
        <v>2</v>
      </c>
      <c r="P12" s="18">
        <f t="shared" si="5"/>
        <v>3</v>
      </c>
      <c r="Q12" s="18">
        <f t="shared" si="6"/>
        <v>4.3125</v>
      </c>
      <c r="R12" s="3">
        <f t="shared" si="7"/>
        <v>3</v>
      </c>
      <c r="S12" s="3">
        <f t="shared" si="8"/>
        <v>0</v>
      </c>
      <c r="T12" s="3">
        <f t="shared" si="9"/>
        <v>4</v>
      </c>
      <c r="U12" s="3">
        <f t="shared" si="10"/>
        <v>20479</v>
      </c>
      <c r="V12" s="14">
        <f t="shared" si="11"/>
        <v>2849</v>
      </c>
    </row>
    <row r="13" spans="2:23" x14ac:dyDescent="0.3">
      <c r="F13" s="39" t="s">
        <v>31</v>
      </c>
      <c r="G13" s="39"/>
      <c r="H13" s="39" t="s">
        <v>49</v>
      </c>
      <c r="I13" s="40"/>
      <c r="J13" s="39" t="s">
        <v>29</v>
      </c>
      <c r="K13" s="39"/>
      <c r="L13" s="39" t="s">
        <v>53</v>
      </c>
      <c r="M13" s="39"/>
      <c r="N13" s="39" t="s">
        <v>29</v>
      </c>
      <c r="O13" s="39"/>
      <c r="P13" s="39" t="s">
        <v>28</v>
      </c>
      <c r="Q13" s="40"/>
      <c r="R13" s="39" t="s">
        <v>29</v>
      </c>
      <c r="S13" s="39"/>
      <c r="T13" s="39"/>
      <c r="U13" s="39"/>
      <c r="V13" s="5" t="s">
        <v>32</v>
      </c>
    </row>
    <row r="15" spans="2:23" ht="15" thickBot="1" x14ac:dyDescent="0.35">
      <c r="B15" s="21" t="s">
        <v>40</v>
      </c>
      <c r="C15" s="21"/>
      <c r="D15" s="21"/>
    </row>
    <row r="16" spans="2:23" x14ac:dyDescent="0.3">
      <c r="B16" s="4" t="s">
        <v>34</v>
      </c>
      <c r="C16" s="9">
        <v>3</v>
      </c>
      <c r="D16" s="3"/>
      <c r="G16" s="23" t="s">
        <v>47</v>
      </c>
      <c r="H16" s="24"/>
      <c r="I16" s="24"/>
      <c r="J16" s="24"/>
      <c r="K16" s="24"/>
      <c r="L16" s="24"/>
      <c r="M16" s="24"/>
      <c r="N16" s="24"/>
      <c r="O16" s="24"/>
      <c r="P16" s="24"/>
      <c r="Q16" s="24"/>
      <c r="R16" s="24"/>
      <c r="S16" s="24"/>
      <c r="T16" s="24"/>
      <c r="U16" s="24"/>
      <c r="V16" s="25"/>
    </row>
    <row r="17" spans="2:22" x14ac:dyDescent="0.3">
      <c r="B17" s="4" t="s">
        <v>3</v>
      </c>
      <c r="C17" s="6">
        <v>7</v>
      </c>
      <c r="D17" s="3"/>
      <c r="G17" s="26"/>
      <c r="H17" s="27"/>
      <c r="I17" s="27"/>
      <c r="J17" s="27"/>
      <c r="K17" s="27"/>
      <c r="L17" s="27"/>
      <c r="M17" s="27"/>
      <c r="N17" s="27"/>
      <c r="O17" s="27"/>
      <c r="P17" s="27"/>
      <c r="Q17" s="27"/>
      <c r="R17" s="27"/>
      <c r="S17" s="27"/>
      <c r="T17" s="27"/>
      <c r="U17" s="27"/>
      <c r="V17" s="28"/>
    </row>
    <row r="18" spans="2:22" x14ac:dyDescent="0.3">
      <c r="B18" s="4" t="s">
        <v>6</v>
      </c>
      <c r="C18" s="6">
        <v>10</v>
      </c>
      <c r="D18" s="3"/>
      <c r="G18" s="26"/>
      <c r="H18" s="27"/>
      <c r="I18" s="27"/>
      <c r="J18" s="27"/>
      <c r="K18" s="27"/>
      <c r="L18" s="27"/>
      <c r="M18" s="27"/>
      <c r="N18" s="27"/>
      <c r="O18" s="27"/>
      <c r="P18" s="27"/>
      <c r="Q18" s="27"/>
      <c r="R18" s="27"/>
      <c r="S18" s="27"/>
      <c r="T18" s="27"/>
      <c r="U18" s="27"/>
      <c r="V18" s="28"/>
    </row>
    <row r="19" spans="2:22" x14ac:dyDescent="0.3">
      <c r="B19" s="4" t="s">
        <v>35</v>
      </c>
      <c r="C19" s="3">
        <f>INT(C16*4096/C4)</f>
        <v>122</v>
      </c>
      <c r="D19" s="3"/>
      <c r="G19" s="26"/>
      <c r="H19" s="27"/>
      <c r="I19" s="27"/>
      <c r="J19" s="27"/>
      <c r="K19" s="27"/>
      <c r="L19" s="27"/>
      <c r="M19" s="27"/>
      <c r="N19" s="27"/>
      <c r="O19" s="27"/>
      <c r="P19" s="27"/>
      <c r="Q19" s="27"/>
      <c r="R19" s="27"/>
      <c r="S19" s="27"/>
      <c r="T19" s="27"/>
      <c r="U19" s="27"/>
      <c r="V19" s="28"/>
    </row>
    <row r="20" spans="2:22" x14ac:dyDescent="0.3">
      <c r="B20" s="4" t="s">
        <v>37</v>
      </c>
      <c r="C20" s="6">
        <v>1</v>
      </c>
      <c r="D20" s="3"/>
      <c r="G20" s="26"/>
      <c r="H20" s="27"/>
      <c r="I20" s="27"/>
      <c r="J20" s="27"/>
      <c r="K20" s="27"/>
      <c r="L20" s="27"/>
      <c r="M20" s="27"/>
      <c r="N20" s="27"/>
      <c r="O20" s="27"/>
      <c r="P20" s="27"/>
      <c r="Q20" s="27"/>
      <c r="R20" s="27"/>
      <c r="S20" s="27"/>
      <c r="T20" s="27"/>
      <c r="U20" s="27"/>
      <c r="V20" s="28"/>
    </row>
    <row r="21" spans="2:22" x14ac:dyDescent="0.3">
      <c r="B21" s="4" t="s">
        <v>36</v>
      </c>
      <c r="C21" s="3">
        <f>MOD(INT((C19*C17*C18)/POWER(2,5-C20)),4096)</f>
        <v>533</v>
      </c>
      <c r="D21" s="3"/>
      <c r="G21" s="26"/>
      <c r="H21" s="27"/>
      <c r="I21" s="27"/>
      <c r="J21" s="27"/>
      <c r="K21" s="27"/>
      <c r="L21" s="27"/>
      <c r="M21" s="27"/>
      <c r="N21" s="27"/>
      <c r="O21" s="27"/>
      <c r="P21" s="27"/>
      <c r="Q21" s="27"/>
      <c r="R21" s="27"/>
      <c r="S21" s="27"/>
      <c r="T21" s="27"/>
      <c r="U21" s="27"/>
      <c r="V21" s="28"/>
    </row>
    <row r="22" spans="2:22" x14ac:dyDescent="0.3">
      <c r="G22" s="29"/>
      <c r="H22" s="30"/>
      <c r="I22" s="30"/>
      <c r="J22" s="30"/>
      <c r="K22" s="30"/>
      <c r="L22" s="30"/>
      <c r="M22" s="30"/>
      <c r="N22" s="30"/>
      <c r="O22" s="30"/>
      <c r="P22" s="30"/>
      <c r="Q22" s="30"/>
      <c r="R22" s="30"/>
      <c r="S22" s="30"/>
      <c r="T22" s="30"/>
      <c r="U22" s="30"/>
      <c r="V22" s="31"/>
    </row>
    <row r="23" spans="2:22" x14ac:dyDescent="0.3">
      <c r="D23" s="19" t="s">
        <v>7</v>
      </c>
      <c r="G23" s="29"/>
      <c r="H23" s="30"/>
      <c r="I23" s="30"/>
      <c r="J23" s="30"/>
      <c r="K23" s="30"/>
      <c r="L23" s="30"/>
      <c r="M23" s="30"/>
      <c r="N23" s="30"/>
      <c r="O23" s="30"/>
      <c r="P23" s="30"/>
      <c r="Q23" s="30"/>
      <c r="R23" s="30"/>
      <c r="S23" s="30"/>
      <c r="T23" s="30"/>
      <c r="U23" s="30"/>
      <c r="V23" s="31"/>
    </row>
    <row r="24" spans="2:22" x14ac:dyDescent="0.3">
      <c r="G24" s="29"/>
      <c r="H24" s="30"/>
      <c r="I24" s="30"/>
      <c r="J24" s="30"/>
      <c r="K24" s="30"/>
      <c r="L24" s="30"/>
      <c r="M24" s="30"/>
      <c r="N24" s="30"/>
      <c r="O24" s="30"/>
      <c r="P24" s="30"/>
      <c r="Q24" s="30"/>
      <c r="R24" s="30"/>
      <c r="S24" s="30"/>
      <c r="T24" s="30"/>
      <c r="U24" s="30"/>
      <c r="V24" s="31"/>
    </row>
    <row r="25" spans="2:22" ht="15" thickBot="1" x14ac:dyDescent="0.35">
      <c r="G25" s="32"/>
      <c r="H25" s="33"/>
      <c r="I25" s="33"/>
      <c r="J25" s="33"/>
      <c r="K25" s="33"/>
      <c r="L25" s="33"/>
      <c r="M25" s="33"/>
      <c r="N25" s="33"/>
      <c r="O25" s="33"/>
      <c r="P25" s="33"/>
      <c r="Q25" s="33"/>
      <c r="R25" s="33"/>
      <c r="S25" s="33"/>
      <c r="T25" s="33"/>
      <c r="U25" s="33"/>
      <c r="V25" s="34"/>
    </row>
    <row r="27" spans="2:22" x14ac:dyDescent="0.3">
      <c r="B27" t="s">
        <v>34</v>
      </c>
      <c r="C27" t="s">
        <v>55</v>
      </c>
      <c r="D27" t="s">
        <v>54</v>
      </c>
    </row>
    <row r="28" spans="2:22" x14ac:dyDescent="0.3">
      <c r="B28">
        <v>0</v>
      </c>
      <c r="C28">
        <f>INT(B28*4096/$C$4)</f>
        <v>0</v>
      </c>
      <c r="D28">
        <f>MOD(INT((C28*$C$17*$C$18)/POWER(2,5-$C$20)),4096)</f>
        <v>0</v>
      </c>
    </row>
    <row r="29" spans="2:22" x14ac:dyDescent="0.3">
      <c r="B29">
        <f>B28+0.2</f>
        <v>0.2</v>
      </c>
      <c r="C29">
        <f t="shared" ref="C29:C92" si="12">INT(B29*4096/$C$4)</f>
        <v>8</v>
      </c>
      <c r="D29">
        <f t="shared" ref="D29:D92" si="13">MOD(INT((C29*$C$17*$C$18)/POWER(2,5-$C$20)),4096)</f>
        <v>35</v>
      </c>
      <c r="I29" s="20" t="s">
        <v>7</v>
      </c>
      <c r="J29" s="20" t="s">
        <v>7</v>
      </c>
    </row>
    <row r="30" spans="2:22" x14ac:dyDescent="0.3">
      <c r="B30">
        <f t="shared" ref="B30:B93" si="14">B29+0.2</f>
        <v>0.4</v>
      </c>
      <c r="C30">
        <f t="shared" si="12"/>
        <v>16</v>
      </c>
      <c r="D30">
        <f t="shared" si="13"/>
        <v>70</v>
      </c>
    </row>
    <row r="31" spans="2:22" x14ac:dyDescent="0.3">
      <c r="B31">
        <f t="shared" si="14"/>
        <v>0.60000000000000009</v>
      </c>
      <c r="C31">
        <f t="shared" si="12"/>
        <v>24</v>
      </c>
      <c r="D31">
        <f t="shared" si="13"/>
        <v>105</v>
      </c>
      <c r="I31" s="1" t="s">
        <v>7</v>
      </c>
    </row>
    <row r="32" spans="2:22" x14ac:dyDescent="0.3">
      <c r="B32">
        <f t="shared" si="14"/>
        <v>0.8</v>
      </c>
      <c r="C32">
        <f t="shared" si="12"/>
        <v>32</v>
      </c>
      <c r="D32">
        <f t="shared" si="13"/>
        <v>140</v>
      </c>
    </row>
    <row r="33" spans="2:4" x14ac:dyDescent="0.3">
      <c r="B33">
        <f t="shared" si="14"/>
        <v>1</v>
      </c>
      <c r="C33">
        <f t="shared" si="12"/>
        <v>40</v>
      </c>
      <c r="D33">
        <f t="shared" si="13"/>
        <v>175</v>
      </c>
    </row>
    <row r="34" spans="2:4" x14ac:dyDescent="0.3">
      <c r="B34">
        <f t="shared" si="14"/>
        <v>1.2</v>
      </c>
      <c r="C34">
        <f t="shared" si="12"/>
        <v>49</v>
      </c>
      <c r="D34">
        <f t="shared" si="13"/>
        <v>214</v>
      </c>
    </row>
    <row r="35" spans="2:4" x14ac:dyDescent="0.3">
      <c r="B35">
        <f t="shared" si="14"/>
        <v>1.4</v>
      </c>
      <c r="C35">
        <f t="shared" si="12"/>
        <v>57</v>
      </c>
      <c r="D35">
        <f t="shared" si="13"/>
        <v>249</v>
      </c>
    </row>
    <row r="36" spans="2:4" x14ac:dyDescent="0.3">
      <c r="B36">
        <f t="shared" si="14"/>
        <v>1.5999999999999999</v>
      </c>
      <c r="C36">
        <f t="shared" si="12"/>
        <v>65</v>
      </c>
      <c r="D36">
        <f t="shared" si="13"/>
        <v>284</v>
      </c>
    </row>
    <row r="37" spans="2:4" x14ac:dyDescent="0.3">
      <c r="B37">
        <f t="shared" si="14"/>
        <v>1.7999999999999998</v>
      </c>
      <c r="C37">
        <f t="shared" si="12"/>
        <v>73</v>
      </c>
      <c r="D37">
        <f t="shared" si="13"/>
        <v>319</v>
      </c>
    </row>
    <row r="38" spans="2:4" x14ac:dyDescent="0.3">
      <c r="B38">
        <f t="shared" si="14"/>
        <v>1.9999999999999998</v>
      </c>
      <c r="C38">
        <f t="shared" si="12"/>
        <v>81</v>
      </c>
      <c r="D38">
        <f t="shared" si="13"/>
        <v>354</v>
      </c>
    </row>
    <row r="39" spans="2:4" x14ac:dyDescent="0.3">
      <c r="B39">
        <f t="shared" si="14"/>
        <v>2.1999999999999997</v>
      </c>
      <c r="C39">
        <f t="shared" si="12"/>
        <v>90</v>
      </c>
      <c r="D39">
        <f t="shared" si="13"/>
        <v>393</v>
      </c>
    </row>
    <row r="40" spans="2:4" x14ac:dyDescent="0.3">
      <c r="B40">
        <f t="shared" si="14"/>
        <v>2.4</v>
      </c>
      <c r="C40">
        <f t="shared" si="12"/>
        <v>98</v>
      </c>
      <c r="D40">
        <f t="shared" si="13"/>
        <v>428</v>
      </c>
    </row>
    <row r="41" spans="2:4" x14ac:dyDescent="0.3">
      <c r="B41">
        <f t="shared" si="14"/>
        <v>2.6</v>
      </c>
      <c r="C41">
        <f t="shared" si="12"/>
        <v>106</v>
      </c>
      <c r="D41">
        <f t="shared" si="13"/>
        <v>463</v>
      </c>
    </row>
    <row r="42" spans="2:4" x14ac:dyDescent="0.3">
      <c r="B42">
        <f t="shared" si="14"/>
        <v>2.8000000000000003</v>
      </c>
      <c r="C42">
        <f t="shared" si="12"/>
        <v>114</v>
      </c>
      <c r="D42">
        <f t="shared" si="13"/>
        <v>498</v>
      </c>
    </row>
    <row r="43" spans="2:4" x14ac:dyDescent="0.3">
      <c r="B43">
        <f t="shared" si="14"/>
        <v>3.0000000000000004</v>
      </c>
      <c r="C43">
        <f t="shared" si="12"/>
        <v>122</v>
      </c>
      <c r="D43">
        <f t="shared" si="13"/>
        <v>533</v>
      </c>
    </row>
    <row r="44" spans="2:4" x14ac:dyDescent="0.3">
      <c r="B44">
        <f t="shared" si="14"/>
        <v>3.2000000000000006</v>
      </c>
      <c r="C44">
        <f t="shared" si="12"/>
        <v>131</v>
      </c>
      <c r="D44">
        <f t="shared" si="13"/>
        <v>573</v>
      </c>
    </row>
    <row r="45" spans="2:4" x14ac:dyDescent="0.3">
      <c r="B45">
        <f t="shared" si="14"/>
        <v>3.4000000000000008</v>
      </c>
      <c r="C45">
        <f t="shared" si="12"/>
        <v>139</v>
      </c>
      <c r="D45">
        <f t="shared" si="13"/>
        <v>608</v>
      </c>
    </row>
    <row r="46" spans="2:4" x14ac:dyDescent="0.3">
      <c r="B46">
        <f t="shared" si="14"/>
        <v>3.600000000000001</v>
      </c>
      <c r="C46">
        <f t="shared" si="12"/>
        <v>147</v>
      </c>
      <c r="D46">
        <f t="shared" si="13"/>
        <v>643</v>
      </c>
    </row>
    <row r="47" spans="2:4" x14ac:dyDescent="0.3">
      <c r="B47">
        <f t="shared" si="14"/>
        <v>3.8000000000000012</v>
      </c>
      <c r="C47">
        <f t="shared" si="12"/>
        <v>155</v>
      </c>
      <c r="D47">
        <f t="shared" si="13"/>
        <v>678</v>
      </c>
    </row>
    <row r="48" spans="2:4" x14ac:dyDescent="0.3">
      <c r="B48">
        <f t="shared" si="14"/>
        <v>4.0000000000000009</v>
      </c>
      <c r="C48">
        <f t="shared" si="12"/>
        <v>163</v>
      </c>
      <c r="D48">
        <f t="shared" si="13"/>
        <v>713</v>
      </c>
    </row>
    <row r="49" spans="2:4" x14ac:dyDescent="0.3">
      <c r="B49">
        <f t="shared" si="14"/>
        <v>4.2000000000000011</v>
      </c>
      <c r="C49">
        <f t="shared" si="12"/>
        <v>172</v>
      </c>
      <c r="D49">
        <f t="shared" si="13"/>
        <v>752</v>
      </c>
    </row>
    <row r="50" spans="2:4" x14ac:dyDescent="0.3">
      <c r="B50">
        <f t="shared" si="14"/>
        <v>4.4000000000000012</v>
      </c>
      <c r="C50">
        <f t="shared" si="12"/>
        <v>180</v>
      </c>
      <c r="D50">
        <f t="shared" si="13"/>
        <v>787</v>
      </c>
    </row>
    <row r="51" spans="2:4" x14ac:dyDescent="0.3">
      <c r="B51">
        <f t="shared" si="14"/>
        <v>4.6000000000000014</v>
      </c>
      <c r="C51">
        <f t="shared" si="12"/>
        <v>188</v>
      </c>
      <c r="D51">
        <f t="shared" si="13"/>
        <v>822</v>
      </c>
    </row>
    <row r="52" spans="2:4" x14ac:dyDescent="0.3">
      <c r="B52">
        <f t="shared" si="14"/>
        <v>4.8000000000000016</v>
      </c>
      <c r="C52">
        <f t="shared" si="12"/>
        <v>196</v>
      </c>
      <c r="D52">
        <f t="shared" si="13"/>
        <v>857</v>
      </c>
    </row>
    <row r="53" spans="2:4" x14ac:dyDescent="0.3">
      <c r="B53">
        <f t="shared" si="14"/>
        <v>5.0000000000000018</v>
      </c>
      <c r="C53">
        <f t="shared" si="12"/>
        <v>204</v>
      </c>
      <c r="D53">
        <f t="shared" si="13"/>
        <v>892</v>
      </c>
    </row>
    <row r="54" spans="2:4" x14ac:dyDescent="0.3">
      <c r="B54">
        <f t="shared" si="14"/>
        <v>5.200000000000002</v>
      </c>
      <c r="C54">
        <f t="shared" si="12"/>
        <v>212</v>
      </c>
      <c r="D54">
        <f t="shared" si="13"/>
        <v>927</v>
      </c>
    </row>
    <row r="55" spans="2:4" x14ac:dyDescent="0.3">
      <c r="B55">
        <f t="shared" si="14"/>
        <v>5.4000000000000021</v>
      </c>
      <c r="C55">
        <f t="shared" si="12"/>
        <v>221</v>
      </c>
      <c r="D55">
        <f t="shared" si="13"/>
        <v>966</v>
      </c>
    </row>
    <row r="56" spans="2:4" x14ac:dyDescent="0.3">
      <c r="B56">
        <f t="shared" si="14"/>
        <v>5.6000000000000023</v>
      </c>
      <c r="C56">
        <f t="shared" si="12"/>
        <v>229</v>
      </c>
      <c r="D56">
        <f t="shared" si="13"/>
        <v>1001</v>
      </c>
    </row>
    <row r="57" spans="2:4" x14ac:dyDescent="0.3">
      <c r="B57">
        <f t="shared" si="14"/>
        <v>5.8000000000000025</v>
      </c>
      <c r="C57">
        <f t="shared" si="12"/>
        <v>237</v>
      </c>
      <c r="D57">
        <f t="shared" si="13"/>
        <v>1036</v>
      </c>
    </row>
    <row r="58" spans="2:4" x14ac:dyDescent="0.3">
      <c r="B58">
        <f t="shared" si="14"/>
        <v>6.0000000000000027</v>
      </c>
      <c r="C58">
        <f t="shared" si="12"/>
        <v>245</v>
      </c>
      <c r="D58">
        <f t="shared" si="13"/>
        <v>1071</v>
      </c>
    </row>
    <row r="59" spans="2:4" x14ac:dyDescent="0.3">
      <c r="B59">
        <f t="shared" si="14"/>
        <v>6.2000000000000028</v>
      </c>
      <c r="C59">
        <f t="shared" si="12"/>
        <v>253</v>
      </c>
      <c r="D59">
        <f t="shared" si="13"/>
        <v>1106</v>
      </c>
    </row>
    <row r="60" spans="2:4" x14ac:dyDescent="0.3">
      <c r="B60">
        <f t="shared" si="14"/>
        <v>6.400000000000003</v>
      </c>
      <c r="C60">
        <f t="shared" si="12"/>
        <v>262</v>
      </c>
      <c r="D60">
        <f t="shared" si="13"/>
        <v>1146</v>
      </c>
    </row>
    <row r="61" spans="2:4" x14ac:dyDescent="0.3">
      <c r="B61">
        <f t="shared" si="14"/>
        <v>6.6000000000000032</v>
      </c>
      <c r="C61">
        <f t="shared" si="12"/>
        <v>270</v>
      </c>
      <c r="D61">
        <f t="shared" si="13"/>
        <v>1181</v>
      </c>
    </row>
    <row r="62" spans="2:4" x14ac:dyDescent="0.3">
      <c r="B62">
        <f t="shared" si="14"/>
        <v>6.8000000000000034</v>
      </c>
      <c r="C62">
        <f t="shared" si="12"/>
        <v>278</v>
      </c>
      <c r="D62">
        <f t="shared" si="13"/>
        <v>1216</v>
      </c>
    </row>
    <row r="63" spans="2:4" x14ac:dyDescent="0.3">
      <c r="B63">
        <f t="shared" si="14"/>
        <v>7.0000000000000036</v>
      </c>
      <c r="C63">
        <f t="shared" si="12"/>
        <v>286</v>
      </c>
      <c r="D63">
        <f t="shared" si="13"/>
        <v>1251</v>
      </c>
    </row>
    <row r="64" spans="2:4" x14ac:dyDescent="0.3">
      <c r="B64">
        <f t="shared" si="14"/>
        <v>7.2000000000000037</v>
      </c>
      <c r="C64">
        <f t="shared" si="12"/>
        <v>294</v>
      </c>
      <c r="D64">
        <f t="shared" si="13"/>
        <v>1286</v>
      </c>
    </row>
    <row r="65" spans="2:4" x14ac:dyDescent="0.3">
      <c r="B65">
        <f t="shared" si="14"/>
        <v>7.4000000000000039</v>
      </c>
      <c r="C65">
        <f t="shared" si="12"/>
        <v>303</v>
      </c>
      <c r="D65">
        <f t="shared" si="13"/>
        <v>1325</v>
      </c>
    </row>
    <row r="66" spans="2:4" x14ac:dyDescent="0.3">
      <c r="B66">
        <f t="shared" si="14"/>
        <v>7.6000000000000041</v>
      </c>
      <c r="C66">
        <f t="shared" si="12"/>
        <v>311</v>
      </c>
      <c r="D66">
        <f t="shared" si="13"/>
        <v>1360</v>
      </c>
    </row>
    <row r="67" spans="2:4" x14ac:dyDescent="0.3">
      <c r="B67">
        <f t="shared" si="14"/>
        <v>7.8000000000000043</v>
      </c>
      <c r="C67">
        <f t="shared" si="12"/>
        <v>319</v>
      </c>
      <c r="D67">
        <f t="shared" si="13"/>
        <v>1395</v>
      </c>
    </row>
    <row r="68" spans="2:4" x14ac:dyDescent="0.3">
      <c r="B68">
        <f t="shared" si="14"/>
        <v>8.0000000000000036</v>
      </c>
      <c r="C68">
        <f t="shared" si="12"/>
        <v>327</v>
      </c>
      <c r="D68">
        <f t="shared" si="13"/>
        <v>1430</v>
      </c>
    </row>
    <row r="69" spans="2:4" x14ac:dyDescent="0.3">
      <c r="B69">
        <f t="shared" si="14"/>
        <v>8.2000000000000028</v>
      </c>
      <c r="C69">
        <f t="shared" si="12"/>
        <v>335</v>
      </c>
      <c r="D69">
        <f t="shared" si="13"/>
        <v>1465</v>
      </c>
    </row>
    <row r="70" spans="2:4" x14ac:dyDescent="0.3">
      <c r="B70">
        <f t="shared" si="14"/>
        <v>8.4000000000000021</v>
      </c>
      <c r="C70">
        <f t="shared" si="12"/>
        <v>344</v>
      </c>
      <c r="D70">
        <f t="shared" si="13"/>
        <v>1505</v>
      </c>
    </row>
    <row r="71" spans="2:4" x14ac:dyDescent="0.3">
      <c r="B71">
        <f t="shared" si="14"/>
        <v>8.6000000000000014</v>
      </c>
      <c r="C71">
        <f t="shared" si="12"/>
        <v>352</v>
      </c>
      <c r="D71">
        <f t="shared" si="13"/>
        <v>1540</v>
      </c>
    </row>
    <row r="72" spans="2:4" x14ac:dyDescent="0.3">
      <c r="B72">
        <f t="shared" si="14"/>
        <v>8.8000000000000007</v>
      </c>
      <c r="C72">
        <f t="shared" si="12"/>
        <v>360</v>
      </c>
      <c r="D72">
        <f t="shared" si="13"/>
        <v>1575</v>
      </c>
    </row>
    <row r="73" spans="2:4" x14ac:dyDescent="0.3">
      <c r="B73">
        <f t="shared" si="14"/>
        <v>9</v>
      </c>
      <c r="C73">
        <f t="shared" si="12"/>
        <v>368</v>
      </c>
      <c r="D73">
        <f t="shared" si="13"/>
        <v>1610</v>
      </c>
    </row>
    <row r="74" spans="2:4" x14ac:dyDescent="0.3">
      <c r="B74">
        <f t="shared" si="14"/>
        <v>9.1999999999999993</v>
      </c>
      <c r="C74">
        <f t="shared" si="12"/>
        <v>376</v>
      </c>
      <c r="D74">
        <f t="shared" si="13"/>
        <v>1645</v>
      </c>
    </row>
    <row r="75" spans="2:4" x14ac:dyDescent="0.3">
      <c r="B75">
        <f t="shared" si="14"/>
        <v>9.3999999999999986</v>
      </c>
      <c r="C75">
        <f t="shared" si="12"/>
        <v>385</v>
      </c>
      <c r="D75">
        <f t="shared" si="13"/>
        <v>1684</v>
      </c>
    </row>
    <row r="76" spans="2:4" x14ac:dyDescent="0.3">
      <c r="B76">
        <f t="shared" si="14"/>
        <v>9.5999999999999979</v>
      </c>
      <c r="C76">
        <f t="shared" si="12"/>
        <v>393</v>
      </c>
      <c r="D76">
        <f t="shared" si="13"/>
        <v>1719</v>
      </c>
    </row>
    <row r="77" spans="2:4" x14ac:dyDescent="0.3">
      <c r="B77">
        <f t="shared" si="14"/>
        <v>9.7999999999999972</v>
      </c>
      <c r="C77">
        <f t="shared" si="12"/>
        <v>401</v>
      </c>
      <c r="D77">
        <f t="shared" si="13"/>
        <v>1754</v>
      </c>
    </row>
    <row r="78" spans="2:4" x14ac:dyDescent="0.3">
      <c r="B78">
        <f t="shared" si="14"/>
        <v>9.9999999999999964</v>
      </c>
      <c r="C78">
        <f t="shared" si="12"/>
        <v>409</v>
      </c>
      <c r="D78">
        <f t="shared" si="13"/>
        <v>1789</v>
      </c>
    </row>
    <row r="79" spans="2:4" x14ac:dyDescent="0.3">
      <c r="B79">
        <f t="shared" si="14"/>
        <v>10.199999999999996</v>
      </c>
      <c r="C79">
        <f t="shared" si="12"/>
        <v>417</v>
      </c>
      <c r="D79">
        <f t="shared" si="13"/>
        <v>1824</v>
      </c>
    </row>
    <row r="80" spans="2:4" x14ac:dyDescent="0.3">
      <c r="B80">
        <f t="shared" si="14"/>
        <v>10.399999999999995</v>
      </c>
      <c r="C80">
        <f t="shared" si="12"/>
        <v>425</v>
      </c>
      <c r="D80">
        <f t="shared" si="13"/>
        <v>1859</v>
      </c>
    </row>
    <row r="81" spans="2:4" x14ac:dyDescent="0.3">
      <c r="B81">
        <f t="shared" si="14"/>
        <v>10.599999999999994</v>
      </c>
      <c r="C81">
        <f t="shared" si="12"/>
        <v>434</v>
      </c>
      <c r="D81">
        <f t="shared" si="13"/>
        <v>1898</v>
      </c>
    </row>
    <row r="82" spans="2:4" x14ac:dyDescent="0.3">
      <c r="B82">
        <f t="shared" si="14"/>
        <v>10.799999999999994</v>
      </c>
      <c r="C82">
        <f t="shared" si="12"/>
        <v>442</v>
      </c>
      <c r="D82">
        <f t="shared" si="13"/>
        <v>1933</v>
      </c>
    </row>
    <row r="83" spans="2:4" x14ac:dyDescent="0.3">
      <c r="B83">
        <f t="shared" si="14"/>
        <v>10.999999999999993</v>
      </c>
      <c r="C83">
        <f t="shared" si="12"/>
        <v>450</v>
      </c>
      <c r="D83">
        <f t="shared" si="13"/>
        <v>1968</v>
      </c>
    </row>
    <row r="84" spans="2:4" x14ac:dyDescent="0.3">
      <c r="B84">
        <f t="shared" si="14"/>
        <v>11.199999999999992</v>
      </c>
      <c r="C84">
        <f t="shared" si="12"/>
        <v>458</v>
      </c>
      <c r="D84">
        <f t="shared" si="13"/>
        <v>2003</v>
      </c>
    </row>
    <row r="85" spans="2:4" x14ac:dyDescent="0.3">
      <c r="B85">
        <f t="shared" si="14"/>
        <v>11.399999999999991</v>
      </c>
      <c r="C85">
        <f t="shared" si="12"/>
        <v>466</v>
      </c>
      <c r="D85">
        <f t="shared" si="13"/>
        <v>2038</v>
      </c>
    </row>
    <row r="86" spans="2:4" x14ac:dyDescent="0.3">
      <c r="B86">
        <f t="shared" si="14"/>
        <v>11.599999999999991</v>
      </c>
      <c r="C86">
        <f t="shared" si="12"/>
        <v>475</v>
      </c>
      <c r="D86">
        <f t="shared" si="13"/>
        <v>2078</v>
      </c>
    </row>
    <row r="87" spans="2:4" x14ac:dyDescent="0.3">
      <c r="B87">
        <f t="shared" si="14"/>
        <v>11.79999999999999</v>
      </c>
      <c r="C87">
        <f t="shared" si="12"/>
        <v>483</v>
      </c>
      <c r="D87">
        <f t="shared" si="13"/>
        <v>2113</v>
      </c>
    </row>
    <row r="88" spans="2:4" x14ac:dyDescent="0.3">
      <c r="B88">
        <f t="shared" si="14"/>
        <v>11.999999999999989</v>
      </c>
      <c r="C88">
        <f t="shared" si="12"/>
        <v>491</v>
      </c>
      <c r="D88">
        <f t="shared" si="13"/>
        <v>2148</v>
      </c>
    </row>
    <row r="89" spans="2:4" x14ac:dyDescent="0.3">
      <c r="B89">
        <f>B88+0.2</f>
        <v>12.199999999999989</v>
      </c>
      <c r="C89">
        <f t="shared" si="12"/>
        <v>499</v>
      </c>
      <c r="D89">
        <f t="shared" si="13"/>
        <v>2183</v>
      </c>
    </row>
    <row r="90" spans="2:4" x14ac:dyDescent="0.3">
      <c r="B90">
        <f t="shared" si="14"/>
        <v>12.399999999999988</v>
      </c>
      <c r="C90">
        <f t="shared" si="12"/>
        <v>507</v>
      </c>
      <c r="D90">
        <f t="shared" si="13"/>
        <v>2218</v>
      </c>
    </row>
    <row r="91" spans="2:4" x14ac:dyDescent="0.3">
      <c r="B91">
        <f t="shared" si="14"/>
        <v>12.599999999999987</v>
      </c>
      <c r="C91">
        <f t="shared" si="12"/>
        <v>516</v>
      </c>
      <c r="D91">
        <f t="shared" si="13"/>
        <v>2257</v>
      </c>
    </row>
    <row r="92" spans="2:4" x14ac:dyDescent="0.3">
      <c r="B92">
        <f t="shared" si="14"/>
        <v>12.799999999999986</v>
      </c>
      <c r="C92">
        <f t="shared" si="12"/>
        <v>524</v>
      </c>
      <c r="D92">
        <f t="shared" si="13"/>
        <v>2292</v>
      </c>
    </row>
    <row r="93" spans="2:4" x14ac:dyDescent="0.3">
      <c r="B93">
        <f t="shared" si="14"/>
        <v>12.999999999999986</v>
      </c>
      <c r="C93">
        <f t="shared" ref="C93:C118" si="15">INT(B93*4096/$C$4)</f>
        <v>532</v>
      </c>
      <c r="D93">
        <f t="shared" ref="D93:D117" si="16">MOD(INT((C93*$C$17*$C$18)/POWER(2,5-$C$20)),4096)</f>
        <v>2327</v>
      </c>
    </row>
    <row r="94" spans="2:4" x14ac:dyDescent="0.3">
      <c r="B94">
        <f t="shared" ref="B94:B118" si="17">B93+0.2</f>
        <v>13.199999999999985</v>
      </c>
      <c r="C94">
        <f t="shared" si="15"/>
        <v>540</v>
      </c>
      <c r="D94">
        <f t="shared" si="16"/>
        <v>2362</v>
      </c>
    </row>
    <row r="95" spans="2:4" x14ac:dyDescent="0.3">
      <c r="B95">
        <f t="shared" si="17"/>
        <v>13.399999999999984</v>
      </c>
      <c r="C95">
        <f t="shared" si="15"/>
        <v>548</v>
      </c>
      <c r="D95">
        <f t="shared" si="16"/>
        <v>2397</v>
      </c>
    </row>
    <row r="96" spans="2:4" x14ac:dyDescent="0.3">
      <c r="B96">
        <f t="shared" si="17"/>
        <v>13.599999999999984</v>
      </c>
      <c r="C96">
        <f t="shared" si="15"/>
        <v>557</v>
      </c>
      <c r="D96">
        <f t="shared" si="16"/>
        <v>2436</v>
      </c>
    </row>
    <row r="97" spans="2:4" x14ac:dyDescent="0.3">
      <c r="B97">
        <f t="shared" si="17"/>
        <v>13.799999999999983</v>
      </c>
      <c r="C97">
        <f t="shared" si="15"/>
        <v>565</v>
      </c>
      <c r="D97">
        <f t="shared" si="16"/>
        <v>2471</v>
      </c>
    </row>
    <row r="98" spans="2:4" x14ac:dyDescent="0.3">
      <c r="B98">
        <f t="shared" si="17"/>
        <v>13.999999999999982</v>
      </c>
      <c r="C98">
        <f t="shared" si="15"/>
        <v>573</v>
      </c>
      <c r="D98">
        <f t="shared" si="16"/>
        <v>2506</v>
      </c>
    </row>
    <row r="99" spans="2:4" x14ac:dyDescent="0.3">
      <c r="B99">
        <f t="shared" si="17"/>
        <v>14.199999999999982</v>
      </c>
      <c r="C99">
        <f t="shared" si="15"/>
        <v>581</v>
      </c>
      <c r="D99">
        <f t="shared" si="16"/>
        <v>2541</v>
      </c>
    </row>
    <row r="100" spans="2:4" x14ac:dyDescent="0.3">
      <c r="B100">
        <f t="shared" si="17"/>
        <v>14.399999999999981</v>
      </c>
      <c r="C100">
        <f t="shared" si="15"/>
        <v>589</v>
      </c>
      <c r="D100">
        <f t="shared" si="16"/>
        <v>2576</v>
      </c>
    </row>
    <row r="101" spans="2:4" x14ac:dyDescent="0.3">
      <c r="B101">
        <f t="shared" si="17"/>
        <v>14.59999999999998</v>
      </c>
      <c r="C101">
        <f t="shared" si="15"/>
        <v>598</v>
      </c>
      <c r="D101">
        <f t="shared" si="16"/>
        <v>2616</v>
      </c>
    </row>
    <row r="102" spans="2:4" x14ac:dyDescent="0.3">
      <c r="B102">
        <f t="shared" si="17"/>
        <v>14.799999999999979</v>
      </c>
      <c r="C102">
        <f t="shared" si="15"/>
        <v>606</v>
      </c>
      <c r="D102">
        <f t="shared" si="16"/>
        <v>2651</v>
      </c>
    </row>
    <row r="103" spans="2:4" x14ac:dyDescent="0.3">
      <c r="B103">
        <f t="shared" si="17"/>
        <v>14.999999999999979</v>
      </c>
      <c r="C103">
        <f t="shared" si="15"/>
        <v>614</v>
      </c>
      <c r="D103">
        <f t="shared" si="16"/>
        <v>2686</v>
      </c>
    </row>
    <row r="104" spans="2:4" x14ac:dyDescent="0.3">
      <c r="B104">
        <f t="shared" si="17"/>
        <v>15.199999999999978</v>
      </c>
      <c r="C104">
        <f t="shared" si="15"/>
        <v>622</v>
      </c>
      <c r="D104">
        <f t="shared" si="16"/>
        <v>2721</v>
      </c>
    </row>
    <row r="105" spans="2:4" x14ac:dyDescent="0.3">
      <c r="B105">
        <f t="shared" si="17"/>
        <v>15.399999999999977</v>
      </c>
      <c r="C105">
        <f t="shared" si="15"/>
        <v>630</v>
      </c>
      <c r="D105">
        <f t="shared" si="16"/>
        <v>2756</v>
      </c>
    </row>
    <row r="106" spans="2:4" x14ac:dyDescent="0.3">
      <c r="B106">
        <f t="shared" si="17"/>
        <v>15.599999999999977</v>
      </c>
      <c r="C106">
        <f t="shared" si="15"/>
        <v>638</v>
      </c>
      <c r="D106">
        <f t="shared" si="16"/>
        <v>2791</v>
      </c>
    </row>
    <row r="107" spans="2:4" x14ac:dyDescent="0.3">
      <c r="B107">
        <f t="shared" si="17"/>
        <v>15.799999999999976</v>
      </c>
      <c r="C107">
        <f t="shared" si="15"/>
        <v>647</v>
      </c>
      <c r="D107">
        <f t="shared" si="16"/>
        <v>2830</v>
      </c>
    </row>
    <row r="108" spans="2:4" x14ac:dyDescent="0.3">
      <c r="B108">
        <f t="shared" si="17"/>
        <v>15.999999999999975</v>
      </c>
      <c r="C108">
        <f t="shared" si="15"/>
        <v>655</v>
      </c>
      <c r="D108">
        <f t="shared" si="16"/>
        <v>2865</v>
      </c>
    </row>
    <row r="109" spans="2:4" x14ac:dyDescent="0.3">
      <c r="B109">
        <f t="shared" si="17"/>
        <v>16.199999999999974</v>
      </c>
      <c r="C109">
        <f t="shared" si="15"/>
        <v>663</v>
      </c>
      <c r="D109">
        <f t="shared" si="16"/>
        <v>2900</v>
      </c>
    </row>
    <row r="110" spans="2:4" x14ac:dyDescent="0.3">
      <c r="B110">
        <f t="shared" si="17"/>
        <v>16.399999999999974</v>
      </c>
      <c r="C110">
        <f t="shared" si="15"/>
        <v>671</v>
      </c>
      <c r="D110">
        <f t="shared" si="16"/>
        <v>2935</v>
      </c>
    </row>
    <row r="111" spans="2:4" x14ac:dyDescent="0.3">
      <c r="B111">
        <f t="shared" si="17"/>
        <v>16.599999999999973</v>
      </c>
      <c r="C111">
        <f t="shared" si="15"/>
        <v>679</v>
      </c>
      <c r="D111">
        <f t="shared" si="16"/>
        <v>2970</v>
      </c>
    </row>
    <row r="112" spans="2:4" x14ac:dyDescent="0.3">
      <c r="B112">
        <f t="shared" si="17"/>
        <v>16.799999999999972</v>
      </c>
      <c r="C112">
        <f t="shared" si="15"/>
        <v>688</v>
      </c>
      <c r="D112">
        <f t="shared" si="16"/>
        <v>3010</v>
      </c>
    </row>
    <row r="113" spans="2:4" x14ac:dyDescent="0.3">
      <c r="B113">
        <f t="shared" si="17"/>
        <v>16.999999999999972</v>
      </c>
      <c r="C113">
        <f t="shared" si="15"/>
        <v>696</v>
      </c>
      <c r="D113">
        <f t="shared" si="16"/>
        <v>3045</v>
      </c>
    </row>
    <row r="114" spans="2:4" x14ac:dyDescent="0.3">
      <c r="B114">
        <f t="shared" si="17"/>
        <v>17.199999999999971</v>
      </c>
      <c r="C114">
        <f t="shared" si="15"/>
        <v>704</v>
      </c>
      <c r="D114">
        <f t="shared" si="16"/>
        <v>3080</v>
      </c>
    </row>
    <row r="115" spans="2:4" x14ac:dyDescent="0.3">
      <c r="B115">
        <f t="shared" si="17"/>
        <v>17.39999999999997</v>
      </c>
      <c r="C115">
        <f t="shared" si="15"/>
        <v>712</v>
      </c>
      <c r="D115">
        <f t="shared" si="16"/>
        <v>3115</v>
      </c>
    </row>
    <row r="116" spans="2:4" x14ac:dyDescent="0.3">
      <c r="B116">
        <f t="shared" si="17"/>
        <v>17.599999999999969</v>
      </c>
      <c r="C116">
        <f t="shared" si="15"/>
        <v>720</v>
      </c>
      <c r="D116">
        <f t="shared" si="16"/>
        <v>3150</v>
      </c>
    </row>
    <row r="117" spans="2:4" x14ac:dyDescent="0.3">
      <c r="B117">
        <f t="shared" si="17"/>
        <v>17.799999999999969</v>
      </c>
      <c r="C117">
        <f t="shared" si="15"/>
        <v>729</v>
      </c>
      <c r="D117">
        <f t="shared" si="16"/>
        <v>3189</v>
      </c>
    </row>
    <row r="118" spans="2:4" x14ac:dyDescent="0.3">
      <c r="B118">
        <f t="shared" si="17"/>
        <v>17.999999999999968</v>
      </c>
      <c r="C118">
        <f t="shared" si="15"/>
        <v>737</v>
      </c>
      <c r="D118">
        <f>MOD(INT((C118*$C$17*$C$18)/POWER(2,5-$C$20)),4096)</f>
        <v>3224</v>
      </c>
    </row>
  </sheetData>
  <mergeCells count="15">
    <mergeCell ref="F2:V2"/>
    <mergeCell ref="B3:D3"/>
    <mergeCell ref="B15:D15"/>
    <mergeCell ref="G16:V25"/>
    <mergeCell ref="L3:M3"/>
    <mergeCell ref="H3:I3"/>
    <mergeCell ref="J3:K3"/>
    <mergeCell ref="F3:G3"/>
    <mergeCell ref="F13:G13"/>
    <mergeCell ref="J13:K13"/>
    <mergeCell ref="L13:M13"/>
    <mergeCell ref="R13:U13"/>
    <mergeCell ref="P13:Q13"/>
    <mergeCell ref="N13:O13"/>
    <mergeCell ref="H13:I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Texas Instruments Incorporated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 Larry</dc:creator>
  <cp:lastModifiedBy>Windows User</cp:lastModifiedBy>
  <dcterms:created xsi:type="dcterms:W3CDTF">2017-01-08T23:21:01Z</dcterms:created>
  <dcterms:modified xsi:type="dcterms:W3CDTF">2018-01-22T16:46:14Z</dcterms:modified>
</cp:coreProperties>
</file>