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20986\Desktop\PS_Resources\FDC2x\"/>
    </mc:Choice>
  </mc:AlternateContent>
  <xr:revisionPtr revIDLastSave="0" documentId="8_{6C2763A8-ADCD-473D-A1F9-C217C4C0BC9D}" xr6:coauthVersionLast="36" xr6:coauthVersionMax="36" xr10:uidLastSave="{00000000-0000-0000-0000-000000000000}"/>
  <bookViews>
    <workbookView xWindow="0" yWindow="0" windowWidth="28800" windowHeight="12225" xr2:uid="{5D6E3952-210B-4B2D-A021-1CB7A5710B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7" i="1" s="1"/>
  <c r="C23" i="1"/>
  <c r="C26" i="1" s="1"/>
  <c r="C28" i="1" l="1"/>
  <c r="C29" i="1" s="1"/>
  <c r="C30" i="1" s="1"/>
  <c r="D16" i="1" l="1"/>
  <c r="C16" i="1"/>
  <c r="B15" i="1"/>
  <c r="D15" i="1" s="1"/>
  <c r="B14" i="1"/>
  <c r="D14" i="1" s="1"/>
  <c r="D12" i="1"/>
  <c r="C12" i="1"/>
  <c r="B11" i="1"/>
  <c r="D11" i="1" s="1"/>
  <c r="B10" i="1"/>
  <c r="D10" i="1" s="1"/>
  <c r="D8" i="1"/>
  <c r="C8" i="1"/>
  <c r="B7" i="1"/>
  <c r="D7" i="1" s="1"/>
  <c r="B6" i="1"/>
  <c r="D6" i="1" s="1"/>
  <c r="D4" i="1"/>
  <c r="C4" i="1"/>
  <c r="B3" i="1"/>
  <c r="D3" i="1" s="1"/>
  <c r="B2" i="1"/>
  <c r="D2" i="1" s="1"/>
</calcChain>
</file>

<file path=xl/sharedStrings.xml><?xml version="1.0" encoding="utf-8"?>
<sst xmlns="http://schemas.openxmlformats.org/spreadsheetml/2006/main" count="24" uniqueCount="18">
  <si>
    <t>fsensor</t>
  </si>
  <si>
    <t>L</t>
  </si>
  <si>
    <t>C1</t>
  </si>
  <si>
    <t>C2</t>
  </si>
  <si>
    <t>fref</t>
  </si>
  <si>
    <t>MHz</t>
  </si>
  <si>
    <t>Data1</t>
  </si>
  <si>
    <t>Data2</t>
  </si>
  <si>
    <t>Data Delta</t>
  </si>
  <si>
    <t>#bits</t>
  </si>
  <si>
    <t>µH</t>
  </si>
  <si>
    <t>pF</t>
  </si>
  <si>
    <t>fsensor2</t>
  </si>
  <si>
    <t>fsensor1</t>
  </si>
  <si>
    <t>effective (assumes 2 bits of noise)</t>
  </si>
  <si>
    <t>bits of resolution</t>
  </si>
  <si>
    <t>Data Codes</t>
  </si>
  <si>
    <t>FDC2214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</si>
</sst>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Protection="1"/>
    <xf numFmtId="164" fontId="0" fillId="3" borderId="1" xfId="0" applyNumberFormat="1" applyFill="1" applyBorder="1" applyProtection="1">
      <protection locked="0"/>
    </xf>
    <xf numFmtId="0" fontId="2" fillId="2" borderId="1" xfId="0" applyFont="1" applyFill="1" applyBorder="1" applyProtection="1"/>
    <xf numFmtId="0" fontId="3" fillId="2" borderId="1" xfId="0" applyFont="1" applyFill="1" applyBorder="1" applyProtection="1"/>
    <xf numFmtId="0" fontId="0" fillId="3" borderId="1" xfId="0" applyFill="1" applyBorder="1" applyProtection="1">
      <protection locked="0"/>
    </xf>
    <xf numFmtId="165" fontId="1" fillId="2" borderId="1" xfId="0" applyNumberFormat="1" applyFont="1" applyFill="1" applyBorder="1" applyProtection="1"/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DD8C-9876-4E2B-95A2-E41E99EF6C14}">
  <dimension ref="B2:F30"/>
  <sheetViews>
    <sheetView tabSelected="1" topLeftCell="A13" workbookViewId="0">
      <selection activeCell="C26" sqref="C26"/>
    </sheetView>
  </sheetViews>
  <sheetFormatPr defaultRowHeight="15" x14ac:dyDescent="0.25"/>
  <cols>
    <col min="2" max="2" width="15.42578125" customWidth="1"/>
    <col min="3" max="3" width="12.7109375" bestFit="1" customWidth="1"/>
    <col min="4" max="4" width="16.28515625" customWidth="1"/>
  </cols>
  <sheetData>
    <row r="2" spans="2:6" x14ac:dyDescent="0.25">
      <c r="B2" s="1" t="str">
        <f>IF(B4="L","fsensor","L")</f>
        <v>L</v>
      </c>
      <c r="C2" s="2">
        <v>33</v>
      </c>
      <c r="D2" s="3" t="str">
        <f>IF(B2="fsensor","MHz","µH")</f>
        <v>µH</v>
      </c>
    </row>
    <row r="3" spans="2:6" x14ac:dyDescent="0.25">
      <c r="B3" s="1" t="str">
        <f>IF(B4="C","fsensor","C")</f>
        <v>C</v>
      </c>
      <c r="C3" s="2">
        <v>18.2</v>
      </c>
      <c r="D3" s="4" t="str">
        <f>IF(B3="fsensor","MHz","pF")</f>
        <v>pF</v>
      </c>
    </row>
    <row r="4" spans="2:6" x14ac:dyDescent="0.25">
      <c r="B4" s="5" t="s">
        <v>0</v>
      </c>
      <c r="C4" s="6">
        <f>IF(B4="fsensor",0.000001/(2*PI()*SQRT(C2*0.000001*C3*0.000000000001)),IF(B4="C",1000000000000/((C2*0.000001)*(2*PI()*C3*1000000)^2),1000000/((C3*0.000000000001)*(2*PI()*C2*1000000)^2)))</f>
        <v>6.4942270414659795</v>
      </c>
      <c r="D4" s="1" t="str">
        <f>IF(B4="fsensor","MHz",IF(B4="L","µH","pF"))</f>
        <v>MHz</v>
      </c>
    </row>
    <row r="5" spans="2:6" x14ac:dyDescent="0.25">
      <c r="F5" s="7"/>
    </row>
    <row r="6" spans="2:6" x14ac:dyDescent="0.25">
      <c r="B6" s="1" t="str">
        <f>IF(B8="L","fsensor","L")</f>
        <v>L</v>
      </c>
      <c r="C6" s="2">
        <v>33</v>
      </c>
      <c r="D6" s="3" t="str">
        <f>IF(B6="fsensor","MHz","µH")</f>
        <v>µH</v>
      </c>
    </row>
    <row r="7" spans="2:6" x14ac:dyDescent="0.25">
      <c r="B7" s="1" t="str">
        <f>IF(B8="C","fsensor","C")</f>
        <v>C</v>
      </c>
      <c r="C7" s="2">
        <v>18</v>
      </c>
      <c r="D7" s="4" t="str">
        <f>IF(B7="fsensor","MHz","pF")</f>
        <v>pF</v>
      </c>
    </row>
    <row r="8" spans="2:6" x14ac:dyDescent="0.25">
      <c r="B8" s="5" t="s">
        <v>0</v>
      </c>
      <c r="C8" s="6">
        <f>IF(B8="fsensor",0.000001/(2*PI()*SQRT(C6*0.000001*C7*0.000000000001)),IF(B8="C",1000000000000/((C6*0.000001)*(2*PI()*C7*1000000)^2),1000000/((C7*0.000000000001)*(2*PI()*C6*1000000)^2)))</f>
        <v>6.5302064139707507</v>
      </c>
      <c r="D8" s="1" t="str">
        <f>IF(B8="fsensor","MHz",IF(B8="L","µH","pF"))</f>
        <v>MHz</v>
      </c>
    </row>
    <row r="9" spans="2:6" x14ac:dyDescent="0.25">
      <c r="F9" s="7"/>
    </row>
    <row r="10" spans="2:6" x14ac:dyDescent="0.25">
      <c r="B10" s="1" t="str">
        <f>IF(B12="L","fsensor","L")</f>
        <v>L</v>
      </c>
      <c r="C10" s="2">
        <v>33</v>
      </c>
      <c r="D10" s="3" t="str">
        <f>IF(B10="fsensor","MHz","µH")</f>
        <v>µH</v>
      </c>
    </row>
    <row r="11" spans="2:6" x14ac:dyDescent="0.25">
      <c r="B11" s="1" t="str">
        <f>IF(B12="C","fsensor","C")</f>
        <v>C</v>
      </c>
      <c r="C11" s="2">
        <v>17.8</v>
      </c>
      <c r="D11" s="4" t="str">
        <f>IF(B11="fsensor","MHz","pF")</f>
        <v>pF</v>
      </c>
    </row>
    <row r="12" spans="2:6" x14ac:dyDescent="0.25">
      <c r="B12" s="5" t="s">
        <v>0</v>
      </c>
      <c r="C12" s="6">
        <f>IF(B12="fsensor",0.000001/(2*PI()*SQRT(C10*0.000001*C11*0.000000000001)),IF(B12="C",1000000000000/((C10*0.000001)*(2*PI()*C11*1000000)^2),1000000/((C11*0.000000000001)*(2*PI()*C10*1000000)^2)))</f>
        <v>6.5667904896539282</v>
      </c>
      <c r="D12" s="1" t="str">
        <f>IF(B12="fsensor","MHz",IF(B12="L","µH","pF"))</f>
        <v>MHz</v>
      </c>
    </row>
    <row r="13" spans="2:6" x14ac:dyDescent="0.25">
      <c r="F13" s="7"/>
    </row>
    <row r="14" spans="2:6" x14ac:dyDescent="0.25">
      <c r="B14" s="1" t="str">
        <f>IF(B16="L","fsensor","L")</f>
        <v>L</v>
      </c>
      <c r="C14" s="2">
        <v>33</v>
      </c>
      <c r="D14" s="3" t="str">
        <f>IF(B14="fsensor","MHz","µH")</f>
        <v>µH</v>
      </c>
    </row>
    <row r="15" spans="2:6" x14ac:dyDescent="0.25">
      <c r="B15" s="1" t="str">
        <f>IF(B16="C","fsensor","C")</f>
        <v>C</v>
      </c>
      <c r="C15" s="2">
        <v>18.004999999999999</v>
      </c>
      <c r="D15" s="4" t="str">
        <f>IF(B15="fsensor","MHz","pF")</f>
        <v>pF</v>
      </c>
    </row>
    <row r="16" spans="2:6" x14ac:dyDescent="0.25">
      <c r="B16" s="5" t="s">
        <v>0</v>
      </c>
      <c r="C16" s="6">
        <f>IF(B16="fsensor",0.000001/(2*PI()*SQRT(C14*0.000001*C15*0.000000000001)),IF(B16="C",1000000000000/((C14*0.000001)*(2*PI()*C15*1000000)^2),1000000/((C15*0.000000000001)*(2*PI()*C14*1000000)^2)))</f>
        <v>6.5292996297667028</v>
      </c>
      <c r="D16" s="1" t="str">
        <f>IF(B16="fsensor","MHz",IF(B16="L","µH","pF"))</f>
        <v>MHz</v>
      </c>
    </row>
    <row r="19" spans="2:4" x14ac:dyDescent="0.25">
      <c r="B19" s="9" t="s">
        <v>17</v>
      </c>
      <c r="C19" s="9"/>
      <c r="D19" s="9"/>
    </row>
    <row r="20" spans="2:4" x14ac:dyDescent="0.25">
      <c r="B20" s="8" t="s">
        <v>1</v>
      </c>
      <c r="C20" s="2">
        <v>33</v>
      </c>
      <c r="D20" s="3" t="s">
        <v>10</v>
      </c>
    </row>
    <row r="21" spans="2:4" x14ac:dyDescent="0.25">
      <c r="B21" s="8" t="s">
        <v>2</v>
      </c>
      <c r="C21" s="2">
        <v>18</v>
      </c>
      <c r="D21" s="3" t="s">
        <v>11</v>
      </c>
    </row>
    <row r="22" spans="2:4" x14ac:dyDescent="0.25">
      <c r="B22" s="8" t="s">
        <v>3</v>
      </c>
      <c r="C22" s="2">
        <v>18.004999999999999</v>
      </c>
      <c r="D22" s="4" t="s">
        <v>11</v>
      </c>
    </row>
    <row r="23" spans="2:4" x14ac:dyDescent="0.25">
      <c r="B23" s="8" t="s">
        <v>13</v>
      </c>
      <c r="C23" s="6">
        <f>1/(2*PI()*SQRT($C$20*C21))*1000</f>
        <v>6.530206413970749</v>
      </c>
      <c r="D23" s="1" t="s">
        <v>5</v>
      </c>
    </row>
    <row r="24" spans="2:4" x14ac:dyDescent="0.25">
      <c r="B24" s="8" t="s">
        <v>12</v>
      </c>
      <c r="C24" s="6">
        <f>1/(2*PI()*SQRT($C$20*C22))*1000</f>
        <v>6.5292996297667019</v>
      </c>
      <c r="D24" s="1" t="s">
        <v>5</v>
      </c>
    </row>
    <row r="25" spans="2:4" x14ac:dyDescent="0.25">
      <c r="B25" s="8" t="s">
        <v>4</v>
      </c>
      <c r="C25" s="2">
        <v>20</v>
      </c>
      <c r="D25" s="1" t="s">
        <v>5</v>
      </c>
    </row>
    <row r="26" spans="2:4" x14ac:dyDescent="0.25">
      <c r="B26" s="8" t="s">
        <v>6</v>
      </c>
      <c r="C26" s="1">
        <f>TRUNC(C23*2^28/$C$25, 0)</f>
        <v>87646946</v>
      </c>
      <c r="D26" s="1"/>
    </row>
    <row r="27" spans="2:4" x14ac:dyDescent="0.25">
      <c r="B27" s="8" t="s">
        <v>7</v>
      </c>
      <c r="C27" s="1">
        <f>TRUNC(C24*2^28/$C$25, 0)</f>
        <v>87634776</v>
      </c>
      <c r="D27" s="1"/>
    </row>
    <row r="28" spans="2:4" x14ac:dyDescent="0.25">
      <c r="B28" s="8" t="s">
        <v>8</v>
      </c>
      <c r="C28" s="1">
        <f>ABS(C27-C26)</f>
        <v>12170</v>
      </c>
      <c r="D28" s="1" t="s">
        <v>16</v>
      </c>
    </row>
    <row r="29" spans="2:4" x14ac:dyDescent="0.25">
      <c r="B29" s="8" t="s">
        <v>9</v>
      </c>
      <c r="C29" s="1">
        <f>ROUNDUP(LOG(C28,2), 0)</f>
        <v>14</v>
      </c>
      <c r="D29" s="1"/>
    </row>
    <row r="30" spans="2:4" x14ac:dyDescent="0.25">
      <c r="B30" s="8" t="s">
        <v>14</v>
      </c>
      <c r="C30" s="1">
        <f>C29-2</f>
        <v>12</v>
      </c>
      <c r="D30" s="1" t="s">
        <v>15</v>
      </c>
    </row>
  </sheetData>
  <mergeCells count="1">
    <mergeCell ref="B19:D19"/>
  </mergeCells>
  <dataValidations count="2">
    <dataValidation type="decimal" errorStyle="warning" allowBlank="1" showInputMessage="1" showErrorMessage="1" errorTitle="Extreme Value" error="Please verify the value is correct, note the units are μH, pF, and MHz." sqref="C2:C3 C6:C7 C10:C11 C14:C15 C21:C22" xr:uid="{4C91FD61-D53C-4EDA-A7D0-C83ABCAC5C6E}">
      <formula1>0.001</formula1>
      <formula2>1000000</formula2>
    </dataValidation>
    <dataValidation type="list" allowBlank="1" showInputMessage="1" showErrorMessage="1" sqref="B4 B8 B12 B16" xr:uid="{1C266CE0-3010-4304-A2F8-3746BCA6B114}">
      <formula1>"fsensor,L,C"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Beigel, Justin</dc:creator>
  <cp:lastModifiedBy>LaCost, Eddie</cp:lastModifiedBy>
  <dcterms:created xsi:type="dcterms:W3CDTF">2023-08-24T18:44:06Z</dcterms:created>
  <dcterms:modified xsi:type="dcterms:W3CDTF">2023-08-29T15:30:24Z</dcterms:modified>
</cp:coreProperties>
</file>