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<sst xmlns="http://schemas.openxmlformats.org/spreadsheetml/2006/main" count="46" uniqueCount="12">
  <si>
    <t>roctronic</t>
  </si>
  <si>
    <t>与roctronic换算和对比差值</t>
  </si>
  <si>
    <t>温度</t>
  </si>
  <si>
    <t>湿度</t>
  </si>
  <si>
    <t>换算湿度</t>
  </si>
  <si>
    <t>换算后对比差值</t>
  </si>
  <si>
    <t>判定标准±5.0%RH</t>
  </si>
  <si>
    <t>AVERAGE</t>
  </si>
  <si>
    <t>STDEV</t>
  </si>
  <si>
    <t>MAX</t>
  </si>
  <si>
    <t>MIN</t>
  </si>
  <si>
    <t>MAX-MIN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</si>
</sst>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6" fontId="0" fillId="3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1"/>
  <sheetViews>
    <sheetView tabSelected="1" zoomScale="85" zoomScaleNormal="85" topLeftCell="A38" workbookViewId="0">
      <selection activeCell="T51" sqref="T51"/>
    </sheetView>
  </sheetViews>
  <sheetFormatPr defaultColWidth="9" defaultRowHeight="14.4"/>
  <cols>
    <col min="1" max="1" width="12.8888888888889"/>
    <col min="3" max="3" width="12.8888888888889"/>
  </cols>
  <sheetData>
    <row r="1" spans="18:20">
      <c r="R1" t="s">
        <v>0</v>
      </c>
      <c r="T1" s="6" t="s">
        <v>1</v>
      </c>
    </row>
    <row r="2" spans="18:22">
      <c r="R2" t="s">
        <v>2</v>
      </c>
      <c r="S2" t="s">
        <v>3</v>
      </c>
      <c r="T2" t="s">
        <v>4</v>
      </c>
      <c r="U2" t="s">
        <v>5</v>
      </c>
      <c r="V2" t="s">
        <v>6</v>
      </c>
    </row>
    <row r="3" spans="1:22">
      <c r="A3" s="1">
        <v>25062700001</v>
      </c>
      <c r="B3" s="1">
        <v>37370</v>
      </c>
      <c r="C3" s="1">
        <v>144</v>
      </c>
      <c r="D3" s="1">
        <v>144</v>
      </c>
      <c r="E3" s="1">
        <v>0</v>
      </c>
      <c r="F3" s="1">
        <v>-10112</v>
      </c>
      <c r="G3" s="1">
        <v>18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1</v>
      </c>
      <c r="N3" s="1">
        <v>265</v>
      </c>
      <c r="O3" s="1">
        <v>705</v>
      </c>
      <c r="P3" s="1">
        <v>10025</v>
      </c>
      <c r="R3" s="7">
        <v>25.6</v>
      </c>
      <c r="S3" s="7">
        <v>69.1</v>
      </c>
      <c r="T3" s="7">
        <f t="shared" ref="T3:T18" si="0">(R3+273.15)/(N3/10+273.15)*EXP(17.67*N3/10/(N3/10+243.5)-17.67*R3/(R3+243.5))*O3/10</f>
        <v>74.1360127303064</v>
      </c>
      <c r="U3" s="7">
        <f t="shared" ref="U3:U18" si="1">T3-S3</f>
        <v>5.03601273030637</v>
      </c>
      <c r="V3" t="str">
        <f t="shared" ref="V3:V18" si="2">IF(ABS(U3)&lt;5,"PASS","Fail")</f>
        <v>Fail</v>
      </c>
    </row>
    <row r="4" spans="1:22">
      <c r="A4" s="1">
        <v>25062700002</v>
      </c>
      <c r="B4" s="1">
        <v>37332</v>
      </c>
      <c r="C4" s="1">
        <v>157</v>
      </c>
      <c r="D4" s="1">
        <v>157</v>
      </c>
      <c r="E4" s="1">
        <v>0</v>
      </c>
      <c r="F4" s="1">
        <v>-10169</v>
      </c>
      <c r="G4" s="1">
        <v>24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1</v>
      </c>
      <c r="N4" s="1">
        <v>265</v>
      </c>
      <c r="O4" s="1">
        <v>708</v>
      </c>
      <c r="P4" s="1">
        <v>10018</v>
      </c>
      <c r="R4" s="7">
        <v>25.6</v>
      </c>
      <c r="S4" s="7">
        <v>69.1</v>
      </c>
      <c r="T4" s="7">
        <f t="shared" si="0"/>
        <v>74.4514851249034</v>
      </c>
      <c r="U4" s="7">
        <f t="shared" si="1"/>
        <v>5.35148512490342</v>
      </c>
      <c r="V4" t="str">
        <f t="shared" si="2"/>
        <v>Fail</v>
      </c>
    </row>
    <row r="5" spans="1:22">
      <c r="A5" s="1">
        <v>25062700003</v>
      </c>
      <c r="B5" s="1">
        <v>37344</v>
      </c>
      <c r="C5" s="1">
        <v>166</v>
      </c>
      <c r="D5" s="1">
        <v>166</v>
      </c>
      <c r="E5" s="1">
        <v>0</v>
      </c>
      <c r="F5" s="1">
        <v>-10084</v>
      </c>
      <c r="G5" s="1">
        <v>34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260</v>
      </c>
      <c r="O5" s="1">
        <v>723</v>
      </c>
      <c r="P5" s="1">
        <v>10012</v>
      </c>
      <c r="R5" s="7">
        <v>25.6</v>
      </c>
      <c r="S5" s="7">
        <v>69.1</v>
      </c>
      <c r="T5" s="7">
        <f t="shared" si="0"/>
        <v>73.9373043117217</v>
      </c>
      <c r="U5" s="7">
        <f t="shared" si="1"/>
        <v>4.83730431172171</v>
      </c>
      <c r="V5" t="str">
        <f t="shared" si="2"/>
        <v>PASS</v>
      </c>
    </row>
    <row r="6" spans="1:22">
      <c r="A6" s="1">
        <v>25062700004</v>
      </c>
      <c r="B6" s="1">
        <v>37342</v>
      </c>
      <c r="C6" s="1">
        <v>157</v>
      </c>
      <c r="D6" s="1">
        <v>157</v>
      </c>
      <c r="E6" s="1">
        <v>0</v>
      </c>
      <c r="F6" s="1">
        <v>-10122</v>
      </c>
      <c r="G6" s="1">
        <v>27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259</v>
      </c>
      <c r="O6" s="1">
        <v>729</v>
      </c>
      <c r="P6" s="1">
        <v>10017</v>
      </c>
      <c r="R6" s="7">
        <v>25.6</v>
      </c>
      <c r="S6" s="7">
        <v>69.1</v>
      </c>
      <c r="T6" s="7">
        <f t="shared" si="0"/>
        <v>74.1351739875583</v>
      </c>
      <c r="U6" s="7">
        <f t="shared" si="1"/>
        <v>5.03517398755831</v>
      </c>
      <c r="V6" t="str">
        <f t="shared" si="2"/>
        <v>Fail</v>
      </c>
    </row>
    <row r="7" spans="1:22">
      <c r="A7" s="1">
        <v>25062700005</v>
      </c>
      <c r="B7" s="1">
        <v>37346</v>
      </c>
      <c r="C7" s="1">
        <v>166</v>
      </c>
      <c r="D7" s="1">
        <v>166</v>
      </c>
      <c r="E7" s="1">
        <v>0</v>
      </c>
      <c r="F7" s="1">
        <v>-10237</v>
      </c>
      <c r="G7" s="1">
        <v>19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267</v>
      </c>
      <c r="O7" s="1">
        <v>704</v>
      </c>
      <c r="P7" s="1">
        <v>10023</v>
      </c>
      <c r="R7" s="7">
        <v>25.6</v>
      </c>
      <c r="S7" s="7">
        <v>69.1</v>
      </c>
      <c r="T7" s="7">
        <f t="shared" si="0"/>
        <v>74.8592922345275</v>
      </c>
      <c r="U7" s="7">
        <f t="shared" si="1"/>
        <v>5.75929223452755</v>
      </c>
      <c r="V7" t="str">
        <f t="shared" si="2"/>
        <v>Fail</v>
      </c>
    </row>
    <row r="8" spans="1:22">
      <c r="A8" s="1">
        <v>25062700006</v>
      </c>
      <c r="B8" s="1">
        <v>37368</v>
      </c>
      <c r="C8" s="1">
        <v>153</v>
      </c>
      <c r="D8" s="1">
        <v>153</v>
      </c>
      <c r="E8" s="1">
        <v>0</v>
      </c>
      <c r="F8" s="1">
        <v>-10291</v>
      </c>
      <c r="G8" s="1">
        <v>24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265</v>
      </c>
      <c r="O8" s="1">
        <v>716</v>
      </c>
      <c r="P8" s="1">
        <v>10020</v>
      </c>
      <c r="R8" s="7">
        <v>25.6</v>
      </c>
      <c r="S8" s="7">
        <v>69.1</v>
      </c>
      <c r="T8" s="7">
        <f t="shared" si="0"/>
        <v>75.2927448438289</v>
      </c>
      <c r="U8" s="7">
        <f t="shared" si="1"/>
        <v>6.19274484382888</v>
      </c>
      <c r="V8" t="str">
        <f t="shared" si="2"/>
        <v>Fail</v>
      </c>
    </row>
    <row r="9" spans="1:22">
      <c r="A9" s="1">
        <v>25062700007</v>
      </c>
      <c r="B9" s="1">
        <v>37335</v>
      </c>
      <c r="C9" s="1">
        <v>157</v>
      </c>
      <c r="D9" s="1">
        <v>157</v>
      </c>
      <c r="E9" s="1">
        <v>0</v>
      </c>
      <c r="F9" s="1">
        <v>-10213</v>
      </c>
      <c r="G9" s="1">
        <v>16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263</v>
      </c>
      <c r="O9" s="1">
        <v>720</v>
      </c>
      <c r="P9" s="1">
        <v>10027</v>
      </c>
      <c r="R9" s="7">
        <v>25.6</v>
      </c>
      <c r="S9" s="7">
        <v>69.1</v>
      </c>
      <c r="T9" s="7">
        <f t="shared" si="0"/>
        <v>74.8742099164683</v>
      </c>
      <c r="U9" s="7">
        <f t="shared" si="1"/>
        <v>5.77420991646835</v>
      </c>
      <c r="V9" t="str">
        <f t="shared" si="2"/>
        <v>Fail</v>
      </c>
    </row>
    <row r="10" spans="1:22">
      <c r="A10" s="1">
        <v>25062700008</v>
      </c>
      <c r="B10" s="1">
        <v>37334</v>
      </c>
      <c r="C10" s="1">
        <v>159</v>
      </c>
      <c r="D10" s="1">
        <v>159</v>
      </c>
      <c r="E10" s="1">
        <v>0</v>
      </c>
      <c r="F10" s="1">
        <v>-10085</v>
      </c>
      <c r="G10" s="1">
        <v>17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259</v>
      </c>
      <c r="O10" s="1">
        <v>726</v>
      </c>
      <c r="P10" s="1">
        <v>10024</v>
      </c>
      <c r="R10" s="7">
        <v>25.6</v>
      </c>
      <c r="S10" s="7">
        <v>69.1</v>
      </c>
      <c r="T10" s="7">
        <f t="shared" si="0"/>
        <v>73.8300909670334</v>
      </c>
      <c r="U10" s="7">
        <f t="shared" si="1"/>
        <v>4.73009096703338</v>
      </c>
      <c r="V10" t="str">
        <f t="shared" si="2"/>
        <v>PASS</v>
      </c>
    </row>
    <row r="11" spans="1:22">
      <c r="A11" s="1">
        <v>25062700009</v>
      </c>
      <c r="B11" s="1">
        <v>37338</v>
      </c>
      <c r="C11" s="1">
        <v>175</v>
      </c>
      <c r="D11" s="1">
        <v>175</v>
      </c>
      <c r="E11" s="1">
        <v>0</v>
      </c>
      <c r="F11" s="1">
        <v>-10181</v>
      </c>
      <c r="G11" s="1">
        <v>18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268</v>
      </c>
      <c r="O11" s="1">
        <v>695</v>
      </c>
      <c r="P11" s="1">
        <v>10023</v>
      </c>
      <c r="R11" s="7">
        <v>25.6</v>
      </c>
      <c r="S11" s="7">
        <v>69.1</v>
      </c>
      <c r="T11" s="7">
        <f t="shared" si="0"/>
        <v>74.314158913959</v>
      </c>
      <c r="U11" s="7">
        <f t="shared" si="1"/>
        <v>5.21415891395898</v>
      </c>
      <c r="V11" t="str">
        <f t="shared" si="2"/>
        <v>Fail</v>
      </c>
    </row>
    <row r="12" spans="1:22">
      <c r="A12" s="1">
        <v>25062700010</v>
      </c>
      <c r="B12" s="1">
        <v>37338</v>
      </c>
      <c r="C12" s="1">
        <v>165</v>
      </c>
      <c r="D12" s="1">
        <v>165</v>
      </c>
      <c r="E12" s="1">
        <v>0</v>
      </c>
      <c r="F12" s="1">
        <v>-10213</v>
      </c>
      <c r="G12" s="1">
        <v>22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266</v>
      </c>
      <c r="O12" s="1">
        <v>708</v>
      </c>
      <c r="P12" s="1">
        <v>10021</v>
      </c>
      <c r="R12" s="7">
        <v>25.6</v>
      </c>
      <c r="S12" s="7">
        <v>69.1</v>
      </c>
      <c r="T12" s="7">
        <f t="shared" si="0"/>
        <v>74.8670575033181</v>
      </c>
      <c r="U12" s="7">
        <f t="shared" si="1"/>
        <v>5.76705750331814</v>
      </c>
      <c r="V12" t="str">
        <f t="shared" si="2"/>
        <v>Fail</v>
      </c>
    </row>
    <row r="13" spans="1:22">
      <c r="A13" s="1">
        <v>25062700011</v>
      </c>
      <c r="B13" s="1">
        <v>37354</v>
      </c>
      <c r="C13" s="1">
        <v>175</v>
      </c>
      <c r="D13" s="1">
        <v>175</v>
      </c>
      <c r="E13" s="1">
        <v>0</v>
      </c>
      <c r="F13" s="1">
        <v>-10201</v>
      </c>
      <c r="G13" s="1">
        <v>13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263</v>
      </c>
      <c r="O13" s="1">
        <v>720</v>
      </c>
      <c r="P13" s="1">
        <v>10027</v>
      </c>
      <c r="R13" s="7">
        <v>25.6</v>
      </c>
      <c r="S13" s="7">
        <v>69.1</v>
      </c>
      <c r="T13" s="7">
        <f t="shared" si="0"/>
        <v>74.8742099164683</v>
      </c>
      <c r="U13" s="7">
        <f t="shared" si="1"/>
        <v>5.77420991646835</v>
      </c>
      <c r="V13" t="str">
        <f t="shared" si="2"/>
        <v>Fail</v>
      </c>
    </row>
    <row r="14" spans="1:22">
      <c r="A14" s="1">
        <v>25062700012</v>
      </c>
      <c r="B14" s="1">
        <v>37346</v>
      </c>
      <c r="C14" s="1">
        <v>162</v>
      </c>
      <c r="D14" s="1">
        <v>162</v>
      </c>
      <c r="E14" s="1">
        <v>0</v>
      </c>
      <c r="F14" s="1">
        <v>-10057</v>
      </c>
      <c r="G14" s="1">
        <v>28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260</v>
      </c>
      <c r="O14" s="1">
        <v>722</v>
      </c>
      <c r="P14" s="1">
        <v>10017</v>
      </c>
      <c r="R14" s="7">
        <v>25.6</v>
      </c>
      <c r="S14" s="7">
        <v>69.1</v>
      </c>
      <c r="T14" s="7">
        <f t="shared" si="0"/>
        <v>73.8350397137802</v>
      </c>
      <c r="U14" s="7">
        <f t="shared" si="1"/>
        <v>4.73503971378017</v>
      </c>
      <c r="V14" t="str">
        <f t="shared" si="2"/>
        <v>PASS</v>
      </c>
    </row>
    <row r="15" spans="1:22">
      <c r="A15" s="1">
        <v>25062700013</v>
      </c>
      <c r="B15" s="1">
        <v>37356</v>
      </c>
      <c r="C15" s="1">
        <v>171</v>
      </c>
      <c r="D15" s="1">
        <v>171</v>
      </c>
      <c r="E15" s="1">
        <v>0</v>
      </c>
      <c r="F15" s="1">
        <v>-10076</v>
      </c>
      <c r="G15" s="1">
        <v>23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269</v>
      </c>
      <c r="O15" s="1">
        <v>685</v>
      </c>
      <c r="P15" s="1">
        <v>10020</v>
      </c>
      <c r="R15" s="7">
        <v>25.6</v>
      </c>
      <c r="S15" s="7">
        <v>69.1</v>
      </c>
      <c r="T15" s="7">
        <f t="shared" si="0"/>
        <v>73.6527885591223</v>
      </c>
      <c r="U15" s="7">
        <f t="shared" si="1"/>
        <v>4.55278855912231</v>
      </c>
      <c r="V15" t="str">
        <f t="shared" si="2"/>
        <v>PASS</v>
      </c>
    </row>
    <row r="16" spans="1:22">
      <c r="A16" s="1">
        <v>25062700014</v>
      </c>
      <c r="B16" s="1">
        <v>37340</v>
      </c>
      <c r="C16" s="1">
        <v>171</v>
      </c>
      <c r="D16" s="1">
        <v>171</v>
      </c>
      <c r="E16" s="1">
        <v>0</v>
      </c>
      <c r="F16" s="1">
        <v>-10249</v>
      </c>
      <c r="G16" s="1">
        <v>11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267</v>
      </c>
      <c r="O16" s="1">
        <v>704</v>
      </c>
      <c r="P16" s="1">
        <v>10028</v>
      </c>
      <c r="R16" s="7">
        <v>25.6</v>
      </c>
      <c r="S16" s="7">
        <v>69.1</v>
      </c>
      <c r="T16" s="7">
        <f t="shared" si="0"/>
        <v>74.8592922345275</v>
      </c>
      <c r="U16" s="7">
        <f t="shared" si="1"/>
        <v>5.75929223452755</v>
      </c>
      <c r="V16" t="str">
        <f t="shared" si="2"/>
        <v>Fail</v>
      </c>
    </row>
    <row r="17" spans="1:22">
      <c r="A17" s="1">
        <v>25062700015</v>
      </c>
      <c r="B17" s="1">
        <v>37344</v>
      </c>
      <c r="C17" s="1">
        <v>166</v>
      </c>
      <c r="D17" s="1">
        <v>166</v>
      </c>
      <c r="E17" s="1">
        <v>0</v>
      </c>
      <c r="F17" s="1">
        <v>-10171</v>
      </c>
      <c r="G17" s="1">
        <v>26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266</v>
      </c>
      <c r="O17" s="1">
        <v>704</v>
      </c>
      <c r="P17" s="1">
        <v>10019</v>
      </c>
      <c r="R17" s="7">
        <v>25.6</v>
      </c>
      <c r="S17" s="7">
        <v>69.1</v>
      </c>
      <c r="T17" s="7">
        <f t="shared" si="0"/>
        <v>74.4440797773107</v>
      </c>
      <c r="U17" s="7">
        <f t="shared" si="1"/>
        <v>5.3440797773107</v>
      </c>
      <c r="V17" t="str">
        <f t="shared" si="2"/>
        <v>Fail</v>
      </c>
    </row>
    <row r="18" spans="1:22">
      <c r="A18" s="1">
        <v>25062700016</v>
      </c>
      <c r="B18" s="1">
        <v>37323</v>
      </c>
      <c r="C18" s="1">
        <v>170</v>
      </c>
      <c r="D18" s="1">
        <v>170</v>
      </c>
      <c r="E18" s="1">
        <v>0</v>
      </c>
      <c r="F18" s="1">
        <v>-10118</v>
      </c>
      <c r="G18" s="1">
        <v>25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261</v>
      </c>
      <c r="O18" s="1">
        <v>720</v>
      </c>
      <c r="P18" s="1">
        <v>10018</v>
      </c>
      <c r="R18" s="7">
        <v>25.6</v>
      </c>
      <c r="S18" s="7">
        <v>69.1</v>
      </c>
      <c r="T18" s="7">
        <f t="shared" si="0"/>
        <v>74.0430812518817</v>
      </c>
      <c r="U18" s="7">
        <f t="shared" si="1"/>
        <v>4.94308125188168</v>
      </c>
      <c r="V18" t="str">
        <f t="shared" si="2"/>
        <v>PASS</v>
      </c>
    </row>
    <row r="19" spans="13:21">
      <c r="M19" s="3" t="s">
        <v>7</v>
      </c>
      <c r="N19" s="4">
        <f>AVERAGE(N3:N18)/10</f>
        <v>26.39375</v>
      </c>
      <c r="O19" s="4">
        <f>AVERAGE(O3:O18)/10</f>
        <v>71.18125</v>
      </c>
      <c r="S19" s="3" t="s">
        <v>7</v>
      </c>
      <c r="T19" s="4">
        <f>AVERAGE(T3:T18)</f>
        <v>74.4003763741697</v>
      </c>
      <c r="U19" s="4">
        <f>AVERAGE(U3:U18)</f>
        <v>5.30037637416974</v>
      </c>
    </row>
    <row r="20" spans="13:21">
      <c r="M20" s="3" t="s">
        <v>8</v>
      </c>
      <c r="N20" s="4">
        <f>STDEV(N3:N18)/10</f>
        <v>0.32958306995354</v>
      </c>
      <c r="O20" s="4">
        <f>STDEV(O3:O18)/10</f>
        <v>1.21228090804071</v>
      </c>
      <c r="S20" s="3" t="s">
        <v>8</v>
      </c>
      <c r="T20" s="4">
        <f>STDEV(T3:T18)</f>
        <v>0.488695324137007</v>
      </c>
      <c r="U20" s="8">
        <f>STDEV(U3:U18)</f>
        <v>0.488695324137007</v>
      </c>
    </row>
    <row r="21" spans="13:21">
      <c r="M21" s="3" t="s">
        <v>9</v>
      </c>
      <c r="N21" s="4">
        <f>MAX(N3:N18)/10</f>
        <v>26.9</v>
      </c>
      <c r="O21" s="4">
        <f>MAX(O3:O18)/10</f>
        <v>72.9</v>
      </c>
      <c r="S21" s="3" t="s">
        <v>9</v>
      </c>
      <c r="T21" s="4">
        <f>MAX(T3:T18)</f>
        <v>75.2927448438289</v>
      </c>
      <c r="U21" s="4">
        <f>MAX(U3:U18)</f>
        <v>6.19274484382888</v>
      </c>
    </row>
    <row r="22" spans="13:21">
      <c r="M22" s="3" t="s">
        <v>10</v>
      </c>
      <c r="N22" s="4">
        <f>MIN(N3:N18)/10</f>
        <v>25.9</v>
      </c>
      <c r="O22" s="4">
        <f>MIN(O3:O18)/10</f>
        <v>68.5</v>
      </c>
      <c r="S22" s="3" t="s">
        <v>10</v>
      </c>
      <c r="T22" s="4">
        <f>MIN(T3:T18)</f>
        <v>73.6527885591223</v>
      </c>
      <c r="U22" s="4">
        <f>MIN(U3:U18)</f>
        <v>4.55278855912231</v>
      </c>
    </row>
    <row r="23" spans="13:21">
      <c r="M23" s="3" t="s">
        <v>11</v>
      </c>
      <c r="N23" s="5">
        <f>MAX(N3:N18)/10-MIN(N3:N18)/10</f>
        <v>1</v>
      </c>
      <c r="O23" s="5">
        <f>MAX(O3:O18)/10-MIN(O3:O18)/10</f>
        <v>4.40000000000001</v>
      </c>
      <c r="S23" s="3" t="s">
        <v>11</v>
      </c>
      <c r="T23" s="5">
        <f>MAX(T3:T18)-MIN(T3:T18)</f>
        <v>1.63995628470657</v>
      </c>
      <c r="U23" s="5">
        <f>MAX(U3:U18)-MIN(U3:U18)</f>
        <v>1.63995628470657</v>
      </c>
    </row>
    <row r="26" spans="18:20">
      <c r="R26" t="s">
        <v>0</v>
      </c>
      <c r="T26" s="6" t="s">
        <v>1</v>
      </c>
    </row>
    <row r="27" spans="18:22">
      <c r="R27" t="s">
        <v>2</v>
      </c>
      <c r="S27" t="s">
        <v>3</v>
      </c>
      <c r="T27" t="s">
        <v>4</v>
      </c>
      <c r="U27" t="s">
        <v>5</v>
      </c>
      <c r="V27" t="s">
        <v>6</v>
      </c>
    </row>
    <row r="28" spans="1:22">
      <c r="A28" s="1">
        <v>25062700001</v>
      </c>
      <c r="B28" s="1">
        <v>37378</v>
      </c>
      <c r="C28" s="1">
        <v>144</v>
      </c>
      <c r="D28" s="1">
        <v>144</v>
      </c>
      <c r="E28" s="1">
        <v>0</v>
      </c>
      <c r="F28" s="1">
        <v>-7440</v>
      </c>
      <c r="G28" s="1">
        <v>29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</v>
      </c>
      <c r="N28" s="1">
        <v>270</v>
      </c>
      <c r="O28" s="1">
        <v>501</v>
      </c>
      <c r="P28" s="1">
        <v>10015</v>
      </c>
      <c r="R28" s="7">
        <v>26.2</v>
      </c>
      <c r="S28" s="7">
        <v>46.1</v>
      </c>
      <c r="T28" s="7">
        <f t="shared" ref="T28:T43" si="3">(R28+273.15)/(N28/10+273.15)*EXP(17.67*N28/10/(N28/10+243.5)-17.67*R28/(R28+243.5))*O28/10</f>
        <v>52.3804912635607</v>
      </c>
      <c r="U28" s="7">
        <f t="shared" ref="U28:U43" si="4">T28-S28</f>
        <v>6.28049126356071</v>
      </c>
      <c r="V28" t="str">
        <f t="shared" ref="V28:V43" si="5">IF(ABS(U28)&lt;5,"PASS","Fail")</f>
        <v>Fail</v>
      </c>
    </row>
    <row r="29" spans="1:22">
      <c r="A29" s="1">
        <v>25062700002</v>
      </c>
      <c r="B29" s="1">
        <v>37340</v>
      </c>
      <c r="C29" s="1">
        <v>157</v>
      </c>
      <c r="D29" s="1">
        <v>157</v>
      </c>
      <c r="E29" s="1">
        <v>0</v>
      </c>
      <c r="F29" s="1">
        <v>-7477</v>
      </c>
      <c r="G29" s="1">
        <v>35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</v>
      </c>
      <c r="N29" s="1">
        <v>271</v>
      </c>
      <c r="O29" s="1">
        <v>503</v>
      </c>
      <c r="P29" s="1">
        <v>10011</v>
      </c>
      <c r="R29" s="7">
        <v>26.2</v>
      </c>
      <c r="S29" s="7">
        <v>46.1</v>
      </c>
      <c r="T29" s="7">
        <f t="shared" si="3"/>
        <v>52.8820162062558</v>
      </c>
      <c r="U29" s="7">
        <f t="shared" si="4"/>
        <v>6.78201620625578</v>
      </c>
      <c r="V29" t="str">
        <f t="shared" si="5"/>
        <v>Fail</v>
      </c>
    </row>
    <row r="30" spans="1:22">
      <c r="A30" s="1">
        <v>25062700003</v>
      </c>
      <c r="B30" s="1">
        <v>37352</v>
      </c>
      <c r="C30" s="1">
        <v>166</v>
      </c>
      <c r="D30" s="1">
        <v>166</v>
      </c>
      <c r="E30" s="1">
        <v>0</v>
      </c>
      <c r="F30" s="1">
        <v>-7401</v>
      </c>
      <c r="G30" s="1">
        <v>45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266</v>
      </c>
      <c r="O30" s="1">
        <v>512</v>
      </c>
      <c r="P30" s="1">
        <v>10005</v>
      </c>
      <c r="R30" s="7">
        <v>26.2</v>
      </c>
      <c r="S30" s="7">
        <v>46.1</v>
      </c>
      <c r="T30" s="7">
        <f t="shared" si="3"/>
        <v>52.354096339053</v>
      </c>
      <c r="U30" s="7">
        <f t="shared" si="4"/>
        <v>6.25409633905298</v>
      </c>
      <c r="V30" t="str">
        <f t="shared" si="5"/>
        <v>Fail</v>
      </c>
    </row>
    <row r="31" spans="1:22">
      <c r="A31" s="1">
        <v>25062700004</v>
      </c>
      <c r="B31" s="1">
        <v>37352</v>
      </c>
      <c r="C31" s="1">
        <v>157</v>
      </c>
      <c r="D31" s="1">
        <v>157</v>
      </c>
      <c r="E31" s="1">
        <v>0</v>
      </c>
      <c r="F31" s="1">
        <v>-7443</v>
      </c>
      <c r="G31" s="1">
        <v>38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265</v>
      </c>
      <c r="O31" s="1">
        <v>517</v>
      </c>
      <c r="P31" s="1">
        <v>10010</v>
      </c>
      <c r="R31" s="7">
        <v>26.2</v>
      </c>
      <c r="S31" s="7">
        <v>46.1</v>
      </c>
      <c r="T31" s="7">
        <f t="shared" si="3"/>
        <v>52.5719215101486</v>
      </c>
      <c r="U31" s="7">
        <f t="shared" si="4"/>
        <v>6.47192151014855</v>
      </c>
      <c r="V31" t="str">
        <f t="shared" si="5"/>
        <v>Fail</v>
      </c>
    </row>
    <row r="32" spans="1:22">
      <c r="A32" s="1">
        <v>25062700005</v>
      </c>
      <c r="B32" s="1">
        <v>37355</v>
      </c>
      <c r="C32" s="1">
        <v>166</v>
      </c>
      <c r="D32" s="1">
        <v>166</v>
      </c>
      <c r="E32" s="1">
        <v>0</v>
      </c>
      <c r="F32" s="1">
        <v>-7509</v>
      </c>
      <c r="G32" s="1">
        <v>29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272</v>
      </c>
      <c r="O32" s="1">
        <v>499</v>
      </c>
      <c r="P32" s="1">
        <v>10016</v>
      </c>
      <c r="R32" s="7">
        <v>26.2</v>
      </c>
      <c r="S32" s="7">
        <v>46.1</v>
      </c>
      <c r="T32" s="7">
        <f t="shared" si="3"/>
        <v>52.7529688510186</v>
      </c>
      <c r="U32" s="7">
        <f t="shared" si="4"/>
        <v>6.6529688510186</v>
      </c>
      <c r="V32" t="str">
        <f t="shared" si="5"/>
        <v>Fail</v>
      </c>
    </row>
    <row r="33" spans="1:22">
      <c r="A33" s="1">
        <v>25062700006</v>
      </c>
      <c r="B33" s="1">
        <v>37376</v>
      </c>
      <c r="C33" s="1">
        <v>153</v>
      </c>
      <c r="D33" s="1">
        <v>153</v>
      </c>
      <c r="E33" s="1">
        <v>0</v>
      </c>
      <c r="F33" s="1">
        <v>-7535</v>
      </c>
      <c r="G33" s="1">
        <v>35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271</v>
      </c>
      <c r="O33" s="1">
        <v>507</v>
      </c>
      <c r="P33" s="1">
        <v>10011</v>
      </c>
      <c r="R33" s="7">
        <v>26.2</v>
      </c>
      <c r="S33" s="7">
        <v>46.1</v>
      </c>
      <c r="T33" s="7">
        <f t="shared" si="3"/>
        <v>53.3025491383135</v>
      </c>
      <c r="U33" s="7">
        <f t="shared" si="4"/>
        <v>7.20254913831349</v>
      </c>
      <c r="V33" t="str">
        <f t="shared" si="5"/>
        <v>Fail</v>
      </c>
    </row>
    <row r="34" spans="1:22">
      <c r="A34" s="1">
        <v>25062700007</v>
      </c>
      <c r="B34" s="1">
        <v>37344</v>
      </c>
      <c r="C34" s="1">
        <v>157</v>
      </c>
      <c r="D34" s="1">
        <v>157</v>
      </c>
      <c r="E34" s="1">
        <v>0</v>
      </c>
      <c r="F34" s="1">
        <v>-7499</v>
      </c>
      <c r="G34" s="1">
        <v>27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268</v>
      </c>
      <c r="O34" s="1">
        <v>511</v>
      </c>
      <c r="P34" s="1">
        <v>10018</v>
      </c>
      <c r="R34" s="7">
        <v>26.2</v>
      </c>
      <c r="S34" s="7">
        <v>46.1</v>
      </c>
      <c r="T34" s="7">
        <f t="shared" si="3"/>
        <v>52.8361132640808</v>
      </c>
      <c r="U34" s="7">
        <f t="shared" si="4"/>
        <v>6.73611326408078</v>
      </c>
      <c r="V34" t="str">
        <f t="shared" si="5"/>
        <v>Fail</v>
      </c>
    </row>
    <row r="35" spans="1:22">
      <c r="A35" s="1">
        <v>25062700008</v>
      </c>
      <c r="B35" s="1">
        <v>37344</v>
      </c>
      <c r="C35" s="1">
        <v>157</v>
      </c>
      <c r="D35" s="1">
        <v>157</v>
      </c>
      <c r="E35" s="1">
        <v>0</v>
      </c>
      <c r="F35" s="1">
        <v>-7418</v>
      </c>
      <c r="G35" s="1">
        <v>29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265</v>
      </c>
      <c r="O35" s="1">
        <v>516</v>
      </c>
      <c r="P35" s="1">
        <v>10016</v>
      </c>
      <c r="R35" s="7">
        <v>26.2</v>
      </c>
      <c r="S35" s="7">
        <v>46.1</v>
      </c>
      <c r="T35" s="7">
        <f t="shared" si="3"/>
        <v>52.4702350081947</v>
      </c>
      <c r="U35" s="7">
        <f t="shared" si="4"/>
        <v>6.3702350081947</v>
      </c>
      <c r="V35" t="str">
        <f t="shared" si="5"/>
        <v>Fail</v>
      </c>
    </row>
    <row r="36" spans="1:22">
      <c r="A36" s="1">
        <v>25062700009</v>
      </c>
      <c r="B36" s="1">
        <v>37346</v>
      </c>
      <c r="C36" s="1">
        <v>175</v>
      </c>
      <c r="D36" s="1">
        <v>175</v>
      </c>
      <c r="E36" s="1">
        <v>0</v>
      </c>
      <c r="F36" s="1">
        <v>-7460</v>
      </c>
      <c r="G36" s="1">
        <v>30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273</v>
      </c>
      <c r="O36" s="1">
        <v>494</v>
      </c>
      <c r="P36" s="1">
        <v>10015</v>
      </c>
      <c r="R36" s="7">
        <v>26.2</v>
      </c>
      <c r="S36" s="7">
        <v>46.1</v>
      </c>
      <c r="T36" s="7">
        <f t="shared" si="3"/>
        <v>52.5143281953907</v>
      </c>
      <c r="U36" s="7">
        <f t="shared" si="4"/>
        <v>6.41432819539066</v>
      </c>
      <c r="V36" t="str">
        <f t="shared" si="5"/>
        <v>Fail</v>
      </c>
    </row>
    <row r="37" spans="1:22">
      <c r="A37" s="1">
        <v>25062700010</v>
      </c>
      <c r="B37" s="1">
        <v>37347</v>
      </c>
      <c r="C37" s="1">
        <v>162</v>
      </c>
      <c r="D37" s="1">
        <v>162</v>
      </c>
      <c r="E37" s="1">
        <v>0</v>
      </c>
      <c r="F37" s="1">
        <v>-7483</v>
      </c>
      <c r="G37" s="1">
        <v>34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271</v>
      </c>
      <c r="O37" s="1">
        <v>502</v>
      </c>
      <c r="P37" s="1">
        <v>10012</v>
      </c>
      <c r="R37" s="7">
        <v>26.2</v>
      </c>
      <c r="S37" s="7">
        <v>46.1</v>
      </c>
      <c r="T37" s="7">
        <f t="shared" si="3"/>
        <v>52.7768829732414</v>
      </c>
      <c r="U37" s="7">
        <f t="shared" si="4"/>
        <v>6.67688297324137</v>
      </c>
      <c r="V37" t="str">
        <f t="shared" si="5"/>
        <v>Fail</v>
      </c>
    </row>
    <row r="38" spans="1:22">
      <c r="A38" s="1">
        <v>25062700011</v>
      </c>
      <c r="B38" s="1">
        <v>37363</v>
      </c>
      <c r="C38" s="1">
        <v>175</v>
      </c>
      <c r="D38" s="1">
        <v>175</v>
      </c>
      <c r="E38" s="1">
        <v>0</v>
      </c>
      <c r="F38" s="1">
        <v>-7460</v>
      </c>
      <c r="G38" s="1">
        <v>24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268</v>
      </c>
      <c r="O38" s="1">
        <v>508</v>
      </c>
      <c r="P38" s="1">
        <v>10019</v>
      </c>
      <c r="R38" s="7">
        <v>26.2</v>
      </c>
      <c r="S38" s="7">
        <v>46.1</v>
      </c>
      <c r="T38" s="7">
        <f t="shared" si="3"/>
        <v>52.5259208183034</v>
      </c>
      <c r="U38" s="7">
        <f t="shared" si="4"/>
        <v>6.4259208183034</v>
      </c>
      <c r="V38" t="str">
        <f t="shared" si="5"/>
        <v>Fail</v>
      </c>
    </row>
    <row r="39" spans="1:22">
      <c r="A39" s="1">
        <v>25062700012</v>
      </c>
      <c r="B39" s="1">
        <v>37355</v>
      </c>
      <c r="C39" s="1">
        <v>162</v>
      </c>
      <c r="D39" s="1">
        <v>162</v>
      </c>
      <c r="E39" s="1">
        <v>0</v>
      </c>
      <c r="F39" s="1">
        <v>-7406</v>
      </c>
      <c r="G39" s="1">
        <v>36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266</v>
      </c>
      <c r="O39" s="1">
        <v>512</v>
      </c>
      <c r="P39" s="1">
        <v>10011</v>
      </c>
      <c r="R39" s="7">
        <v>26.2</v>
      </c>
      <c r="S39" s="7">
        <v>46.1</v>
      </c>
      <c r="T39" s="7">
        <f t="shared" si="3"/>
        <v>52.354096339053</v>
      </c>
      <c r="U39" s="7">
        <f t="shared" si="4"/>
        <v>6.25409633905298</v>
      </c>
      <c r="V39" t="str">
        <f t="shared" si="5"/>
        <v>Fail</v>
      </c>
    </row>
    <row r="40" spans="1:22">
      <c r="A40" s="1">
        <v>25062700013</v>
      </c>
      <c r="B40" s="1">
        <v>37364</v>
      </c>
      <c r="C40" s="1">
        <v>171</v>
      </c>
      <c r="D40" s="1">
        <v>171</v>
      </c>
      <c r="E40" s="1">
        <v>0</v>
      </c>
      <c r="F40" s="1">
        <v>-7458</v>
      </c>
      <c r="G40" s="1">
        <v>35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274</v>
      </c>
      <c r="O40" s="1">
        <v>490</v>
      </c>
      <c r="P40" s="1">
        <v>10011</v>
      </c>
      <c r="R40" s="7">
        <v>26.2</v>
      </c>
      <c r="S40" s="7">
        <v>46.1</v>
      </c>
      <c r="T40" s="7">
        <f t="shared" si="3"/>
        <v>52.3780849856473</v>
      </c>
      <c r="U40" s="7">
        <f t="shared" si="4"/>
        <v>6.27808498564728</v>
      </c>
      <c r="V40" t="str">
        <f t="shared" si="5"/>
        <v>Fail</v>
      </c>
    </row>
    <row r="41" spans="1:22">
      <c r="A41" s="1">
        <v>25062700014</v>
      </c>
      <c r="B41" s="1">
        <v>37349</v>
      </c>
      <c r="C41" s="1">
        <v>171</v>
      </c>
      <c r="D41" s="1">
        <v>171</v>
      </c>
      <c r="E41" s="1">
        <v>0</v>
      </c>
      <c r="F41" s="1">
        <v>-7515</v>
      </c>
      <c r="G41" s="1">
        <v>24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272</v>
      </c>
      <c r="O41" s="1">
        <v>500</v>
      </c>
      <c r="P41" s="1">
        <v>10019</v>
      </c>
      <c r="R41" s="7">
        <v>26.2</v>
      </c>
      <c r="S41" s="7">
        <v>46.1</v>
      </c>
      <c r="T41" s="7">
        <f t="shared" si="3"/>
        <v>52.8586862234655</v>
      </c>
      <c r="U41" s="7">
        <f t="shared" si="4"/>
        <v>6.75868622346553</v>
      </c>
      <c r="V41" t="str">
        <f t="shared" si="5"/>
        <v>Fail</v>
      </c>
    </row>
    <row r="42" spans="1:22">
      <c r="A42" s="1">
        <v>25062700015</v>
      </c>
      <c r="B42" s="1">
        <v>37352</v>
      </c>
      <c r="C42" s="1">
        <v>166</v>
      </c>
      <c r="D42" s="1">
        <v>166</v>
      </c>
      <c r="E42" s="1">
        <v>0</v>
      </c>
      <c r="F42" s="1">
        <v>-7465</v>
      </c>
      <c r="G42" s="1">
        <v>35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</v>
      </c>
      <c r="N42" s="1">
        <v>271</v>
      </c>
      <c r="O42" s="1">
        <v>501</v>
      </c>
      <c r="P42" s="1">
        <v>10012</v>
      </c>
      <c r="R42" s="7">
        <v>26.2</v>
      </c>
      <c r="S42" s="7">
        <v>46.1</v>
      </c>
      <c r="T42" s="7">
        <f t="shared" si="3"/>
        <v>52.6717497402269</v>
      </c>
      <c r="U42" s="7">
        <f t="shared" si="4"/>
        <v>6.57174974022693</v>
      </c>
      <c r="V42" t="str">
        <f t="shared" si="5"/>
        <v>Fail</v>
      </c>
    </row>
    <row r="43" spans="1:22">
      <c r="A43" s="1">
        <v>25062700016</v>
      </c>
      <c r="B43" s="1">
        <v>37332</v>
      </c>
      <c r="C43" s="1">
        <v>166</v>
      </c>
      <c r="D43" s="1">
        <v>166</v>
      </c>
      <c r="E43" s="1">
        <v>0</v>
      </c>
      <c r="F43" s="1">
        <v>-7422</v>
      </c>
      <c r="G43" s="1">
        <v>37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</v>
      </c>
      <c r="N43" s="1">
        <v>267</v>
      </c>
      <c r="O43" s="1">
        <v>509</v>
      </c>
      <c r="P43" s="1">
        <v>10010</v>
      </c>
      <c r="R43" s="7">
        <v>26.2</v>
      </c>
      <c r="S43" s="7">
        <v>46.1</v>
      </c>
      <c r="T43" s="7">
        <f t="shared" si="3"/>
        <v>52.33762848258</v>
      </c>
      <c r="U43" s="7">
        <f t="shared" si="4"/>
        <v>6.23762848258</v>
      </c>
      <c r="V43" t="str">
        <f t="shared" si="5"/>
        <v>Fail</v>
      </c>
    </row>
    <row r="44" spans="13:21">
      <c r="M44" s="3" t="s">
        <v>7</v>
      </c>
      <c r="N44" s="4">
        <f>AVERAGE(N28:N43)/10</f>
        <v>26.9375</v>
      </c>
      <c r="O44" s="4">
        <f>AVERAGE(O28:O43)/10</f>
        <v>50.5125</v>
      </c>
      <c r="S44" s="3" t="s">
        <v>7</v>
      </c>
      <c r="T44" s="4">
        <f>AVERAGE(T28:T43)</f>
        <v>52.6229855836584</v>
      </c>
      <c r="U44" s="4">
        <f>AVERAGE(U28:U43)</f>
        <v>6.52298558365836</v>
      </c>
    </row>
    <row r="45" spans="13:21">
      <c r="M45" s="3" t="s">
        <v>8</v>
      </c>
      <c r="N45" s="4">
        <f>STDEV(N28:N43)/10</f>
        <v>0.294108823397055</v>
      </c>
      <c r="O45" s="4">
        <f>STDEV(O28:O43)/10</f>
        <v>0.765832879941832</v>
      </c>
      <c r="S45" s="3" t="s">
        <v>8</v>
      </c>
      <c r="T45" s="4">
        <f>STDEV(T28:T43)</f>
        <v>0.266435644132368</v>
      </c>
      <c r="U45" s="8">
        <f>STDEV(U28:U43)</f>
        <v>0.266435644132368</v>
      </c>
    </row>
    <row r="46" spans="13:21">
      <c r="M46" s="3" t="s">
        <v>9</v>
      </c>
      <c r="N46" s="4">
        <f>MAX(N28:N43)/10</f>
        <v>27.4</v>
      </c>
      <c r="O46" s="4">
        <f>MAX(O28:O43)/10</f>
        <v>51.7</v>
      </c>
      <c r="S46" s="3" t="s">
        <v>9</v>
      </c>
      <c r="T46" s="4">
        <f>MAX(T28:T43)</f>
        <v>53.3025491383135</v>
      </c>
      <c r="U46" s="4">
        <f>MAX(U28:U43)</f>
        <v>7.20254913831349</v>
      </c>
    </row>
    <row r="47" spans="13:21">
      <c r="M47" s="3" t="s">
        <v>10</v>
      </c>
      <c r="N47" s="4">
        <f>MIN(N28:N43)/10</f>
        <v>26.5</v>
      </c>
      <c r="O47" s="4">
        <f>MIN(O28:O43)/10</f>
        <v>49</v>
      </c>
      <c r="S47" s="3" t="s">
        <v>10</v>
      </c>
      <c r="T47" s="4">
        <f>MIN(T28:T43)</f>
        <v>52.33762848258</v>
      </c>
      <c r="U47" s="4">
        <f>MIN(U28:U43)</f>
        <v>6.23762848258</v>
      </c>
    </row>
    <row r="48" spans="13:21">
      <c r="M48" s="3" t="s">
        <v>11</v>
      </c>
      <c r="N48" s="5">
        <f>MAX(N28:N43)/10-MIN(N28:N43)/10</f>
        <v>0.899999999999999</v>
      </c>
      <c r="O48" s="5">
        <f>MAX(O28:O43)/10-MIN(O28:O43)/10</f>
        <v>2.7</v>
      </c>
      <c r="S48" s="3" t="s">
        <v>11</v>
      </c>
      <c r="T48" s="5">
        <f>MAX(T28:T43)-MIN(T28:T43)</f>
        <v>0.964920655733486</v>
      </c>
      <c r="U48" s="5">
        <f>MAX(U28:U43)-MIN(U28:U43)</f>
        <v>0.964920655733486</v>
      </c>
    </row>
    <row r="49" spans="18:20">
      <c r="R49" t="s">
        <v>0</v>
      </c>
      <c r="T49" s="6" t="s">
        <v>1</v>
      </c>
    </row>
    <row r="50" spans="18:22">
      <c r="R50" t="s">
        <v>2</v>
      </c>
      <c r="S50" t="s">
        <v>3</v>
      </c>
      <c r="T50" t="s">
        <v>4</v>
      </c>
      <c r="U50" t="s">
        <v>5</v>
      </c>
      <c r="V50" t="s">
        <v>6</v>
      </c>
    </row>
    <row r="51" spans="1:22">
      <c r="A51" s="2">
        <v>25062700001</v>
      </c>
      <c r="B51" s="2">
        <v>37361</v>
      </c>
      <c r="C51" s="2">
        <v>144</v>
      </c>
      <c r="D51" s="2">
        <v>144</v>
      </c>
      <c r="E51" s="2">
        <v>0</v>
      </c>
      <c r="F51" s="2">
        <v>-4786</v>
      </c>
      <c r="G51" s="2">
        <v>28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1</v>
      </c>
      <c r="N51" s="2">
        <v>259</v>
      </c>
      <c r="O51" s="2">
        <v>345</v>
      </c>
      <c r="P51" s="2">
        <v>10016</v>
      </c>
      <c r="R51" s="7">
        <v>25.2</v>
      </c>
      <c r="S51" s="7">
        <v>31</v>
      </c>
      <c r="T51" s="7">
        <f t="shared" ref="T51:T66" si="6">(R51+273.15)/(N51/10+273.15)*EXP(17.67*N51/10/(N51/10+243.5)-17.67*R51/(R51+243.5))*O51/10</f>
        <v>35.8815421129353</v>
      </c>
      <c r="U51" s="7">
        <f t="shared" ref="U51:U66" si="7">T51-S51</f>
        <v>4.88154211293533</v>
      </c>
      <c r="V51" t="str">
        <f t="shared" ref="V51:V66" si="8">IF(ABS(U51)&lt;5,"PASS","Fail")</f>
        <v>PASS</v>
      </c>
    </row>
    <row r="52" spans="1:22">
      <c r="A52" s="2">
        <v>25062700002</v>
      </c>
      <c r="B52" s="2">
        <v>37322</v>
      </c>
      <c r="C52" s="2">
        <v>157</v>
      </c>
      <c r="D52" s="2">
        <v>157</v>
      </c>
      <c r="E52" s="2">
        <v>0</v>
      </c>
      <c r="F52" s="2">
        <v>-4806</v>
      </c>
      <c r="G52" s="2">
        <v>36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259</v>
      </c>
      <c r="O52" s="2">
        <v>347</v>
      </c>
      <c r="P52" s="2">
        <v>10011</v>
      </c>
      <c r="R52" s="7">
        <v>25.2</v>
      </c>
      <c r="S52" s="7">
        <v>31</v>
      </c>
      <c r="T52" s="7">
        <f t="shared" si="6"/>
        <v>36.0895510527205</v>
      </c>
      <c r="U52" s="7">
        <f t="shared" si="7"/>
        <v>5.08955105272047</v>
      </c>
      <c r="V52" t="str">
        <f t="shared" si="8"/>
        <v>Fail</v>
      </c>
    </row>
    <row r="53" spans="1:22">
      <c r="A53" s="2">
        <v>25062700003</v>
      </c>
      <c r="B53" s="2">
        <v>37334</v>
      </c>
      <c r="C53" s="2">
        <v>166</v>
      </c>
      <c r="D53" s="2">
        <v>166</v>
      </c>
      <c r="E53" s="2">
        <v>0</v>
      </c>
      <c r="F53" s="2">
        <v>-4742</v>
      </c>
      <c r="G53" s="2">
        <v>45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1</v>
      </c>
      <c r="N53" s="2">
        <v>254</v>
      </c>
      <c r="O53" s="2">
        <v>353</v>
      </c>
      <c r="P53" s="2">
        <v>10004</v>
      </c>
      <c r="R53" s="7">
        <v>25.2</v>
      </c>
      <c r="S53" s="7">
        <v>31</v>
      </c>
      <c r="T53" s="7">
        <f t="shared" si="6"/>
        <v>35.6990010103508</v>
      </c>
      <c r="U53" s="7">
        <f t="shared" si="7"/>
        <v>4.69900101035085</v>
      </c>
      <c r="V53" t="str">
        <f t="shared" si="8"/>
        <v>PASS</v>
      </c>
    </row>
    <row r="54" spans="1:22">
      <c r="A54" s="2">
        <v>25062700004</v>
      </c>
      <c r="B54" s="2">
        <v>37334</v>
      </c>
      <c r="C54" s="2">
        <v>157</v>
      </c>
      <c r="D54" s="2">
        <v>157</v>
      </c>
      <c r="E54" s="2">
        <v>0</v>
      </c>
      <c r="F54" s="2">
        <v>-4764</v>
      </c>
      <c r="G54" s="2">
        <v>38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1</v>
      </c>
      <c r="N54" s="2">
        <v>253</v>
      </c>
      <c r="O54" s="2">
        <v>356</v>
      </c>
      <c r="P54" s="2">
        <v>10009</v>
      </c>
      <c r="R54" s="7">
        <v>25.2</v>
      </c>
      <c r="S54" s="7">
        <v>31</v>
      </c>
      <c r="T54" s="7">
        <f t="shared" si="6"/>
        <v>35.8007079330493</v>
      </c>
      <c r="U54" s="7">
        <f t="shared" si="7"/>
        <v>4.80070793304934</v>
      </c>
      <c r="V54" t="str">
        <f t="shared" si="8"/>
        <v>PASS</v>
      </c>
    </row>
    <row r="55" spans="1:22">
      <c r="A55" s="2">
        <v>25062700005</v>
      </c>
      <c r="B55" s="2">
        <v>37338</v>
      </c>
      <c r="C55" s="2">
        <v>166</v>
      </c>
      <c r="D55" s="2">
        <v>166</v>
      </c>
      <c r="E55" s="2">
        <v>0</v>
      </c>
      <c r="F55" s="2">
        <v>-4834</v>
      </c>
      <c r="G55" s="2">
        <v>31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1</v>
      </c>
      <c r="N55" s="2">
        <v>261</v>
      </c>
      <c r="O55" s="2">
        <v>344</v>
      </c>
      <c r="P55" s="2">
        <v>10014</v>
      </c>
      <c r="R55" s="7">
        <v>25.2</v>
      </c>
      <c r="S55" s="7">
        <v>31</v>
      </c>
      <c r="T55" s="7">
        <f t="shared" si="6"/>
        <v>36.1797574823242</v>
      </c>
      <c r="U55" s="7">
        <f t="shared" si="7"/>
        <v>5.17975748232424</v>
      </c>
      <c r="V55" t="str">
        <f t="shared" si="8"/>
        <v>Fail</v>
      </c>
    </row>
    <row r="56" spans="1:22">
      <c r="A56" s="2">
        <v>25062700006</v>
      </c>
      <c r="B56" s="2">
        <v>37358</v>
      </c>
      <c r="C56" s="2">
        <v>156</v>
      </c>
      <c r="D56" s="2">
        <v>156</v>
      </c>
      <c r="E56" s="2">
        <v>0</v>
      </c>
      <c r="F56" s="2">
        <v>-4851</v>
      </c>
      <c r="G56" s="2">
        <v>35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1</v>
      </c>
      <c r="N56" s="2">
        <v>259</v>
      </c>
      <c r="O56" s="2">
        <v>349</v>
      </c>
      <c r="P56" s="2">
        <v>10012</v>
      </c>
      <c r="R56" s="7">
        <v>25.2</v>
      </c>
      <c r="S56" s="7">
        <v>31</v>
      </c>
      <c r="T56" s="7">
        <f t="shared" si="6"/>
        <v>36.2975599925056</v>
      </c>
      <c r="U56" s="7">
        <f t="shared" si="7"/>
        <v>5.2975599925056</v>
      </c>
      <c r="V56" t="str">
        <f t="shared" si="8"/>
        <v>Fail</v>
      </c>
    </row>
    <row r="57" spans="1:22">
      <c r="A57" s="2">
        <v>25062700007</v>
      </c>
      <c r="B57" s="2">
        <v>37326</v>
      </c>
      <c r="C57" s="2">
        <v>157</v>
      </c>
      <c r="D57" s="2">
        <v>157</v>
      </c>
      <c r="E57" s="2">
        <v>0</v>
      </c>
      <c r="F57" s="2">
        <v>-4814</v>
      </c>
      <c r="G57" s="2">
        <v>26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1</v>
      </c>
      <c r="N57" s="2">
        <v>257</v>
      </c>
      <c r="O57" s="2">
        <v>352</v>
      </c>
      <c r="P57" s="2">
        <v>10018</v>
      </c>
      <c r="R57" s="7">
        <v>25.2</v>
      </c>
      <c r="S57" s="7">
        <v>31</v>
      </c>
      <c r="T57" s="7">
        <f t="shared" si="6"/>
        <v>36.2019540426665</v>
      </c>
      <c r="U57" s="7">
        <f t="shared" si="7"/>
        <v>5.20195404266649</v>
      </c>
      <c r="V57" t="str">
        <f t="shared" si="8"/>
        <v>Fail</v>
      </c>
    </row>
    <row r="58" spans="1:22">
      <c r="A58" s="2">
        <v>25062700008</v>
      </c>
      <c r="B58" s="2">
        <v>37325</v>
      </c>
      <c r="C58" s="2">
        <v>161</v>
      </c>
      <c r="D58" s="2">
        <v>161</v>
      </c>
      <c r="E58" s="2">
        <v>0</v>
      </c>
      <c r="F58" s="2">
        <v>-4779</v>
      </c>
      <c r="G58" s="2">
        <v>28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2">
        <v>253</v>
      </c>
      <c r="O58" s="2">
        <v>357</v>
      </c>
      <c r="P58" s="2">
        <v>10017</v>
      </c>
      <c r="R58" s="7">
        <v>25.2</v>
      </c>
      <c r="S58" s="7">
        <v>31</v>
      </c>
      <c r="T58" s="7">
        <f t="shared" si="6"/>
        <v>35.9012717193781</v>
      </c>
      <c r="U58" s="7">
        <f t="shared" si="7"/>
        <v>4.90127171937813</v>
      </c>
      <c r="V58" t="str">
        <f t="shared" si="8"/>
        <v>PASS</v>
      </c>
    </row>
    <row r="59" spans="1:22">
      <c r="A59" s="2">
        <v>25062700009</v>
      </c>
      <c r="B59" s="2">
        <v>37329</v>
      </c>
      <c r="C59" s="2">
        <v>175</v>
      </c>
      <c r="D59" s="2">
        <v>175</v>
      </c>
      <c r="E59" s="2">
        <v>0</v>
      </c>
      <c r="F59" s="2">
        <v>-4820</v>
      </c>
      <c r="G59" s="2">
        <v>30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1</v>
      </c>
      <c r="N59" s="2">
        <v>262</v>
      </c>
      <c r="O59" s="2">
        <v>340</v>
      </c>
      <c r="P59" s="2">
        <v>10015</v>
      </c>
      <c r="R59" s="7">
        <v>25.2</v>
      </c>
      <c r="S59" s="7">
        <v>31</v>
      </c>
      <c r="T59" s="7">
        <f t="shared" si="6"/>
        <v>35.9592759778257</v>
      </c>
      <c r="U59" s="7">
        <f t="shared" si="7"/>
        <v>4.95927597782568</v>
      </c>
      <c r="V59" t="str">
        <f t="shared" si="8"/>
        <v>PASS</v>
      </c>
    </row>
    <row r="60" spans="1:22">
      <c r="A60" s="2">
        <v>25062700010</v>
      </c>
      <c r="B60" s="2">
        <v>37329</v>
      </c>
      <c r="C60" s="2">
        <v>166</v>
      </c>
      <c r="D60" s="2">
        <v>166</v>
      </c>
      <c r="E60" s="2">
        <v>0</v>
      </c>
      <c r="F60" s="2">
        <v>-4817</v>
      </c>
      <c r="G60" s="2">
        <v>35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1</v>
      </c>
      <c r="N60" s="2">
        <v>260</v>
      </c>
      <c r="O60" s="2">
        <v>346</v>
      </c>
      <c r="P60" s="2">
        <v>10012</v>
      </c>
      <c r="R60" s="7">
        <v>25.2</v>
      </c>
      <c r="S60" s="7">
        <v>31</v>
      </c>
      <c r="T60" s="7">
        <f t="shared" si="6"/>
        <v>36.1873379252662</v>
      </c>
      <c r="U60" s="7">
        <f t="shared" si="7"/>
        <v>5.1873379252662</v>
      </c>
      <c r="V60" t="str">
        <f t="shared" si="8"/>
        <v>Fail</v>
      </c>
    </row>
    <row r="61" spans="1:22">
      <c r="A61" s="2">
        <v>25062700011</v>
      </c>
      <c r="B61" s="2">
        <v>37345</v>
      </c>
      <c r="C61" s="2">
        <v>175</v>
      </c>
      <c r="D61" s="2">
        <v>175</v>
      </c>
      <c r="E61" s="2">
        <v>0</v>
      </c>
      <c r="F61" s="2">
        <v>-4806</v>
      </c>
      <c r="G61" s="2">
        <v>25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1</v>
      </c>
      <c r="N61" s="2">
        <v>257</v>
      </c>
      <c r="O61" s="2">
        <v>351</v>
      </c>
      <c r="P61" s="2">
        <v>10019</v>
      </c>
      <c r="R61" s="7">
        <v>25.2</v>
      </c>
      <c r="S61" s="7">
        <v>31</v>
      </c>
      <c r="T61" s="7">
        <f t="shared" si="6"/>
        <v>36.099107582318</v>
      </c>
      <c r="U61" s="7">
        <f t="shared" si="7"/>
        <v>5.09910758231801</v>
      </c>
      <c r="V61" t="str">
        <f t="shared" si="8"/>
        <v>Fail</v>
      </c>
    </row>
    <row r="62" spans="1:22">
      <c r="A62" s="2">
        <v>25062700012</v>
      </c>
      <c r="B62" s="2">
        <v>37338</v>
      </c>
      <c r="C62" s="2">
        <v>162</v>
      </c>
      <c r="D62" s="2">
        <v>162</v>
      </c>
      <c r="E62" s="2">
        <v>0</v>
      </c>
      <c r="F62" s="2">
        <v>-4772</v>
      </c>
      <c r="G62" s="2">
        <v>37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1</v>
      </c>
      <c r="N62" s="2">
        <v>254</v>
      </c>
      <c r="O62" s="2">
        <v>354</v>
      </c>
      <c r="P62" s="2">
        <v>10010</v>
      </c>
      <c r="R62" s="7">
        <v>25.2</v>
      </c>
      <c r="S62" s="7">
        <v>31</v>
      </c>
      <c r="T62" s="7">
        <f t="shared" si="6"/>
        <v>35.8001313248278</v>
      </c>
      <c r="U62" s="7">
        <f t="shared" si="7"/>
        <v>4.80013132482777</v>
      </c>
      <c r="V62" t="str">
        <f t="shared" si="8"/>
        <v>PASS</v>
      </c>
    </row>
    <row r="63" spans="1:22">
      <c r="A63" s="2">
        <v>25062700013</v>
      </c>
      <c r="B63" s="2">
        <v>37347</v>
      </c>
      <c r="C63" s="2">
        <v>171</v>
      </c>
      <c r="D63" s="2">
        <v>171</v>
      </c>
      <c r="E63" s="2">
        <v>0</v>
      </c>
      <c r="F63" s="2">
        <v>-4830</v>
      </c>
      <c r="G63" s="2">
        <v>36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v>263</v>
      </c>
      <c r="O63" s="2">
        <v>339</v>
      </c>
      <c r="P63" s="2">
        <v>10011</v>
      </c>
      <c r="R63" s="7">
        <v>25.2</v>
      </c>
      <c r="S63" s="7">
        <v>31</v>
      </c>
      <c r="T63" s="7">
        <f t="shared" si="6"/>
        <v>36.05410144702</v>
      </c>
      <c r="U63" s="7">
        <f t="shared" si="7"/>
        <v>5.05410144702</v>
      </c>
      <c r="V63" t="str">
        <f t="shared" si="8"/>
        <v>Fail</v>
      </c>
    </row>
    <row r="64" spans="1:22">
      <c r="A64" s="2">
        <v>25062700014</v>
      </c>
      <c r="B64" s="2">
        <v>37331</v>
      </c>
      <c r="C64" s="2">
        <v>171</v>
      </c>
      <c r="D64" s="2">
        <v>171</v>
      </c>
      <c r="E64" s="2">
        <v>0</v>
      </c>
      <c r="F64" s="2">
        <v>-4850</v>
      </c>
      <c r="G64" s="2">
        <v>25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2">
        <v>261</v>
      </c>
      <c r="O64" s="2">
        <v>345</v>
      </c>
      <c r="P64" s="2">
        <v>10020</v>
      </c>
      <c r="R64" s="7">
        <v>25.2</v>
      </c>
      <c r="S64" s="7">
        <v>31</v>
      </c>
      <c r="T64" s="7">
        <f t="shared" si="6"/>
        <v>36.2849311959356</v>
      </c>
      <c r="U64" s="7">
        <f t="shared" si="7"/>
        <v>5.28493119593565</v>
      </c>
      <c r="V64" t="str">
        <f t="shared" si="8"/>
        <v>Fail</v>
      </c>
    </row>
    <row r="65" spans="1:22">
      <c r="A65" s="2">
        <v>25062700015</v>
      </c>
      <c r="B65" s="2">
        <v>37335</v>
      </c>
      <c r="C65" s="2">
        <v>166</v>
      </c>
      <c r="D65" s="2">
        <v>166</v>
      </c>
      <c r="E65" s="2">
        <v>0</v>
      </c>
      <c r="F65" s="2">
        <v>-4808</v>
      </c>
      <c r="G65" s="2">
        <v>39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1</v>
      </c>
      <c r="N65" s="2">
        <v>260</v>
      </c>
      <c r="O65" s="2">
        <v>345</v>
      </c>
      <c r="P65" s="2">
        <v>10009</v>
      </c>
      <c r="R65" s="7">
        <v>25.2</v>
      </c>
      <c r="S65" s="7">
        <v>31</v>
      </c>
      <c r="T65" s="7">
        <f t="shared" si="6"/>
        <v>36.0827502434013</v>
      </c>
      <c r="U65" s="7">
        <f t="shared" si="7"/>
        <v>5.08275024340126</v>
      </c>
      <c r="V65" t="str">
        <f t="shared" si="8"/>
        <v>Fail</v>
      </c>
    </row>
    <row r="66" spans="1:22">
      <c r="A66" s="2">
        <v>25062700016</v>
      </c>
      <c r="B66" s="2">
        <v>37313</v>
      </c>
      <c r="C66" s="2">
        <v>171</v>
      </c>
      <c r="D66" s="2">
        <v>171</v>
      </c>
      <c r="E66" s="2">
        <v>0</v>
      </c>
      <c r="F66" s="2">
        <v>-4769</v>
      </c>
      <c r="G66" s="2">
        <v>36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1</v>
      </c>
      <c r="N66" s="2">
        <v>256</v>
      </c>
      <c r="O66" s="2">
        <v>350</v>
      </c>
      <c r="P66" s="2">
        <v>10010</v>
      </c>
      <c r="R66" s="7">
        <v>25.2</v>
      </c>
      <c r="S66" s="7">
        <v>31</v>
      </c>
      <c r="T66" s="7">
        <f t="shared" si="6"/>
        <v>35.7950741405716</v>
      </c>
      <c r="U66" s="7">
        <f t="shared" si="7"/>
        <v>4.79507414057161</v>
      </c>
      <c r="V66" t="str">
        <f t="shared" si="8"/>
        <v>PASS</v>
      </c>
    </row>
    <row r="67" spans="19:21">
      <c r="S67" s="3" t="s">
        <v>7</v>
      </c>
      <c r="T67" s="4">
        <f>AVERAGE(T51:T66)</f>
        <v>36.0196284489435</v>
      </c>
      <c r="U67" s="4">
        <f>AVERAGE(U51:U66)</f>
        <v>5.01962844894354</v>
      </c>
    </row>
    <row r="68" spans="19:21">
      <c r="S68" s="3" t="s">
        <v>8</v>
      </c>
      <c r="T68" s="4">
        <f>STDEV(T51:T66)</f>
        <v>0.18922140189462</v>
      </c>
      <c r="U68" s="8">
        <f>STDEV(U51:U66)</f>
        <v>0.18922140189462</v>
      </c>
    </row>
    <row r="69" spans="19:21">
      <c r="S69" s="3" t="s">
        <v>9</v>
      </c>
      <c r="T69" s="4">
        <f>MAX(T51:T66)</f>
        <v>36.2975599925056</v>
      </c>
      <c r="U69" s="4">
        <f>MAX(U51:U66)</f>
        <v>5.2975599925056</v>
      </c>
    </row>
    <row r="70" spans="19:21">
      <c r="S70" s="3" t="s">
        <v>10</v>
      </c>
      <c r="T70" s="4">
        <f>MIN(T51:T66)</f>
        <v>35.6990010103508</v>
      </c>
      <c r="U70" s="4">
        <f>MIN(U51:U66)</f>
        <v>4.69900101035085</v>
      </c>
    </row>
    <row r="71" spans="19:21">
      <c r="S71" s="3" t="s">
        <v>11</v>
      </c>
      <c r="T71" s="5">
        <f>MAX(T51:T66)-MIN(T51:T66)</f>
        <v>0.598558982154749</v>
      </c>
      <c r="U71" s="5">
        <f>MAX(U51:U66)-MIN(U51:U66)</f>
        <v>0.598558982154749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流年静好</cp:lastModifiedBy>
  <dcterms:created xsi:type="dcterms:W3CDTF">2023-05-12T11:15:00Z</dcterms:created>
  <dcterms:modified xsi:type="dcterms:W3CDTF">2025-06-27T08:12:12Z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283AF069C89F4AE9A32B368C10CFD64C_12</vt:lpwstr>
  </property>
</Properties>
</file>