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868639\Documents\"/>
    </mc:Choice>
  </mc:AlternateContent>
  <xr:revisionPtr revIDLastSave="0" documentId="13_ncr:1_{14ED2D2D-794B-4C72-BFD6-D6AAC00D455B}" xr6:coauthVersionLast="36" xr6:coauthVersionMax="36" xr10:uidLastSave="{00000000-0000-0000-0000-000000000000}"/>
  <bookViews>
    <workbookView xWindow="0" yWindow="0" windowWidth="15198" windowHeight="6930" xr2:uid="{2B434952-710D-4D84-B4DE-FD9E8C9A3287}"/>
  </bookViews>
  <sheets>
    <sheet name="Sheet1" sheetId="1" r:id="rId1"/>
    <sheet name="Sheet3" sheetId="3" r:id="rId2"/>
    <sheet name="Sheet2" sheetId="2" state="hidden" r:id="rId3"/>
  </sheets>
  <definedNames>
    <definedName name="BEXT__uT">Sheet1!$B$6</definedName>
    <definedName name="CMFR__mA_mT">Sheet1!$B$15</definedName>
    <definedName name="CMRR__uA_V">Sheet1!$B$14</definedName>
    <definedName name="CMRR_Error">Sheet1!$G$4</definedName>
    <definedName name="External_Field_Error">Sheet1!$G$5</definedName>
    <definedName name="IIN__A">Sheet1!$B$7</definedName>
    <definedName name="Input_Offset_Error">Sheet1!$G$2</definedName>
    <definedName name="Lifetime_Offset_Error__mA">Sheet1!$B$18</definedName>
    <definedName name="Max_Temp__C">Sheet1!$B$9</definedName>
    <definedName name="Max_Temp_Delta">Sheet2!$B$4</definedName>
    <definedName name="Min_Temp__C">Sheet1!$B$8</definedName>
    <definedName name="Nonlinearity_Error">Sheet1!$B$12</definedName>
    <definedName name="PSRR__mA_V">Sheet1!$B$13</definedName>
    <definedName name="PSRR_Error">Sheet1!$G$3</definedName>
    <definedName name="Sensitivity__mV_A">Sheet1!$B$10</definedName>
    <definedName name="Sensitivity_Drift__ppm_C">Sheet1!$B$11</definedName>
    <definedName name="Sensitivity_Error">Sheet1!$G$6</definedName>
    <definedName name="Sensitivity_Error_25C">Sheet1!$B$16</definedName>
    <definedName name="Sensitivity_Lifetime_Error">Sheet1!$B$17</definedName>
    <definedName name="VOE__25C__mV">Sheet1!$B$2</definedName>
    <definedName name="VOE_Drift__uV_C">Sheet1!$B$3</definedName>
    <definedName name="Vs__V">Sheet1!$B$5</definedName>
    <definedName name="VS_datasheet">Sheet1!$D$1</definedName>
    <definedName name="Worst_case_VCM__V">Sheet1!$B$4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3" i="1"/>
  <c r="H3" i="1" s="1"/>
  <c r="G4" i="1"/>
  <c r="H4" i="1" s="1"/>
  <c r="F1" i="1"/>
  <c r="G7" i="1" l="1"/>
  <c r="G5" i="1"/>
  <c r="H5" i="1" s="1"/>
  <c r="A3" i="2"/>
  <c r="A2" i="2"/>
  <c r="B4" i="2" l="1"/>
  <c r="G2" i="1" s="1"/>
  <c r="H2" i="1" l="1"/>
  <c r="G6" i="1"/>
  <c r="H6" i="1" l="1"/>
  <c r="G8" i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Contreras, Javier</author>
  </authors>
  <commentList>
    <comment ref="A7" authorId="0" shapeId="0" xr:uid="{3103FB97-3E62-4277-A380-D316FB0394FA}">
      <text>
        <r>
          <rPr>
            <b/>
            <sz val="9"/>
            <color indexed="81"/>
            <rFont val="Tahoma"/>
            <charset val="1"/>
          </rPr>
          <t>Contreras, Javier:</t>
        </r>
        <r>
          <rPr>
            <sz val="9"/>
            <color indexed="81"/>
            <rFont val="Tahoma"/>
            <charset val="1"/>
          </rPr>
          <t xml:space="preserve">
Input current to calculate error
</t>
        </r>
      </text>
    </comment>
  </commentList>
</comments>
</file>

<file path=xl/sharedStrings.xml><?xml version="1.0" encoding="utf-8"?>
<sst xmlns="http://schemas.openxmlformats.org/spreadsheetml/2006/main" count="40" uniqueCount="36">
  <si>
    <t>Sensitivity Error</t>
  </si>
  <si>
    <t>Nonlinearity Error</t>
  </si>
  <si>
    <t>PSRR Error</t>
  </si>
  <si>
    <t>Input Offset Error</t>
  </si>
  <si>
    <t>CMRR Error</t>
  </si>
  <si>
    <t>External Field Error</t>
  </si>
  <si>
    <t>RSS Total Error</t>
  </si>
  <si>
    <t>Vs (V)</t>
  </si>
  <si>
    <t>IIN (A)</t>
  </si>
  <si>
    <t>Max Temp (C)</t>
  </si>
  <si>
    <t>Sensitivity (mV/A)</t>
  </si>
  <si>
    <t>Sensitivity Drift (ppm/C)</t>
  </si>
  <si>
    <t>Nonlinearity Error (%)</t>
  </si>
  <si>
    <t>PSRR (mA/V)</t>
  </si>
  <si>
    <t>CMRR (uA/V)</t>
  </si>
  <si>
    <t>CMFR (mA/mT)</t>
  </si>
  <si>
    <t>VOE (25C, mV)</t>
  </si>
  <si>
    <t>Worst case VCM (V)</t>
  </si>
  <si>
    <t>VOE Drift (uV/C)</t>
  </si>
  <si>
    <t>BEXT (uT)</t>
  </si>
  <si>
    <t>Sensitivity Error (%)</t>
  </si>
  <si>
    <t>Device Specific Specs</t>
  </si>
  <si>
    <t>Delta Temps</t>
  </si>
  <si>
    <t>Max Temp Delta</t>
  </si>
  <si>
    <t>Calibration drop-down</t>
  </si>
  <si>
    <t>yes</t>
  </si>
  <si>
    <t>no</t>
  </si>
  <si>
    <t>Calibrate Offset across temp?</t>
  </si>
  <si>
    <t>Lifetime Offset Error (mA)</t>
  </si>
  <si>
    <t>Sensitivity Lifetime Error (%)</t>
  </si>
  <si>
    <t>Calibrate Sensitivity over temp?</t>
  </si>
  <si>
    <t>Calibarate Offset at Room</t>
  </si>
  <si>
    <t>Calibrate Sensitivity at Room</t>
  </si>
  <si>
    <t>Min Temp ©</t>
  </si>
  <si>
    <t>VS_datasheet</t>
  </si>
  <si>
    <t>Error in Current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</si>
</sst>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quotePrefix="1" applyFont="1" applyBorder="1"/>
    <xf numFmtId="0" fontId="2" fillId="4" borderId="1" xfId="0" applyFont="1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5" fontId="0" fillId="0" borderId="0" xfId="0" applyNumberFormat="1"/>
    <xf numFmtId="10" fontId="0" fillId="4" borderId="1" xfId="1" applyNumberFormat="1" applyFont="1" applyFill="1" applyBorder="1"/>
    <xf numFmtId="0" fontId="0" fillId="5" borderId="1" xfId="0" applyFill="1" applyBorder="1"/>
    <xf numFmtId="0" fontId="0" fillId="4" borderId="0" xfId="0" applyFill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/>
    <xf numFmtId="0" fontId="3" fillId="4" borderId="3" xfId="0" applyFont="1" applyFill="1" applyBorder="1"/>
    <xf numFmtId="0" fontId="3" fillId="5" borderId="3" xfId="0" applyFont="1" applyFill="1" applyBorder="1"/>
  </cellXfs>
  <cellStyles count="2">
    <cellStyle name="Normal" xfId="0" builtinId="0"/>
    <cellStyle name="Percent" xfId="1" builtinId="5"/>
  </cellStyles>
  <dxfs count="1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354330</xdr:colOff>
          <xdr:row>8</xdr:row>
          <xdr:rowOff>83820</xdr:rowOff>
        </xdr:from>
        <xdr:to>
          <xdr:col>6</xdr:col>
          <xdr:colOff>76200</xdr:colOff>
          <xdr:row>23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E852-5A68-4081-856A-FC3BC2A16E4A}">
  <dimension ref="A1:I22"/>
  <sheetViews>
    <sheetView tabSelected="1" zoomScale="145" zoomScaleNormal="145" workbookViewId="0">
      <selection activeCell="J16" sqref="J16"/>
    </sheetView>
  </sheetViews>
  <sheetFormatPr defaultRowHeight="14.4" x14ac:dyDescent="0.55000000000000004"/>
  <cols>
    <col min="1" max="1" width="27.62890625" customWidth="1"/>
    <col min="2" max="2" width="18.47265625" customWidth="1"/>
    <col min="3" max="3" width="12.734375" customWidth="1"/>
    <col min="5" max="5" width="6" customWidth="1"/>
    <col min="6" max="6" width="17.26171875" customWidth="1"/>
    <col min="7" max="7" width="13.15625" customWidth="1"/>
    <col min="8" max="8" width="10.734375" bestFit="1" customWidth="1"/>
    <col min="9" max="9" width="11.7890625" bestFit="1" customWidth="1"/>
  </cols>
  <sheetData>
    <row r="1" spans="1:9" ht="14.7" thickBot="1" x14ac:dyDescent="0.6">
      <c r="A1" s="17" t="s">
        <v>21</v>
      </c>
      <c r="B1" s="18"/>
      <c r="C1" t="s">
        <v>34</v>
      </c>
      <c r="D1">
        <v>5</v>
      </c>
      <c r="F1" s="15" t="str">
        <f>_xlfn.CONCAT("Error Outputs at ", IIN__A, "A Lifetime")</f>
        <v>Error Outputs at 1A Lifetime</v>
      </c>
      <c r="G1" s="16"/>
      <c r="H1" s="15" t="s">
        <v>35</v>
      </c>
      <c r="I1" s="16"/>
    </row>
    <row r="2" spans="1:9" ht="14.7" thickBot="1" x14ac:dyDescent="0.6">
      <c r="A2" s="19" t="s">
        <v>16</v>
      </c>
      <c r="B2" s="8">
        <v>2</v>
      </c>
      <c r="F2" s="1" t="s">
        <v>3</v>
      </c>
      <c r="G2" s="10">
        <f>IF(B19="no", IF(B21="no", (VOE__25C__mV+VOE_Drift__uV_C*10^(-3)*(Max_Temp_Delta))/(Sensitivity__mV_A*IIN__A)+(Lifetime_Offset_Error__mA/1000)/IIN__A, (VOE_Drift__uV_C*10^(-3)*(Max_Temp_Delta))/(Sensitivity__mV_A*IIN__A)+(Lifetime_Offset_Error__mA/1000)/IIN__A), (Lifetime_Offset_Error__mA/1000)/IIN__A)</f>
        <v>0.124</v>
      </c>
      <c r="H2">
        <f>Input_Offset_Error*IIN__A*1000</f>
        <v>124</v>
      </c>
    </row>
    <row r="3" spans="1:9" ht="14.7" thickBot="1" x14ac:dyDescent="0.6">
      <c r="A3" s="20" t="s">
        <v>18</v>
      </c>
      <c r="B3" s="4">
        <v>30</v>
      </c>
      <c r="F3" s="3" t="s">
        <v>2</v>
      </c>
      <c r="G3" s="10">
        <f>IF(OR(B19="yes",B21="yes"),0,((PSRR__mA_V/1000*ABS(Vs__V-VS_datasheet))/IIN__A))</f>
        <v>0</v>
      </c>
      <c r="H3">
        <f>PSRR_Error*IIN__A*1000</f>
        <v>0</v>
      </c>
    </row>
    <row r="4" spans="1:9" ht="14.7" thickBot="1" x14ac:dyDescent="0.6">
      <c r="A4" s="7" t="s">
        <v>17</v>
      </c>
      <c r="B4" s="8">
        <v>0</v>
      </c>
      <c r="F4" s="3" t="s">
        <v>4</v>
      </c>
      <c r="G4" s="10">
        <f>IF(OR(B19="yes",B21="yes"),0,(CMRR__uA_V*(10^(-6))*Worst_case_VCM__V)/IIN__A)</f>
        <v>0</v>
      </c>
      <c r="H4">
        <f>CMRR_Error*IIN__A</f>
        <v>0</v>
      </c>
    </row>
    <row r="5" spans="1:9" ht="14.7" thickBot="1" x14ac:dyDescent="0.6">
      <c r="A5" s="5" t="s">
        <v>7</v>
      </c>
      <c r="B5" s="4">
        <v>5</v>
      </c>
      <c r="F5" s="3" t="s">
        <v>5</v>
      </c>
      <c r="G5" s="10">
        <f>(BEXT__uT*10^(-6)*CMFR__mA_mT)/IIN__A</f>
        <v>4.0000000000000001E-3</v>
      </c>
      <c r="H5">
        <f>External_Field_Error*IIN__A</f>
        <v>4.0000000000000001E-3</v>
      </c>
    </row>
    <row r="6" spans="1:9" ht="14.7" thickBot="1" x14ac:dyDescent="0.6">
      <c r="A6" s="7" t="s">
        <v>19</v>
      </c>
      <c r="B6" s="8">
        <v>400</v>
      </c>
      <c r="F6" s="3" t="s">
        <v>0</v>
      </c>
      <c r="G6" s="10">
        <f>IF(B20="no", IF(B22="no",Sensitivity_Error_25C/100+(Sensitivity_Drift__ppm_C*10^(-6)*(Max_Temp_Delta))+Sensitivity_Lifetime_Error/100,(Sensitivity_Drift__ppm_C*10^(-6)*(Max_Temp_Delta))+Sensitivity_Lifetime_Error/100), Sensitivity_Lifetime_Error/100)</f>
        <v>1.3999999999999999E-2</v>
      </c>
      <c r="H6">
        <f>Sensitivity_Error*IIN__A*100</f>
        <v>1.4</v>
      </c>
    </row>
    <row r="7" spans="1:9" ht="14.7" thickBot="1" x14ac:dyDescent="0.6">
      <c r="A7" s="5" t="s">
        <v>8</v>
      </c>
      <c r="B7" s="4">
        <v>1</v>
      </c>
      <c r="F7" s="3" t="s">
        <v>1</v>
      </c>
      <c r="G7" s="10">
        <f>Nonlinearity_Error</f>
        <v>1E-3</v>
      </c>
      <c r="H7">
        <f>Nonlinearity_Error*IIN__A*1000</f>
        <v>1</v>
      </c>
    </row>
    <row r="8" spans="1:9" ht="14.7" thickBot="1" x14ac:dyDescent="0.6">
      <c r="A8" s="7" t="s">
        <v>33</v>
      </c>
      <c r="B8" s="8">
        <v>-40</v>
      </c>
      <c r="F8" s="2" t="s">
        <v>6</v>
      </c>
      <c r="G8" s="10">
        <f>SQRT((Sensitivity_Error)^2+(Input_Offset_Error+PSRR_Error+CMRR_Error)^2+External_Field_Error^2+Nonlinearity_Error^2)</f>
        <v>0.12485591696031069</v>
      </c>
      <c r="H8">
        <f>G8*IIN__A*1000</f>
        <v>124.85591696031069</v>
      </c>
    </row>
    <row r="9" spans="1:9" ht="14.7" thickBot="1" x14ac:dyDescent="0.6">
      <c r="A9" s="6" t="s">
        <v>9</v>
      </c>
      <c r="B9" s="4">
        <v>125</v>
      </c>
    </row>
    <row r="10" spans="1:9" ht="14.7" thickBot="1" x14ac:dyDescent="0.6">
      <c r="A10" s="19" t="s">
        <v>10</v>
      </c>
      <c r="B10" s="8">
        <v>50</v>
      </c>
    </row>
    <row r="11" spans="1:9" ht="14.7" thickBot="1" x14ac:dyDescent="0.6">
      <c r="A11" s="20" t="s">
        <v>11</v>
      </c>
      <c r="B11" s="4">
        <v>50</v>
      </c>
    </row>
    <row r="12" spans="1:9" ht="14.7" thickBot="1" x14ac:dyDescent="0.6">
      <c r="A12" s="19" t="s">
        <v>12</v>
      </c>
      <c r="B12" s="12">
        <v>1E-3</v>
      </c>
      <c r="G12" s="11"/>
    </row>
    <row r="13" spans="1:9" ht="14.7" thickBot="1" x14ac:dyDescent="0.6">
      <c r="A13" s="20" t="s">
        <v>13</v>
      </c>
      <c r="B13" s="4">
        <v>50</v>
      </c>
    </row>
    <row r="14" spans="1:9" ht="14.7" thickBot="1" x14ac:dyDescent="0.6">
      <c r="A14" s="19" t="s">
        <v>14</v>
      </c>
      <c r="B14" s="8">
        <v>5</v>
      </c>
    </row>
    <row r="15" spans="1:9" ht="14.7" thickBot="1" x14ac:dyDescent="0.6">
      <c r="A15" s="20" t="s">
        <v>15</v>
      </c>
      <c r="B15" s="4">
        <v>10</v>
      </c>
    </row>
    <row r="16" spans="1:9" ht="14.7" thickBot="1" x14ac:dyDescent="0.6">
      <c r="A16" s="21" t="s">
        <v>20</v>
      </c>
      <c r="B16" s="8">
        <v>0.4</v>
      </c>
    </row>
    <row r="17" spans="1:2" ht="14.7" thickBot="1" x14ac:dyDescent="0.6">
      <c r="A17" s="22" t="s">
        <v>29</v>
      </c>
      <c r="B17" s="13">
        <v>0.5</v>
      </c>
    </row>
    <row r="18" spans="1:2" ht="14.7" thickBot="1" x14ac:dyDescent="0.6">
      <c r="A18" s="21" t="s">
        <v>28</v>
      </c>
      <c r="B18" s="8">
        <v>24</v>
      </c>
    </row>
    <row r="19" spans="1:2" ht="14.7" thickBot="1" x14ac:dyDescent="0.6">
      <c r="A19" s="4" t="s">
        <v>27</v>
      </c>
      <c r="B19" s="9" t="s">
        <v>26</v>
      </c>
    </row>
    <row r="20" spans="1:2" ht="14.7" thickBot="1" x14ac:dyDescent="0.6">
      <c r="A20" s="14" t="s">
        <v>30</v>
      </c>
      <c r="B20" s="9" t="s">
        <v>26</v>
      </c>
    </row>
    <row r="21" spans="1:2" ht="14.7" thickBot="1" x14ac:dyDescent="0.6">
      <c r="A21" s="4" t="s">
        <v>31</v>
      </c>
      <c r="B21" s="9" t="s">
        <v>26</v>
      </c>
    </row>
    <row r="22" spans="1:2" ht="14.7" thickBot="1" x14ac:dyDescent="0.6">
      <c r="A22" s="14" t="s">
        <v>32</v>
      </c>
      <c r="B22" s="9" t="s">
        <v>26</v>
      </c>
    </row>
  </sheetData>
  <mergeCells count="3">
    <mergeCell ref="F1:G1"/>
    <mergeCell ref="A1:B1"/>
    <mergeCell ref="H1:I1"/>
  </mergeCells>
  <conditionalFormatting sqref="G2:G7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19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B20">
    <cfRule type="cellIs" dxfId="9" priority="9" operator="equal">
      <formula>"no"</formula>
    </cfRule>
    <cfRule type="cellIs" dxfId="8" priority="10" operator="equal">
      <formula>"yes"</formula>
    </cfRule>
  </conditionalFormatting>
  <conditionalFormatting sqref="B21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B22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029" r:id="rId4">
          <objectPr defaultSize="0" autoPict="0" r:id="rId5">
            <anchor moveWithCells="1">
              <from>
                <xdr:col>2</xdr:col>
                <xdr:colOff>354330</xdr:colOff>
                <xdr:row>8</xdr:row>
                <xdr:rowOff>83820</xdr:rowOff>
              </from>
              <to>
                <xdr:col>6</xdr:col>
                <xdr:colOff>76200</xdr:colOff>
                <xdr:row>23</xdr:row>
                <xdr:rowOff>41910</xdr:rowOff>
              </to>
            </anchor>
          </objectPr>
        </oleObject>
      </mc:Choice>
      <mc:Fallback>
        <oleObject progId="Visio.Drawing.15" shapeId="102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65355A-DC47-448B-9550-4CEE4428291A}">
          <x14:formula1>
            <xm:f>Sheet2!$E$2:$E$3</xm:f>
          </x14:formula1>
          <xm:sqref>B19:B22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3AA3-BACA-4542-A367-5EE7C34B2277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DAD4-48AC-4BA4-93F9-3CAE9162A114}">
  <dimension ref="A1:E4"/>
  <sheetViews>
    <sheetView workbookViewId="0">
      <selection activeCell="F8" sqref="F8"/>
    </sheetView>
  </sheetViews>
  <sheetFormatPr defaultRowHeight="14.4" x14ac:dyDescent="0.55000000000000004"/>
  <cols>
    <col min="1" max="1" width="16.7890625" customWidth="1"/>
  </cols>
  <sheetData>
    <row r="1" spans="1:5" x14ac:dyDescent="0.55000000000000004">
      <c r="A1" t="s">
        <v>22</v>
      </c>
      <c r="E1" t="s">
        <v>24</v>
      </c>
    </row>
    <row r="2" spans="1:5" x14ac:dyDescent="0.55000000000000004">
      <c r="A2">
        <f>ABS(Min_Temp__C-25)</f>
        <v>65</v>
      </c>
      <c r="E2" t="s">
        <v>25</v>
      </c>
    </row>
    <row r="3" spans="1:5" x14ac:dyDescent="0.55000000000000004">
      <c r="A3">
        <f>ABS(Max_Temp__C-25)</f>
        <v>100</v>
      </c>
      <c r="E3" t="s">
        <v>26</v>
      </c>
    </row>
    <row r="4" spans="1:5" x14ac:dyDescent="0.55000000000000004">
      <c r="A4" t="s">
        <v>23</v>
      </c>
      <c r="B4">
        <f>MAX(A2, A3)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Sheet1</vt:lpstr>
      <vt:lpstr>Sheet3</vt:lpstr>
      <vt:lpstr>Sheet2</vt:lpstr>
      <vt:lpstr>BEXT__uT</vt:lpstr>
      <vt:lpstr>CMFR__mA_mT</vt:lpstr>
      <vt:lpstr>CMRR__uA_V</vt:lpstr>
      <vt:lpstr>CMRR_Error</vt:lpstr>
      <vt:lpstr>External_Field_Error</vt:lpstr>
      <vt:lpstr>IIN__A</vt:lpstr>
      <vt:lpstr>Input_Offset_Error</vt:lpstr>
      <vt:lpstr>Lifetime_Offset_Error__mA</vt:lpstr>
      <vt:lpstr>Max_Temp__C</vt:lpstr>
      <vt:lpstr>Max_Temp_Delta</vt:lpstr>
      <vt:lpstr>Min_Temp__C</vt:lpstr>
      <vt:lpstr>Nonlinearity_Error</vt:lpstr>
      <vt:lpstr>PSRR__mA_V</vt:lpstr>
      <vt:lpstr>PSRR_Error</vt:lpstr>
      <vt:lpstr>Sensitivity__mV_A</vt:lpstr>
      <vt:lpstr>Sensitivity_Drift__ppm_C</vt:lpstr>
      <vt:lpstr>Sensitivity_Error</vt:lpstr>
      <vt:lpstr>Sensitivity_Error_25C</vt:lpstr>
      <vt:lpstr>Sensitivity_Lifetime_Error</vt:lpstr>
      <vt:lpstr>VOE__25C__mV</vt:lpstr>
      <vt:lpstr>VOE_Drift__uV_C</vt:lpstr>
      <vt:lpstr>Vs__V</vt:lpstr>
      <vt:lpstr>VS_datasheet</vt:lpstr>
      <vt:lpstr>Worst_case_VCM__V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Vanacore, Joe</dc:creator>
  <cp:lastModifiedBy>Contreras, Javier</cp:lastModifiedBy>
  <dcterms:created xsi:type="dcterms:W3CDTF">2024-04-10T22:54:10Z</dcterms:created>
  <dcterms:modified xsi:type="dcterms:W3CDTF">2024-07-01T23:37:09Z</dcterms:modified>
</cp:coreProperties>
</file>