
<file path=[Content_Types].xml><?xml version="1.0" encoding="utf-8"?>
<Types xmlns="http://schemas.openxmlformats.org/package/2006/content-types">
  <Default Extension="xml" ContentType="application/xml"/>
  <Default Extension="png" ContentType="image/p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30" tabRatio="782" activeTab="6"/>
  </bookViews>
  <sheets>
    <sheet name="Revision History" sheetId="10" r:id="rId1"/>
    <sheet name="How to Use this sheet" sheetId="7" r:id="rId2"/>
    <sheet name="Customer System Overview" sheetId="8" r:id="rId3"/>
    <sheet name="DP83TG720 Straps Tool" sheetId="11" r:id="rId4"/>
    <sheet name="Pin Wise Checklist" sheetId="2" r:id="rId5"/>
    <sheet name="Layout Checklist" sheetId="12" r:id="rId6"/>
    <sheet name="Jira Process" sheetId="9" r:id="rId7"/>
  </sheets>
  <definedNames>
    <definedName name="_xlnm._FilterDatabase" localSheetId="3" hidden="1">'DP83TG720 Straps Tool'!$A$48:$L$55</definedName>
  </definedNames>
  <calcPr calcId="144525"/>
</workbook>
</file>

<file path=xl/sharedStrings.xml><?xml version="1.0" encoding="utf-8"?>
<sst xmlns="http://schemas.openxmlformats.org/spreadsheetml/2006/main" count="493" uniqueCount="301">
  <si>
    <t>Version</t>
  </si>
  <si>
    <t>Date</t>
  </si>
  <si>
    <t>List of Updates</t>
  </si>
  <si>
    <t>Author</t>
  </si>
  <si>
    <t>First Draft</t>
  </si>
  <si>
    <t>Hung Nguyen</t>
  </si>
  <si>
    <t>Power BOM updated.
Phy address table updated.</t>
  </si>
  <si>
    <t>Vikram Sharma</t>
  </si>
  <si>
    <t>Updated strap tool.
Updated BOM in pin wise checklist.
Added layout checklist</t>
  </si>
  <si>
    <t>Option 1 for strap tool updated to fix PHY_ID issue</t>
  </si>
  <si>
    <t>Purpose</t>
  </si>
  <si>
    <t>The purpose of  Ethernet Customer Design Process is to ensure that your board follows the guidelines provided by TI. At the end of this process, if you find your board follows exactly as in checklist, then you need not approach us. However in case of questions, please add the question against the relevant section and submit the completely filled checklist sheet along with your schematics and design files thru jira process (https://jira.itg.ti.com/projects/ETHPHY/)</t>
  </si>
  <si>
    <t>Process for Customers</t>
  </si>
  <si>
    <t>Take TI Reference design and make your schematics</t>
  </si>
  <si>
    <t>Go thru the schematics checklist and ensure your design confirms to our guidelines</t>
  </si>
  <si>
    <t>Use the Design files along with Layout User Guidelines for layout</t>
  </si>
  <si>
    <t>Go thru the layout checklist and ensure your design confirms to layout guidelines</t>
  </si>
  <si>
    <t>If you still have questions/concerns on your design, fill all the sheets of this document</t>
  </si>
  <si>
    <t>Submit to your FAE to review with all information complete</t>
  </si>
  <si>
    <t>Expected turn-around time is 5 working days</t>
  </si>
  <si>
    <t>Process for FAEs</t>
  </si>
  <si>
    <t>Review the information and question submitted by your customers</t>
  </si>
  <si>
    <t>Search e2e forums for information and try to  respond back to your customers at earliest.</t>
  </si>
  <si>
    <t>In case you can't find answer to customer questions, please raise a jira.itg.ti.com with all documents attached</t>
  </si>
  <si>
    <t>Expected turnaround time for review is 7 working days once we have all the information needed as per process defined here.</t>
  </si>
  <si>
    <t>No responses on email for Design Review, all the request shall be routed thru jira.itg.ti.com</t>
  </si>
  <si>
    <t>Sections ( Sheets )</t>
  </si>
  <si>
    <t>Customer System Overview</t>
  </si>
  <si>
    <t>We expect to put together the complete system block diagram of Customer use-case, in particular the devices which are interacting with Ethernet PHY. This will help us understand your overall system and will be instrumental in answering any queries you have.</t>
  </si>
  <si>
    <t>DP83TG720 Strap Tool</t>
  </si>
  <si>
    <t>DP83TG720 provides multiple Hardware Based Configuration.  Sheet takes input for configuration you are planning to use  and generate RH resistor values to be attached to each strap pin accordingly. Either Option 1 (bit wise) or Option 2 (mode wise) can be used to verify the strap configurations.</t>
  </si>
  <si>
    <t>Pin Wise Checklist</t>
  </si>
  <si>
    <t>This sheet provides recommended connection for each pin. Please enter your inputs in Column "G" with yes and no. If you have any question, please write them in column "H"</t>
  </si>
  <si>
    <t>Layout Checklist</t>
  </si>
  <si>
    <t>Fill in the layout checklist</t>
  </si>
  <si>
    <t>Jira Process</t>
  </si>
  <si>
    <t>In  case you any open question after going thru this process, this sheet list downs the process to raise the Design review request. Turn-around time for answering the question is 1 week after having the complete information</t>
  </si>
  <si>
    <t>Customer Name:</t>
  </si>
  <si>
    <t>ENTUPLE E MOBILITY</t>
  </si>
  <si>
    <t xml:space="preserve">End Equipment: </t>
  </si>
  <si>
    <t>VCU for EV</t>
  </si>
  <si>
    <t>MAC Interface:</t>
  </si>
  <si>
    <t>Key Care About:</t>
  </si>
  <si>
    <t>FAE supporting design:</t>
  </si>
  <si>
    <t>Paste System Block Diagram Below</t>
  </si>
  <si>
    <t xml:space="preserve">MAC[2] </t>
  </si>
  <si>
    <t xml:space="preserve">MAC[1] </t>
  </si>
  <si>
    <t xml:space="preserve">MAC[0] </t>
  </si>
  <si>
    <t>DESCRIPTION</t>
  </si>
  <si>
    <t>PHY_AD[3:0]</t>
  </si>
  <si>
    <t>PHY_ADDRESS</t>
  </si>
  <si>
    <t>SGMII</t>
  </si>
  <si>
    <t>Reserved</t>
  </si>
  <si>
    <t>Not valid address</t>
  </si>
  <si>
    <t>RGMII (Align Mode)</t>
  </si>
  <si>
    <t>RGMII (TX Internal Delay Mode)</t>
  </si>
  <si>
    <t>RGMII (TX and RX Internal Delay Mode)</t>
  </si>
  <si>
    <t>RGMII (RX Internal Delay Mode)</t>
  </si>
  <si>
    <t xml:space="preserve">MS </t>
  </si>
  <si>
    <t>1000BASE-T1 Slave Configuration</t>
  </si>
  <si>
    <t>1000BASE-T1 Master Configuration</t>
  </si>
  <si>
    <t>A</t>
  </si>
  <si>
    <t>MAN_EN</t>
  </si>
  <si>
    <t>C</t>
  </si>
  <si>
    <t>Autonomous Mode, (LD enabled at boot), PHY enters Normal mode</t>
  </si>
  <si>
    <t>D</t>
  </si>
  <si>
    <t>Managed Mode, (LD disabled at boot), PHY enters Standby</t>
  </si>
  <si>
    <t>E</t>
  </si>
  <si>
    <t>F</t>
  </si>
  <si>
    <t>VDDIO</t>
  </si>
  <si>
    <t>OPTION 1:</t>
  </si>
  <si>
    <t>RX_D2</t>
  </si>
  <si>
    <t>RX_D1</t>
  </si>
  <si>
    <t>RX_D0</t>
  </si>
  <si>
    <t>LED_0</t>
  </si>
  <si>
    <t>LED_1</t>
  </si>
  <si>
    <t>MAC[2]</t>
  </si>
  <si>
    <t>MAC[1]</t>
  </si>
  <si>
    <t>MAC[0]</t>
  </si>
  <si>
    <t>M/S</t>
  </si>
  <si>
    <t>Selected PHY address</t>
  </si>
  <si>
    <t>Strap Resistor Value (Kohms)</t>
  </si>
  <si>
    <t>Pin</t>
  </si>
  <si>
    <t>Mode</t>
  </si>
  <si>
    <t>Internal Pull</t>
  </si>
  <si>
    <r>
      <rPr>
        <b/>
        <sz val="12"/>
        <color theme="1"/>
        <rFont val="Calibri"/>
        <charset val="134"/>
        <scheme val="minor"/>
      </rPr>
      <t>R</t>
    </r>
    <r>
      <rPr>
        <b/>
        <vertAlign val="subscript"/>
        <sz val="12"/>
        <color theme="1"/>
        <rFont val="Calibri"/>
        <charset val="134"/>
        <scheme val="minor"/>
      </rPr>
      <t>H</t>
    </r>
  </si>
  <si>
    <r>
      <rPr>
        <b/>
        <sz val="12"/>
        <color theme="1"/>
        <rFont val="Calibri"/>
        <charset val="134"/>
        <scheme val="minor"/>
      </rPr>
      <t>R</t>
    </r>
    <r>
      <rPr>
        <b/>
        <vertAlign val="subscript"/>
        <sz val="12"/>
        <color theme="1"/>
        <rFont val="Calibri"/>
        <charset val="134"/>
        <scheme val="minor"/>
      </rPr>
      <t>L</t>
    </r>
  </si>
  <si>
    <t>RX_CTRL</t>
  </si>
  <si>
    <t>PD</t>
  </si>
  <si>
    <t>Open</t>
  </si>
  <si>
    <t>STRP_1</t>
  </si>
  <si>
    <t>RX_D3</t>
  </si>
  <si>
    <t>Mode1</t>
  </si>
  <si>
    <t>Mode2</t>
  </si>
  <si>
    <t>Mode3</t>
  </si>
  <si>
    <t>OPTION 2:</t>
  </si>
  <si>
    <t>RH</t>
  </si>
  <si>
    <t>3 level strap pin</t>
  </si>
  <si>
    <t xml:space="preserve"> </t>
  </si>
  <si>
    <t>Hardware Configuration</t>
  </si>
  <si>
    <t>Bootstrap Pin</t>
  </si>
  <si>
    <t>Bootstrap Mode</t>
  </si>
  <si>
    <t>Recommended Pull-Up</t>
  </si>
  <si>
    <t>Recommended Pull-Down</t>
  </si>
  <si>
    <t>MAC Interface</t>
  </si>
  <si>
    <t>RGMII (Align)</t>
  </si>
  <si>
    <t>PHY Address (hex)</t>
  </si>
  <si>
    <t>0xE</t>
  </si>
  <si>
    <t>M/S Configuration</t>
  </si>
  <si>
    <t>Slave</t>
  </si>
  <si>
    <t>Operational Mode</t>
  </si>
  <si>
    <t>Autonomous</t>
  </si>
  <si>
    <t>Mode 1</t>
  </si>
  <si>
    <t>Mode 2</t>
  </si>
  <si>
    <t>RGMII (TX Internal Delay)</t>
  </si>
  <si>
    <t>RGMII (TX and RX Internal Delay)</t>
  </si>
  <si>
    <t>RGMII (RX Internal Delay)</t>
  </si>
  <si>
    <t>RX_DV</t>
  </si>
  <si>
    <t>RX_ER</t>
  </si>
  <si>
    <t>0x0</t>
  </si>
  <si>
    <t>0x1</t>
  </si>
  <si>
    <t>Address Not Valid</t>
  </si>
  <si>
    <t>0x2</t>
  </si>
  <si>
    <t>0x3</t>
  </si>
  <si>
    <t>0x4</t>
  </si>
  <si>
    <t>0x5</t>
  </si>
  <si>
    <t>Mode 3</t>
  </si>
  <si>
    <t>0x6</t>
  </si>
  <si>
    <t>0x7</t>
  </si>
  <si>
    <t>0x8</t>
  </si>
  <si>
    <t>0x9</t>
  </si>
  <si>
    <t>0xA</t>
  </si>
  <si>
    <t>0xB</t>
  </si>
  <si>
    <t>0xC</t>
  </si>
  <si>
    <t>0xD</t>
  </si>
  <si>
    <t>0xF</t>
  </si>
  <si>
    <t>PU</t>
  </si>
  <si>
    <t>2.49kΩ</t>
  </si>
  <si>
    <t>Domain</t>
  </si>
  <si>
    <t>Items</t>
  </si>
  <si>
    <t>Pin Associated</t>
  </si>
  <si>
    <t>Recommended Connection</t>
  </si>
  <si>
    <t>Pictures</t>
  </si>
  <si>
    <t>Customer Input (Yes/No)</t>
  </si>
  <si>
    <t>Questions (If Any)</t>
  </si>
  <si>
    <t>TI Feedback</t>
  </si>
  <si>
    <t>Power</t>
  </si>
  <si>
    <t>22,34</t>
  </si>
  <si>
    <t>IO Supply: 1.8 V, 2.5 V, or 3.3 V
Recommended supply network is as showing in picture. 
All these decaps should be placed close to pins.
Recommended ferrite bead : BLM18HE102SN1
Bulk-cap for LDO to be &gt;= 1uF;</t>
  </si>
  <si>
    <t xml:space="preserve">3.3V/YES </t>
  </si>
  <si>
    <t>Board supply has decap of 22uf X 2, 0.1uf and 47uf</t>
  </si>
  <si>
    <t>VDDA</t>
  </si>
  <si>
    <t>Analog Supply: 3.3 V
Recommended supply network is as showing in picture. 
All these decaps should be placed close to pins.
Recommended ferrite bead : BLM18HE102SN1
Bulk-cap for LDO to be &gt;= 1uF;</t>
  </si>
  <si>
    <t>YES</t>
  </si>
  <si>
    <t>VDD1P0</t>
  </si>
  <si>
    <t>9,21</t>
  </si>
  <si>
    <t>1V Supply (Can be tuned to 1.05V to take care of IR drop because of ferrite)
Recommended supply network is as showing in picture. 
All these decaps should be placed close to pins.
Recommended ferrite bead : BLM18HE102SN1
Bulk-cap for LDO to be &gt;= 1uF;</t>
  </si>
  <si>
    <t>Board supply has decap of 10uf X 2 and 0.1uf</t>
  </si>
  <si>
    <t>VSLEEP</t>
  </si>
  <si>
    <t>Analog Supply: 3.3 V for Sleep Mode
Recommended supply network is as showing in picture. 
If sleep mode is not used, VSLEEP can be connected to 3.3V supply (used as VDDA) as shown in picture.</t>
  </si>
  <si>
    <t>If sleep mode of phy is used with dedicated Vsleep supply :
If sleep mode is not used , vsleep can be connected to Vdda3p3v as :</t>
  </si>
  <si>
    <t>USED WITH SAME SAME SUPLLY CONNECTED TO  VDDA</t>
  </si>
  <si>
    <t>GND</t>
  </si>
  <si>
    <t>Ground Pad</t>
  </si>
  <si>
    <t>Place maximum number of ground VIAS on the ground pad.
Keep option to isolate the board ground from the MDI connector ground (for EMC/EMI purformance with different cable types).
Isolation resitors = 0 ohms.
Isolation capacitor = 4.7nF (Do not populate)</t>
  </si>
  <si>
    <t>What should be ground for connector pin is it board ground or earth ground</t>
  </si>
  <si>
    <t>LED/GPIO</t>
  </si>
  <si>
    <t>LED_0 / GPIO_0</t>
  </si>
  <si>
    <t>LED_0 must only be set for bootstrap MODE 1 or MODE 2.</t>
  </si>
  <si>
    <t>LED_1 / GPIO_1</t>
  </si>
  <si>
    <t>LED_1 must only be set for bootstrap MODE 1 or MODE 2.</t>
  </si>
  <si>
    <t>Clock</t>
  </si>
  <si>
    <t>XTAL</t>
  </si>
  <si>
    <t>XI</t>
  </si>
  <si>
    <t>Reference clock 25-MHz crystal
Ensure it meets the ppm and ESR spec as defined in datasheet and load capacitance as defined by crystal manufacturer.
Place 100ohms resitor between XI pin and crystal.
Place resistor between XO pin and crystal depending upon the crystal wattage.</t>
  </si>
  <si>
    <t>XO</t>
  </si>
  <si>
    <t>ok</t>
  </si>
  <si>
    <t>Oscillator</t>
  </si>
  <si>
    <t>Reference clock 25-MHz oscillator
Ensure Oscillator Input meets  the spec (jitter, ppm, rise/fall time, duty cycle) as defined in datasheet.</t>
  </si>
  <si>
    <r>
      <rPr>
        <sz val="12"/>
        <color theme="1"/>
        <rFont val="Calibri"/>
        <charset val="134"/>
        <scheme val="minor"/>
      </rPr>
      <t xml:space="preserve">Unused. </t>
    </r>
    <r>
      <rPr>
        <b/>
        <sz val="12"/>
        <color theme="1"/>
        <rFont val="Calibri"/>
        <charset val="134"/>
        <scheme val="minor"/>
      </rPr>
      <t>Do not connect (leave floating)</t>
    </r>
  </si>
  <si>
    <t>Serial Management Interface</t>
  </si>
  <si>
    <t>MDC</t>
  </si>
  <si>
    <t>Connect to Host driving the SMI clock for PHY register programming.</t>
  </si>
  <si>
    <t>MDIO</t>
  </si>
  <si>
    <t>This pin requires a pullup resistor &gt; 2.2Kohms</t>
  </si>
  <si>
    <t>Reset</t>
  </si>
  <si>
    <t>RESET_N</t>
  </si>
  <si>
    <t>Active-LOW input. This pin has a weak internal pullup. Asserting this pin LOW for at least 1 μs will force a reset process to occur. All internal registers will reinitialize to their default states as specified for each bit in the datasheet. All bootstrap pins are resampled upon deassertion of reset.
Pull-up and decap is opitonal. Pin has 9K of internal pull up.</t>
  </si>
  <si>
    <t>Interrupt</t>
  </si>
  <si>
    <t>INT_N</t>
  </si>
  <si>
    <t xml:space="preserve">Active-LOW output, which will be asserted LOW when an interrupt condition occurs. This pin has a weak internal pullup. Register access is necessary to enable various interrupt triggers. Once an interrupt event flag is set, register access is required to clear the interrupt event.
</t>
  </si>
  <si>
    <t>ADDED PULL UP OF 10K</t>
  </si>
  <si>
    <t>Strap</t>
  </si>
  <si>
    <t>Strap pin for PHYADD. Must be used together with RX_CTRL pin for strapping the device into desired PHY address.
The pin has internal week pull-down</t>
  </si>
  <si>
    <t>USED 13K AS PULL UP TP TO SELEC PHY ADRESS AS 0X08H</t>
  </si>
  <si>
    <t>Wake</t>
  </si>
  <si>
    <t>WAKE</t>
  </si>
  <si>
    <t>If sleep mode of phy is used, this pin must be on the Vsleep domain.
If sleep mode of phy is not used, this pin can be left floating.</t>
  </si>
  <si>
    <t>Wake up pin is connected opean drain configuration from transistor and base of transistor is driven from Controller</t>
  </si>
  <si>
    <t>Inhibit</t>
  </si>
  <si>
    <t>INH</t>
  </si>
  <si>
    <t xml:space="preserve">
If sleep mode is used, INH must have a pull-down of 10Kohms
If sleep mode is not used , INH can be left floating or connected to a test point for monitoring purpose.
Active-high PMOS output, with this pin pull-down to ground using external 10K when in sleep mode. In all other mode, INH will be driven high to VSLEEP domain.</t>
  </si>
  <si>
    <t>yes</t>
  </si>
  <si>
    <t>We have placke 10K pull down resitor and we are are assuming this is configured as output and we are driving this pin to enable phy from sleep</t>
  </si>
  <si>
    <t>Medium Dependent Interface (MDI)</t>
  </si>
  <si>
    <t>TRD_M</t>
  </si>
  <si>
    <t>Bidirectional differential signaling configured for 1000BASE-T1 operation</t>
  </si>
  <si>
    <t xml:space="preserve">Recommended CMCs : 
                                Murata :DLW32MH101XT2
                                TDK : ACT1210G-800-2P-TL05,
No ESD diodes on connector side.
</t>
  </si>
  <si>
    <t>Added ESD diodes before Choke</t>
  </si>
  <si>
    <t>TRD_P</t>
  </si>
  <si>
    <t>Done 100ohm impedance control with individual pin pair length matching</t>
  </si>
  <si>
    <t>RGMII Mode</t>
  </si>
  <si>
    <t>TX</t>
  </si>
  <si>
    <t>TX_CLK</t>
  </si>
  <si>
    <t>25MHz Transmit Clock</t>
  </si>
  <si>
    <t>For help in timing closure : 
For TX_* have test ports close to phy
For RX_* have test ports close to MAC</t>
  </si>
  <si>
    <t>Done 50ohm impedance control and  pin pair length matching</t>
  </si>
  <si>
    <t>Done 50ohm impedance control and  pin pair length matching and ignored length matching bettween pin and  strap resistor</t>
  </si>
  <si>
    <t>TX_CTRL</t>
  </si>
  <si>
    <t>Transmit Control</t>
  </si>
  <si>
    <t>TX_D3</t>
  </si>
  <si>
    <t>Transmit Data</t>
  </si>
  <si>
    <t>TX_D2</t>
  </si>
  <si>
    <t>TX_D1</t>
  </si>
  <si>
    <t>TX_D0</t>
  </si>
  <si>
    <t>RX</t>
  </si>
  <si>
    <t>RX_CLK</t>
  </si>
  <si>
    <t>25MHz Receive Clock</t>
  </si>
  <si>
    <t>Receive Data</t>
  </si>
  <si>
    <t>Receive Control</t>
  </si>
  <si>
    <t>SGMII Mode</t>
  </si>
  <si>
    <t>Unused. Do not connect (leave floating)</t>
  </si>
  <si>
    <t>100nF dc-block caps are required between MAC and phy.
Dc-block caps should be close to PHY's transmitter.</t>
  </si>
  <si>
    <t>SGMII INP</t>
  </si>
  <si>
    <t>SGMII INM</t>
  </si>
  <si>
    <t>SGMII OUTP</t>
  </si>
  <si>
    <t>SGMII OUTM</t>
  </si>
  <si>
    <t xml:space="preserve">Unused. </t>
  </si>
  <si>
    <t>No Connect</t>
  </si>
  <si>
    <t>DNC</t>
  </si>
  <si>
    <t>17, 18, 19, 20</t>
  </si>
  <si>
    <t>Item</t>
  </si>
  <si>
    <t>Picture</t>
  </si>
  <si>
    <t>Yes/No</t>
  </si>
  <si>
    <t>TRDP/TRDM</t>
  </si>
  <si>
    <t>Are connector ground and board ground connected well with 0ohms placed on all sides?
Refer to R110, R11 and R70 positions in the picture  (recommended)</t>
  </si>
  <si>
    <t>Are common mode terminations placed symmetrically and on the connector ground?
Refer to R68,R67,R73,C89 positions in the picture  (recommended)</t>
  </si>
  <si>
    <t>Is there continuous ground under trdp and trdm traces (recommended)?</t>
  </si>
  <si>
    <t>Is there void under the components used on trdp and trdm traces? 
If all layer void is not possible then atleast 2nd layer should be cleared off the ground.</t>
  </si>
  <si>
    <t xml:space="preserve">If ESDs are used, are they 2 terminal packages (recommended)? </t>
  </si>
  <si>
    <t>Is the impedance of trdp/trdm pair = differential 100ohms +/-5%?</t>
  </si>
  <si>
    <t>Are trdp/trdm traces matched with +/-10mil accuracy?</t>
  </si>
  <si>
    <t>CMC, AC coupling caps and common mode termination components close to the connector (recommended)?</t>
  </si>
  <si>
    <t>Is the same layer ground plane symmetrically placed around trdp and trdm traces (till connector)?</t>
  </si>
  <si>
    <t>Refered to SNLA371 for the recommended hardware component's footprint selection?</t>
  </si>
  <si>
    <t>Are 10nF,100nF supply decaps placed on the same layer as the PHY and closed to PHY?</t>
  </si>
  <si>
    <t>For supply network spread across multiple layers, are there minimum of 4 vias connecting one layer to another?</t>
  </si>
  <si>
    <t>Is the position of ferrite bead for each power pin combination close to PHY and is good to provide strong connection to both the pins?</t>
  </si>
  <si>
    <t>Is there a ground plane reference for every power plane (recommended for EMC)?</t>
  </si>
  <si>
    <t>Even if sleep mode is not used, is Vsleep routed as power (recommended)?</t>
  </si>
  <si>
    <t>Crystal</t>
  </si>
  <si>
    <t>Is crystal placed closest possible to PHY (making XI and XO route the shortest possible) (recommended)?</t>
  </si>
  <si>
    <t>Are caps connected to xi and xo placed in same orientation  (recommended)?</t>
  </si>
  <si>
    <t>Are caps connected to xi and xo connected well to the top ground and that ground strongly connected to the board ground on bottom layer through continous vias (recommended)?</t>
  </si>
  <si>
    <t>Are switching signals like led and mdc routed away from XI route ?</t>
  </si>
  <si>
    <t>RGMII</t>
  </si>
  <si>
    <t>Are Rgmii traces burried (recommended for EMC)? Vias should be close to PHY/MAC transmitter.</t>
  </si>
  <si>
    <t>Is Rgmii routing lower than 5 inches (recommended)?</t>
  </si>
  <si>
    <t>Is Rgmii data and clock skew less than 200ps?</t>
  </si>
  <si>
    <t>Are Rgmii traces routed with 50ohms impedance control?</t>
  </si>
  <si>
    <t>At Rgmii receiver pins of PHY, 1ns (20%-80%) rise/fall time met?</t>
  </si>
  <si>
    <t>Are their test points close to the MAC and PHY RGMII receiver pins?</t>
  </si>
  <si>
    <t>Are sgmii tx and rx signals routed with 100ohms +/5 % differential impedance control (recommended)?</t>
  </si>
  <si>
    <t>Is mismatch in p and m signal of differential pair less than 5 mils (recommended)?</t>
  </si>
  <si>
    <t>AC-coupling caps on Sgmii signal lines placed close to transmitter side (recommended)?</t>
  </si>
  <si>
    <t>General</t>
  </si>
  <si>
    <t>trace length mismatch : serpentine should be done at mismatch end</t>
  </si>
  <si>
    <t>high speed signals should be routed over a solid ground and not across a plane split or void</t>
  </si>
  <si>
    <t>distance from void &gt; trace width x 1.5</t>
  </si>
  <si>
    <t>place stich capacitors iff traces are crossing two different planes</t>
  </si>
  <si>
    <t>place gnd stiching vias close to the signal transition vias symmetrically ( &lt; 200 mils away)</t>
  </si>
  <si>
    <t>keep out distance from other switching signal : keep out distance &gt; 5w (width of the trace)</t>
  </si>
  <si>
    <t>no probe or test points on any high-speed diff signal</t>
  </si>
  <si>
    <t>no traces near crystals, clock gens, mounting holes, magnetic devices or ics</t>
  </si>
  <si>
    <t>maintain constant trace width to avoid impedance mismatches</t>
  </si>
  <si>
    <t>maximize differential pair to pair spacing &gt; 30mils (after package breakout and before connector)</t>
  </si>
  <si>
    <t>Package break-out must occur within 250mils from the package</t>
  </si>
  <si>
    <t>Keep via stubs short &lt; 15mils</t>
  </si>
  <si>
    <t>Avoid vias on the high speed signals and use them only near SoCs</t>
  </si>
  <si>
    <t>SMDs on high speed traces : 0402 or smaller. Place them symmetrically</t>
  </si>
  <si>
    <t>SMDS on high speed traces :  should have void under them</t>
  </si>
  <si>
    <t>Signal bending rules</t>
  </si>
  <si>
    <t>URL:</t>
  </si>
  <si>
    <t>https://jira.itg.ti.com/projects/ETHPHY/summary</t>
  </si>
  <si>
    <t>Create "New Issue"</t>
  </si>
  <si>
    <t>Select Project "EthernetPhy Board Design Review (ETHPHY)"</t>
  </si>
  <si>
    <t>Issue Type : "Customer Support"</t>
  </si>
  <si>
    <t>Upload Schematics, Layout pcb file, Checklist.xlsx</t>
  </si>
  <si>
    <t>Submit the jira ticket</t>
  </si>
  <si>
    <t>Apps Team will review and respond back over jira to you.</t>
  </si>
  <si>
    <t>Turn around time is 5 working days</t>
  </si>
</sst>
</file>

<file path=xl/styles.xml><?xml version="1.0" encoding="utf-8"?>
<styleSheet xmlns="http://schemas.openxmlformats.org/spreadsheetml/2006/main" xmlns:xr9="http://schemas.microsoft.com/office/spreadsheetml/2016/revision9">
  <numFmts count="6">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 numFmtId="180" formatCode="dd/mm/yyyy"/>
    <numFmt numFmtId="181" formatCode="mmm/yy"/>
  </numFmts>
  <fonts count="31">
    <font>
      <sz val="12"/>
      <color theme="1"/>
      <name val="Calibri"/>
      <charset val="134"/>
      <scheme val="minor"/>
    </font>
    <font>
      <u/>
      <sz val="12"/>
      <color theme="10"/>
      <name val="Calibri"/>
      <charset val="134"/>
      <scheme val="minor"/>
    </font>
    <font>
      <b/>
      <sz val="12"/>
      <color theme="1"/>
      <name val="Calibri"/>
      <charset val="134"/>
      <scheme val="minor"/>
    </font>
    <font>
      <b/>
      <sz val="11"/>
      <color theme="1"/>
      <name val="Calibri"/>
      <charset val="134"/>
      <scheme val="minor"/>
    </font>
    <font>
      <sz val="12"/>
      <color rgb="FF000000"/>
      <name val="Calibri"/>
      <charset val="134"/>
      <scheme val="minor"/>
    </font>
    <font>
      <b/>
      <sz val="12"/>
      <color rgb="FF000000"/>
      <name val="Calibri"/>
      <charset val="134"/>
      <scheme val="minor"/>
    </font>
    <font>
      <sz val="11"/>
      <color theme="1"/>
      <name val="Calibri"/>
      <charset val="134"/>
      <scheme val="minor"/>
    </font>
    <font>
      <sz val="12"/>
      <name val="Calibri"/>
      <charset val="134"/>
      <scheme val="minor"/>
    </font>
    <font>
      <sz val="12"/>
      <color theme="0"/>
      <name val="Calibri"/>
      <charset val="134"/>
      <scheme val="minor"/>
    </font>
    <font>
      <sz val="11"/>
      <color theme="0"/>
      <name val="Calibri"/>
      <charset val="134"/>
      <scheme val="minor"/>
    </font>
    <font>
      <b/>
      <sz val="14"/>
      <color theme="1"/>
      <name val="Calibri"/>
      <charset val="134"/>
      <scheme val="minor"/>
    </font>
    <font>
      <sz val="14"/>
      <color theme="1"/>
      <name val="Calibri"/>
      <charset val="134"/>
      <scheme val="minor"/>
    </font>
    <font>
      <sz val="11"/>
      <color theme="1"/>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b/>
      <vertAlign val="subscript"/>
      <sz val="12"/>
      <color theme="1"/>
      <name val="Calibri"/>
      <charset val="134"/>
      <scheme val="minor"/>
    </font>
  </fonts>
  <fills count="40">
    <fill>
      <patternFill patternType="none"/>
    </fill>
    <fill>
      <patternFill patternType="gray125"/>
    </fill>
    <fill>
      <patternFill patternType="solid">
        <fgColor theme="0"/>
        <bgColor indexed="64"/>
      </patternFill>
    </fill>
    <fill>
      <patternFill patternType="solid">
        <fgColor theme="2" tint="-0.0999786370433668"/>
        <bgColor indexed="64"/>
      </patternFill>
    </fill>
    <fill>
      <patternFill patternType="solid">
        <fgColor rgb="FFFFFF00"/>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176" fontId="12" fillId="0" borderId="0" applyFont="0" applyFill="0" applyBorder="0" applyAlignment="0" applyProtection="0">
      <alignment vertical="center"/>
    </xf>
    <xf numFmtId="177" fontId="12" fillId="0" borderId="0" applyFont="0" applyFill="0" applyBorder="0" applyAlignment="0" applyProtection="0">
      <alignment vertical="center"/>
    </xf>
    <xf numFmtId="9" fontId="12" fillId="0" borderId="0" applyFont="0" applyFill="0" applyBorder="0" applyAlignment="0" applyProtection="0">
      <alignment vertical="center"/>
    </xf>
    <xf numFmtId="178" fontId="12" fillId="0" borderId="0" applyFont="0" applyFill="0" applyBorder="0" applyAlignment="0" applyProtection="0">
      <alignment vertical="center"/>
    </xf>
    <xf numFmtId="179" fontId="12" fillId="0" borderId="0" applyFont="0" applyFill="0" applyBorder="0" applyAlignment="0" applyProtection="0">
      <alignment vertical="center"/>
    </xf>
    <xf numFmtId="0" fontId="12" fillId="9" borderId="4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7" applyNumberFormat="0" applyFill="0" applyAlignment="0" applyProtection="0">
      <alignment vertical="center"/>
    </xf>
    <xf numFmtId="0" fontId="17" fillId="0" borderId="47" applyNumberFormat="0" applyFill="0" applyAlignment="0" applyProtection="0">
      <alignment vertical="center"/>
    </xf>
    <xf numFmtId="0" fontId="18" fillId="0" borderId="48" applyNumberFormat="0" applyFill="0" applyAlignment="0" applyProtection="0">
      <alignment vertical="center"/>
    </xf>
    <xf numFmtId="0" fontId="18" fillId="0" borderId="0" applyNumberFormat="0" applyFill="0" applyBorder="0" applyAlignment="0" applyProtection="0">
      <alignment vertical="center"/>
    </xf>
    <xf numFmtId="0" fontId="19" fillId="10" borderId="49" applyNumberFormat="0" applyAlignment="0" applyProtection="0">
      <alignment vertical="center"/>
    </xf>
    <xf numFmtId="0" fontId="20" fillId="11" borderId="50" applyNumberFormat="0" applyAlignment="0" applyProtection="0">
      <alignment vertical="center"/>
    </xf>
    <xf numFmtId="0" fontId="21" fillId="11" borderId="49" applyNumberFormat="0" applyAlignment="0" applyProtection="0">
      <alignment vertical="center"/>
    </xf>
    <xf numFmtId="0" fontId="22" fillId="12" borderId="51" applyNumberFormat="0" applyAlignment="0" applyProtection="0">
      <alignment vertical="center"/>
    </xf>
    <xf numFmtId="0" fontId="23" fillId="0" borderId="52" applyNumberFormat="0" applyFill="0" applyAlignment="0" applyProtection="0">
      <alignment vertical="center"/>
    </xf>
    <xf numFmtId="0" fontId="24" fillId="0" borderId="53" applyNumberFormat="0" applyFill="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8" fillId="35" borderId="0" applyNumberFormat="0" applyBorder="0" applyAlignment="0" applyProtection="0">
      <alignment vertical="center"/>
    </xf>
    <xf numFmtId="0" fontId="28" fillId="36" borderId="0" applyNumberFormat="0" applyBorder="0" applyAlignment="0" applyProtection="0">
      <alignment vertical="center"/>
    </xf>
    <xf numFmtId="0" fontId="29" fillId="37" borderId="0" applyNumberFormat="0" applyBorder="0" applyAlignment="0" applyProtection="0">
      <alignment vertical="center"/>
    </xf>
    <xf numFmtId="0" fontId="29" fillId="38" borderId="0" applyNumberFormat="0" applyBorder="0" applyAlignment="0" applyProtection="0">
      <alignment vertical="center"/>
    </xf>
    <xf numFmtId="0" fontId="28" fillId="39" borderId="0" applyNumberFormat="0" applyBorder="0" applyAlignment="0" applyProtection="0">
      <alignment vertical="center"/>
    </xf>
    <xf numFmtId="0" fontId="1" fillId="0" borderId="0" applyNumberFormat="0" applyFill="0" applyBorder="0" applyAlignment="0" applyProtection="0"/>
    <xf numFmtId="0" fontId="6" fillId="0" borderId="0"/>
    <xf numFmtId="0" fontId="6" fillId="0" borderId="0"/>
  </cellStyleXfs>
  <cellXfs count="149">
    <xf numFmtId="0" fontId="0" fillId="0" borderId="0" xfId="0"/>
    <xf numFmtId="0" fontId="1" fillId="0" borderId="0" xfId="47"/>
    <xf numFmtId="0" fontId="2" fillId="0" borderId="0" xfId="0" applyFont="1"/>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Fill="1"/>
    <xf numFmtId="0" fontId="0" fillId="2" borderId="0" xfId="0" applyFill="1"/>
    <xf numFmtId="0" fontId="0" fillId="0" borderId="1" xfId="0" applyBorder="1"/>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left" vertical="center" wrapText="1"/>
    </xf>
    <xf numFmtId="0" fontId="0" fillId="2" borderId="2"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left" vertical="center" wrapText="1"/>
    </xf>
    <xf numFmtId="0" fontId="0" fillId="0" borderId="7" xfId="0" applyBorder="1" applyAlignment="1">
      <alignment horizontal="left" vertical="top"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6" xfId="0" applyBorder="1" applyAlignment="1">
      <alignment horizontal="center" vertical="center" wrapText="1"/>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left" vertical="top"/>
    </xf>
    <xf numFmtId="0" fontId="4" fillId="0" borderId="2" xfId="0" applyFont="1" applyBorder="1" applyAlignment="1">
      <alignment horizontal="center" vertical="center" wrapText="1"/>
    </xf>
    <xf numFmtId="0" fontId="0" fillId="0" borderId="4" xfId="0" applyBorder="1" applyAlignment="1">
      <alignment horizontal="left"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3" fillId="0" borderId="2" xfId="49" applyFont="1" applyBorder="1" applyAlignment="1">
      <alignment horizontal="center"/>
    </xf>
    <xf numFmtId="0" fontId="4" fillId="0" borderId="18" xfId="0" applyFont="1" applyBorder="1" applyAlignment="1">
      <alignment horizontal="center" vertical="center" wrapText="1"/>
    </xf>
    <xf numFmtId="0" fontId="4" fillId="0" borderId="2" xfId="0" applyFont="1" applyBorder="1" applyAlignment="1">
      <alignment horizontal="left" vertical="center" wrapText="1"/>
    </xf>
    <xf numFmtId="0" fontId="4" fillId="0" borderId="19" xfId="0" applyFont="1" applyBorder="1" applyAlignment="1">
      <alignment horizontal="left" vertical="center" wrapText="1"/>
    </xf>
    <xf numFmtId="0" fontId="6" fillId="0" borderId="2" xfId="49" applyFill="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0" fillId="0" borderId="0" xfId="0" applyFont="1" applyAlignment="1">
      <alignment horizontal="center"/>
    </xf>
    <xf numFmtId="0" fontId="0" fillId="0" borderId="0" xfId="0" applyFont="1"/>
    <xf numFmtId="0" fontId="0" fillId="5" borderId="2" xfId="0" applyFill="1" applyBorder="1" applyAlignment="1">
      <alignment horizontal="center"/>
    </xf>
    <xf numFmtId="0" fontId="2" fillId="4" borderId="0" xfId="0" applyFont="1" applyFill="1"/>
    <xf numFmtId="0" fontId="0" fillId="0" borderId="0" xfId="0" applyFill="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 xfId="0" applyFont="1" applyBorder="1" applyAlignment="1">
      <alignment horizontal="center"/>
    </xf>
    <xf numFmtId="0" fontId="2" fillId="0" borderId="26" xfId="0" applyFont="1" applyFill="1" applyBorder="1" applyAlignment="1">
      <alignment horizontal="center"/>
    </xf>
    <xf numFmtId="0" fontId="2" fillId="0" borderId="1" xfId="0" applyFont="1" applyFill="1" applyBorder="1" applyAlignment="1">
      <alignment horizontal="center"/>
    </xf>
    <xf numFmtId="0" fontId="2" fillId="0" borderId="27" xfId="0" applyFont="1" applyFill="1" applyBorder="1" applyAlignment="1">
      <alignment horizontal="center"/>
    </xf>
    <xf numFmtId="0" fontId="0" fillId="6" borderId="28" xfId="0" applyFill="1" applyBorder="1" applyAlignment="1">
      <alignment horizontal="center"/>
    </xf>
    <xf numFmtId="0" fontId="0" fillId="6" borderId="29" xfId="0" applyFill="1" applyBorder="1" applyAlignment="1">
      <alignment horizontal="center"/>
    </xf>
    <xf numFmtId="0" fontId="0" fillId="0" borderId="0" xfId="0" applyAlignment="1"/>
    <xf numFmtId="0" fontId="2" fillId="4" borderId="2" xfId="0" applyFont="1" applyFill="1" applyBorder="1" applyAlignment="1">
      <alignment horizontal="center"/>
    </xf>
    <xf numFmtId="0" fontId="0" fillId="0" borderId="2" xfId="0" applyBorder="1" applyAlignment="1">
      <alignment horizontal="center"/>
    </xf>
    <xf numFmtId="0" fontId="0" fillId="7" borderId="2" xfId="0" applyFill="1" applyBorder="1" applyAlignment="1">
      <alignment horizontal="center"/>
    </xf>
    <xf numFmtId="0" fontId="7" fillId="0" borderId="0" xfId="0" applyFont="1"/>
    <xf numFmtId="0" fontId="8" fillId="0" borderId="0" xfId="0" applyFont="1" applyFill="1"/>
    <xf numFmtId="0" fontId="8" fillId="0" borderId="0" xfId="0" applyFont="1"/>
    <xf numFmtId="0" fontId="8" fillId="0" borderId="0" xfId="0" applyFont="1" applyFill="1" applyBorder="1"/>
    <xf numFmtId="0" fontId="8" fillId="0" borderId="0" xfId="0"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2" fillId="0" borderId="30"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center"/>
    </xf>
    <xf numFmtId="0" fontId="2" fillId="0" borderId="12" xfId="0" applyFont="1" applyBorder="1" applyAlignment="1">
      <alignment horizont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8" borderId="34" xfId="0" applyFill="1" applyBorder="1" applyAlignment="1">
      <alignment horizontal="center" vertical="center"/>
    </xf>
    <xf numFmtId="0" fontId="0" fillId="8" borderId="35" xfId="0" applyFill="1" applyBorder="1" applyAlignment="1">
      <alignment horizontal="center" vertical="center"/>
    </xf>
    <xf numFmtId="0" fontId="7" fillId="0" borderId="36" xfId="0" applyFont="1" applyBorder="1" applyAlignment="1">
      <alignment horizontal="center"/>
    </xf>
    <xf numFmtId="0" fontId="0" fillId="0" borderId="36" xfId="0" applyBorder="1" applyAlignment="1">
      <alignment horizontal="center"/>
    </xf>
    <xf numFmtId="0" fontId="2" fillId="0" borderId="37" xfId="0" applyFont="1" applyBorder="1" applyAlignment="1">
      <alignment horizontal="center" vertical="center"/>
    </xf>
    <xf numFmtId="0" fontId="2" fillId="0" borderId="4" xfId="0" applyFont="1" applyBorder="1" applyAlignment="1">
      <alignment horizontal="center" vertical="center"/>
    </xf>
    <xf numFmtId="0" fontId="0" fillId="8" borderId="38" xfId="0" applyFill="1" applyBorder="1" applyAlignment="1">
      <alignment horizontal="center" vertical="center"/>
    </xf>
    <xf numFmtId="0" fontId="0" fillId="8" borderId="39" xfId="0" applyFill="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8" borderId="42" xfId="0" applyFill="1" applyBorder="1" applyAlignment="1">
      <alignment horizontal="center" vertical="center"/>
    </xf>
    <xf numFmtId="0" fontId="0" fillId="8" borderId="43" xfId="0" applyFill="1" applyBorder="1" applyAlignment="1">
      <alignment horizontal="center" vertical="center"/>
    </xf>
    <xf numFmtId="0" fontId="0" fillId="0" borderId="21" xfId="0" applyBorder="1" applyAlignment="1">
      <alignment horizontal="center"/>
    </xf>
    <xf numFmtId="0" fontId="2" fillId="0" borderId="11" xfId="0" applyFont="1" applyBorder="1" applyAlignment="1">
      <alignment horizontal="center"/>
    </xf>
    <xf numFmtId="0" fontId="0" fillId="8" borderId="14" xfId="0" applyFill="1" applyBorder="1" applyAlignment="1">
      <alignment horizontal="center"/>
    </xf>
    <xf numFmtId="0" fontId="0" fillId="8" borderId="31" xfId="0" applyFill="1" applyBorder="1" applyAlignment="1">
      <alignment horizontal="center"/>
    </xf>
    <xf numFmtId="0" fontId="0" fillId="0" borderId="12" xfId="0"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0" fillId="0" borderId="41" xfId="0" applyBorder="1" applyAlignment="1">
      <alignment horizontal="center"/>
    </xf>
    <xf numFmtId="0" fontId="7" fillId="2" borderId="0" xfId="0" applyFont="1" applyFill="1"/>
    <xf numFmtId="0" fontId="9" fillId="0" borderId="0" xfId="48" applyFont="1"/>
    <xf numFmtId="0" fontId="5" fillId="0" borderId="31" xfId="0" applyFont="1" applyBorder="1" applyAlignment="1">
      <alignment horizontal="center" vertical="center" wrapText="1"/>
    </xf>
    <xf numFmtId="0" fontId="3" fillId="0" borderId="2" xfId="49" applyFont="1" applyBorder="1" applyAlignment="1">
      <alignment horizontal="center" vertical="center"/>
    </xf>
    <xf numFmtId="0" fontId="3" fillId="0" borderId="0" xfId="49" applyFont="1" applyBorder="1" applyAlignment="1">
      <alignment horizontal="center"/>
    </xf>
    <xf numFmtId="0" fontId="3" fillId="0" borderId="2" xfId="49" applyFont="1" applyBorder="1"/>
    <xf numFmtId="0" fontId="6" fillId="0" borderId="2" xfId="49" applyBorder="1" applyAlignment="1">
      <alignment horizontal="left"/>
    </xf>
    <xf numFmtId="0" fontId="6" fillId="0" borderId="0" xfId="49" applyFont="1" applyBorder="1" applyAlignment="1">
      <alignment horizontal="center"/>
    </xf>
    <xf numFmtId="0" fontId="6" fillId="0" borderId="0" xfId="49" applyBorder="1"/>
    <xf numFmtId="0" fontId="2" fillId="0" borderId="13" xfId="0" applyFont="1" applyBorder="1" applyAlignment="1">
      <alignment horizontal="center"/>
    </xf>
    <xf numFmtId="0" fontId="0" fillId="0" borderId="44"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 xfId="0" applyFill="1"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0" fontId="0" fillId="0" borderId="0" xfId="0" applyBorder="1" applyAlignment="1">
      <alignment horizontal="center"/>
    </xf>
    <xf numFmtId="0" fontId="6" fillId="0" borderId="0" xfId="49" applyBorder="1" applyAlignment="1">
      <alignment horizontal="center"/>
    </xf>
    <xf numFmtId="0" fontId="0" fillId="4" borderId="0" xfId="0" applyFill="1" applyAlignment="1">
      <alignment horizontal="center"/>
    </xf>
    <xf numFmtId="0" fontId="10" fillId="4" borderId="0" xfId="0" applyFont="1" applyFill="1" applyAlignment="1">
      <alignment vertical="top"/>
    </xf>
    <xf numFmtId="0" fontId="11" fillId="0" borderId="0" xfId="0" applyFont="1" applyAlignment="1">
      <alignment vertical="center" wrapText="1"/>
    </xf>
    <xf numFmtId="0" fontId="11" fillId="0" borderId="0" xfId="0" applyFont="1" applyAlignment="1"/>
    <xf numFmtId="0" fontId="10" fillId="4" borderId="0" xfId="0" applyFont="1" applyFill="1" applyAlignment="1"/>
    <xf numFmtId="0" fontId="11" fillId="0" borderId="0" xfId="0" applyFont="1" applyAlignment="1">
      <alignment wrapText="1"/>
    </xf>
    <xf numFmtId="0" fontId="11" fillId="0" borderId="0" xfId="0" applyFont="1" applyAlignment="1">
      <alignment vertical="top" wrapText="1"/>
    </xf>
    <xf numFmtId="0" fontId="10" fillId="0" borderId="0" xfId="0" applyFont="1" applyFill="1" applyAlignment="1"/>
    <xf numFmtId="0" fontId="11" fillId="4" borderId="0" xfId="0" applyFont="1" applyFill="1" applyAlignment="1"/>
    <xf numFmtId="0" fontId="0" fillId="4" borderId="0" xfId="0" applyFill="1"/>
    <xf numFmtId="0" fontId="0" fillId="4" borderId="2" xfId="0" applyFill="1" applyBorder="1"/>
    <xf numFmtId="180" fontId="0" fillId="0" borderId="2" xfId="0" applyNumberFormat="1" applyBorder="1" applyAlignment="1">
      <alignment horizontal="center" vertical="center"/>
    </xf>
    <xf numFmtId="0" fontId="0" fillId="0" borderId="2" xfId="0" applyBorder="1"/>
    <xf numFmtId="181" fontId="0" fillId="0" borderId="2" xfId="0" applyNumberFormat="1" applyBorder="1" applyAlignment="1">
      <alignment horizontal="center"/>
    </xf>
    <xf numFmtId="0" fontId="0" fillId="0" borderId="2" xfId="0" applyBorder="1" applyAlignment="1">
      <alignment wrapText="1"/>
    </xf>
  </cellXfs>
  <cellStyles count="50">
    <cellStyle name="Normal" xfId="0" builtinId="0"/>
    <cellStyle name="Comma" xfId="1" builtinId="3"/>
    <cellStyle name="Currency" xfId="2" builtinId="4"/>
    <cellStyle name="Percent" xfId="3" builtinId="5"/>
    <cellStyle name="Comma [0]" xfId="4" builtinId="6"/>
    <cellStyle name="Currency [0]" xfId="5" builtinId="7"/>
    <cellStyle name="Note" xfId="6" builtinId="10"/>
    <cellStyle name="Warning Text" xfId="7" builtinId="11"/>
    <cellStyle name="Title" xfId="8" builtinId="15"/>
    <cellStyle name="CExplanatory Text" xfId="9" builtinId="53"/>
    <cellStyle name="Heading 1" xfId="10" builtinId="16"/>
    <cellStyle name="Heading 2" xfId="11" builtinId="17"/>
    <cellStyle name="Heading 3" xfId="12" builtinId="18"/>
    <cellStyle name="Heading 4" xfId="13" builtinId="19"/>
    <cellStyle name="Input" xfId="14" builtinId="20"/>
    <cellStyle name="Output" xfId="15" builtinId="21"/>
    <cellStyle name="Calculation" xfId="16" builtinId="22"/>
    <cellStyle name="Check Cell" xfId="17" builtinId="23"/>
    <cellStyle name="Linked Cell" xfId="18" builtinId="24"/>
    <cellStyle name="Total" xfId="19" builtinId="25"/>
    <cellStyle name="Good" xfId="20" builtinId="26"/>
    <cellStyle name="Bad" xfId="21" builtinId="27"/>
    <cellStyle name="Neutral" xfId="22" builtinId="28"/>
    <cellStyle name="Accent1" xfId="23" builtinId="29"/>
    <cellStyle name="20% - Accent1" xfId="24" builtinId="30"/>
    <cellStyle name="40% - Accent1" xfId="25" builtinId="31"/>
    <cellStyle name="60% - Accent1" xfId="26" builtinId="32"/>
    <cellStyle name="Accent2" xfId="27" builtinId="33"/>
    <cellStyle name="20% - Accent2" xfId="28" builtinId="34"/>
    <cellStyle name="40% - Accent2" xfId="29" builtinId="35"/>
    <cellStyle name="60% - Accent2" xfId="30" builtinId="36"/>
    <cellStyle name="Accent3" xfId="31" builtinId="37"/>
    <cellStyle name="20% - Accent3" xfId="32" builtinId="38"/>
    <cellStyle name="40% - Accent3" xfId="33" builtinId="39"/>
    <cellStyle name="60% - Accent3" xfId="34" builtinId="40"/>
    <cellStyle name="Accent4" xfId="35" builtinId="41"/>
    <cellStyle name="20% - Accent4" xfId="36" builtinId="42"/>
    <cellStyle name="40% - Accent4" xfId="37" builtinId="43"/>
    <cellStyle name="60% - Accent4" xfId="38" builtinId="44"/>
    <cellStyle name="Accent5" xfId="39" builtinId="45"/>
    <cellStyle name="20% - Accent5" xfId="40" builtinId="46"/>
    <cellStyle name="40% - Accent5" xfId="41" builtinId="47"/>
    <cellStyle name="60% - Accent5" xfId="42" builtinId="48"/>
    <cellStyle name="Accent6" xfId="43" builtinId="49"/>
    <cellStyle name="20% - Accent6" xfId="44" builtinId="50"/>
    <cellStyle name="40% - Accent6" xfId="45" builtinId="51"/>
    <cellStyle name="60% - Accent6" xfId="46" builtinId="52"/>
    <cellStyle name="Hyperlink" xfId="47" builtinId="8"/>
    <cellStyle name="Normal 2" xfId="48"/>
    <cellStyle name="Normal 3" xfId="49"/>
  </cellStyles>
  <tableStyles count="0" defaultTableStyle="TableStyleMedium9" defaultPivotStyle="PivotStyleMedium7"/>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2.xml"/><Relationship Id="rId8" Type="http://schemas.openxmlformats.org/officeDocument/2006/relationships/customXml" Target="../customXml/item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customXml" Target="../customXml/item3.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 Id="rId3" Type="http://schemas.openxmlformats.org/officeDocument/2006/relationships/image" Target="../media/image3.png"/><Relationship Id="rId2" Type="http://schemas.openxmlformats.org/officeDocument/2006/relationships/image" Target="../media/image2.png"/><Relationship Id="rId12" Type="http://schemas.openxmlformats.org/officeDocument/2006/relationships/image" Target="../media/image12.png"/><Relationship Id="rId11" Type="http://schemas.openxmlformats.org/officeDocument/2006/relationships/image" Target="../media/image11.png"/><Relationship Id="rId10" Type="http://schemas.openxmlformats.org/officeDocument/2006/relationships/image" Target="../media/image10.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0</xdr:colOff>
      <xdr:row>25</xdr:row>
      <xdr:rowOff>25400</xdr:rowOff>
    </xdr:from>
    <xdr:to>
      <xdr:col>12</xdr:col>
      <xdr:colOff>730250</xdr:colOff>
      <xdr:row>25</xdr:row>
      <xdr:rowOff>25400</xdr:rowOff>
    </xdr:to>
    <xdr:cxnSp>
      <xdr:nvCxnSpPr>
        <xdr:cNvPr id="2" name="Straight Arrow Connector 1"/>
        <xdr:cNvCxnSpPr/>
      </xdr:nvCxnSpPr>
      <xdr:spPr>
        <a:xfrm>
          <a:off x="10448925" y="5466715"/>
          <a:ext cx="4378325" cy="0"/>
        </a:xfrm>
        <a:prstGeom prst="straightConnector1">
          <a:avLst/>
        </a:prstGeom>
        <a:ln>
          <a:solidFill>
            <a:schemeClr val="accent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613410</xdr:colOff>
      <xdr:row>23</xdr:row>
      <xdr:rowOff>128270</xdr:rowOff>
    </xdr:from>
    <xdr:to>
      <xdr:col>15</xdr:col>
      <xdr:colOff>495300</xdr:colOff>
      <xdr:row>27</xdr:row>
      <xdr:rowOff>74930</xdr:rowOff>
    </xdr:to>
    <xdr:sp>
      <xdr:nvSpPr>
        <xdr:cNvPr id="3" name="Rounded Rectangle 2"/>
        <xdr:cNvSpPr/>
      </xdr:nvSpPr>
      <xdr:spPr>
        <a:xfrm>
          <a:off x="14710410" y="4988560"/>
          <a:ext cx="4396740" cy="9277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planned strap configuration + PHy address in decimals</a:t>
          </a:r>
          <a:endParaRPr lang="en-US" sz="1100"/>
        </a:p>
      </xdr:txBody>
    </xdr:sp>
    <xdr:clientData/>
  </xdr:twoCellAnchor>
  <xdr:twoCellAnchor>
    <xdr:from>
      <xdr:col>12</xdr:col>
      <xdr:colOff>600710</xdr:colOff>
      <xdr:row>31</xdr:row>
      <xdr:rowOff>115570</xdr:rowOff>
    </xdr:from>
    <xdr:to>
      <xdr:col>13</xdr:col>
      <xdr:colOff>63500</xdr:colOff>
      <xdr:row>35</xdr:row>
      <xdr:rowOff>85090</xdr:rowOff>
    </xdr:to>
    <xdr:sp>
      <xdr:nvSpPr>
        <xdr:cNvPr id="4" name="Rounded Rectangle 3"/>
        <xdr:cNvSpPr/>
      </xdr:nvSpPr>
      <xdr:spPr>
        <a:xfrm>
          <a:off x="14697710" y="6804660"/>
          <a:ext cx="2063115" cy="7696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Resistor Values to be used for the Straps</a:t>
          </a:r>
          <a:endParaRPr lang="en-US" sz="1100"/>
        </a:p>
      </xdr:txBody>
    </xdr:sp>
    <xdr:clientData/>
  </xdr:twoCellAnchor>
  <xdr:twoCellAnchor>
    <xdr:from>
      <xdr:col>6</xdr:col>
      <xdr:colOff>19050</xdr:colOff>
      <xdr:row>33</xdr:row>
      <xdr:rowOff>100330</xdr:rowOff>
    </xdr:from>
    <xdr:to>
      <xdr:col>12</xdr:col>
      <xdr:colOff>600710</xdr:colOff>
      <xdr:row>33</xdr:row>
      <xdr:rowOff>120650</xdr:rowOff>
    </xdr:to>
    <xdr:cxnSp>
      <xdr:nvCxnSpPr>
        <xdr:cNvPr id="5" name="Straight Arrow Connector 4"/>
        <xdr:cNvCxnSpPr>
          <a:stCxn id="4" idx="1"/>
        </xdr:cNvCxnSpPr>
      </xdr:nvCxnSpPr>
      <xdr:spPr>
        <a:xfrm flipH="1">
          <a:off x="6905625" y="7189470"/>
          <a:ext cx="7792085" cy="20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657833</xdr:colOff>
      <xdr:row>19</xdr:row>
      <xdr:rowOff>143890</xdr:rowOff>
    </xdr:from>
    <xdr:to>
      <xdr:col>14</xdr:col>
      <xdr:colOff>440018</xdr:colOff>
      <xdr:row>21</xdr:row>
      <xdr:rowOff>76947</xdr:rowOff>
    </xdr:to>
    <xdr:sp>
      <xdr:nvSpPr>
        <xdr:cNvPr id="11" name="Rounded Rectangle 10"/>
        <xdr:cNvSpPr/>
      </xdr:nvSpPr>
      <xdr:spPr>
        <a:xfrm>
          <a:off x="14754225" y="4203700"/>
          <a:ext cx="323024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VDDIO  voltage</a:t>
          </a:r>
          <a:r>
            <a:rPr lang="en-US" sz="1100" baseline="0"/>
            <a:t> level(3.3/2.5/1.8)</a:t>
          </a:r>
          <a:endParaRPr lang="en-US" sz="1100"/>
        </a:p>
      </xdr:txBody>
    </xdr:sp>
    <xdr:clientData/>
  </xdr:twoCellAnchor>
  <xdr:twoCellAnchor>
    <xdr:from>
      <xdr:col>2</xdr:col>
      <xdr:colOff>19050</xdr:colOff>
      <xdr:row>20</xdr:row>
      <xdr:rowOff>107951</xdr:rowOff>
    </xdr:from>
    <xdr:to>
      <xdr:col>12</xdr:col>
      <xdr:colOff>657833</xdr:colOff>
      <xdr:row>20</xdr:row>
      <xdr:rowOff>110419</xdr:rowOff>
    </xdr:to>
    <xdr:cxnSp>
      <xdr:nvCxnSpPr>
        <xdr:cNvPr id="12" name="Straight Arrow Connector 11"/>
        <xdr:cNvCxnSpPr>
          <a:endCxn id="11" idx="1"/>
        </xdr:cNvCxnSpPr>
      </xdr:nvCxnSpPr>
      <xdr:spPr>
        <a:xfrm>
          <a:off x="2847975" y="4368165"/>
          <a:ext cx="11906250" cy="1905"/>
        </a:xfrm>
        <a:prstGeom prst="straightConnector1">
          <a:avLst/>
        </a:prstGeom>
        <a:ln>
          <a:solidFill>
            <a:schemeClr val="accent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632460</xdr:colOff>
      <xdr:row>41</xdr:row>
      <xdr:rowOff>191770</xdr:rowOff>
    </xdr:from>
    <xdr:to>
      <xdr:col>13</xdr:col>
      <xdr:colOff>95250</xdr:colOff>
      <xdr:row>45</xdr:row>
      <xdr:rowOff>161290</xdr:rowOff>
    </xdr:to>
    <xdr:sp>
      <xdr:nvSpPr>
        <xdr:cNvPr id="22" name="Rounded Rectangle 21"/>
        <xdr:cNvSpPr/>
      </xdr:nvSpPr>
      <xdr:spPr>
        <a:xfrm>
          <a:off x="14729460" y="8881110"/>
          <a:ext cx="2063115" cy="7696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Select the required option from drop-down </a:t>
          </a:r>
          <a:endParaRPr lang="en-US" sz="1100"/>
        </a:p>
      </xdr:txBody>
    </xdr:sp>
    <xdr:clientData/>
  </xdr:twoCellAnchor>
  <xdr:twoCellAnchor>
    <xdr:from>
      <xdr:col>2</xdr:col>
      <xdr:colOff>1028700</xdr:colOff>
      <xdr:row>43</xdr:row>
      <xdr:rowOff>165100</xdr:rowOff>
    </xdr:from>
    <xdr:to>
      <xdr:col>12</xdr:col>
      <xdr:colOff>632460</xdr:colOff>
      <xdr:row>43</xdr:row>
      <xdr:rowOff>176530</xdr:rowOff>
    </xdr:to>
    <xdr:cxnSp>
      <xdr:nvCxnSpPr>
        <xdr:cNvPr id="24" name="Straight Connector 23"/>
        <xdr:cNvCxnSpPr>
          <a:stCxn id="22" idx="1"/>
        </xdr:cNvCxnSpPr>
      </xdr:nvCxnSpPr>
      <xdr:spPr>
        <a:xfrm flipH="1" flipV="1">
          <a:off x="3857625" y="9254490"/>
          <a:ext cx="10871835" cy="114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1028700</xdr:colOff>
      <xdr:row>43</xdr:row>
      <xdr:rowOff>171450</xdr:rowOff>
    </xdr:from>
    <xdr:to>
      <xdr:col>3</xdr:col>
      <xdr:colOff>6350</xdr:colOff>
      <xdr:row>46</xdr:row>
      <xdr:rowOff>171450</xdr:rowOff>
    </xdr:to>
    <xdr:cxnSp>
      <xdr:nvCxnSpPr>
        <xdr:cNvPr id="26" name="Straight Arrow Connector 25"/>
        <xdr:cNvCxnSpPr/>
      </xdr:nvCxnSpPr>
      <xdr:spPr>
        <a:xfrm flipH="1">
          <a:off x="3857625" y="9260840"/>
          <a:ext cx="15875" cy="600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25400</xdr:colOff>
      <xdr:row>1</xdr:row>
      <xdr:rowOff>0</xdr:rowOff>
    </xdr:from>
    <xdr:to>
      <xdr:col>11</xdr:col>
      <xdr:colOff>19050</xdr:colOff>
      <xdr:row>18</xdr:row>
      <xdr:rowOff>190500</xdr:rowOff>
    </xdr:to>
    <xdr:sp>
      <xdr:nvSpPr>
        <xdr:cNvPr id="27" name="Rectangle 26"/>
        <xdr:cNvSpPr/>
      </xdr:nvSpPr>
      <xdr:spPr>
        <a:xfrm>
          <a:off x="25400" y="209550"/>
          <a:ext cx="13023850" cy="38411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708633</xdr:colOff>
      <xdr:row>6</xdr:row>
      <xdr:rowOff>4190</xdr:rowOff>
    </xdr:from>
    <xdr:to>
      <xdr:col>14</xdr:col>
      <xdr:colOff>490818</xdr:colOff>
      <xdr:row>7</xdr:row>
      <xdr:rowOff>134097</xdr:rowOff>
    </xdr:to>
    <xdr:sp>
      <xdr:nvSpPr>
        <xdr:cNvPr id="38" name="Rounded Rectangle 37"/>
        <xdr:cNvSpPr/>
      </xdr:nvSpPr>
      <xdr:spPr>
        <a:xfrm>
          <a:off x="14805025" y="1397000"/>
          <a:ext cx="3230245" cy="330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Reference Material</a:t>
          </a:r>
          <a:endParaRPr lang="en-US" sz="1100"/>
        </a:p>
      </xdr:txBody>
    </xdr:sp>
    <xdr:clientData/>
  </xdr:twoCellAnchor>
  <xdr:twoCellAnchor>
    <xdr:from>
      <xdr:col>11</xdr:col>
      <xdr:colOff>44450</xdr:colOff>
      <xdr:row>7</xdr:row>
      <xdr:rowOff>2469</xdr:rowOff>
    </xdr:from>
    <xdr:to>
      <xdr:col>12</xdr:col>
      <xdr:colOff>702283</xdr:colOff>
      <xdr:row>7</xdr:row>
      <xdr:rowOff>12700</xdr:rowOff>
    </xdr:to>
    <xdr:cxnSp>
      <xdr:nvCxnSpPr>
        <xdr:cNvPr id="39" name="Straight Arrow Connector 38"/>
        <xdr:cNvCxnSpPr/>
      </xdr:nvCxnSpPr>
      <xdr:spPr>
        <a:xfrm flipV="1">
          <a:off x="13074650" y="1595120"/>
          <a:ext cx="1724025" cy="10795"/>
        </a:xfrm>
        <a:prstGeom prst="straightConnector1">
          <a:avLst/>
        </a:prstGeom>
        <a:ln>
          <a:solidFill>
            <a:schemeClr val="accent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44450</xdr:colOff>
      <xdr:row>26</xdr:row>
      <xdr:rowOff>81643</xdr:rowOff>
    </xdr:from>
    <xdr:to>
      <xdr:col>12</xdr:col>
      <xdr:colOff>598714</xdr:colOff>
      <xdr:row>26</xdr:row>
      <xdr:rowOff>146957</xdr:rowOff>
    </xdr:to>
    <xdr:cxnSp>
      <xdr:nvCxnSpPr>
        <xdr:cNvPr id="14" name="Straight Arrow Connector 13"/>
        <xdr:cNvCxnSpPr/>
      </xdr:nvCxnSpPr>
      <xdr:spPr>
        <a:xfrm flipV="1">
          <a:off x="2873375" y="5722620"/>
          <a:ext cx="11821795" cy="65405"/>
        </a:xfrm>
        <a:prstGeom prst="straightConnector1">
          <a:avLst/>
        </a:prstGeom>
        <a:ln>
          <a:solidFill>
            <a:schemeClr val="accent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46809</xdr:colOff>
      <xdr:row>9</xdr:row>
      <xdr:rowOff>685818</xdr:rowOff>
    </xdr:from>
    <xdr:to>
      <xdr:col>5</xdr:col>
      <xdr:colOff>5061859</xdr:colOff>
      <xdr:row>9</xdr:row>
      <xdr:rowOff>1312237</xdr:rowOff>
    </xdr:to>
    <xdr:pic>
      <xdr:nvPicPr>
        <xdr:cNvPr id="20" name="Picture 19"/>
        <xdr:cNvPicPr>
          <a:picLocks noChangeAspect="1"/>
        </xdr:cNvPicPr>
      </xdr:nvPicPr>
      <xdr:blipFill>
        <a:blip r:embed="rId1"/>
        <a:stretch>
          <a:fillRect/>
        </a:stretch>
      </xdr:blipFill>
      <xdr:spPr>
        <a:xfrm>
          <a:off x="10752455" y="15507335"/>
          <a:ext cx="5015230" cy="626110"/>
        </a:xfrm>
        <a:prstGeom prst="rect">
          <a:avLst/>
        </a:prstGeom>
      </xdr:spPr>
    </xdr:pic>
    <xdr:clientData/>
  </xdr:twoCellAnchor>
  <xdr:twoCellAnchor editAs="oneCell">
    <xdr:from>
      <xdr:col>5</xdr:col>
      <xdr:colOff>1284520</xdr:colOff>
      <xdr:row>14</xdr:row>
      <xdr:rowOff>54435</xdr:rowOff>
    </xdr:from>
    <xdr:to>
      <xdr:col>5</xdr:col>
      <xdr:colOff>3698746</xdr:colOff>
      <xdr:row>14</xdr:row>
      <xdr:rowOff>2054097</xdr:rowOff>
    </xdr:to>
    <xdr:pic>
      <xdr:nvPicPr>
        <xdr:cNvPr id="30" name="Picture 29"/>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1990070" y="25353010"/>
          <a:ext cx="2414270" cy="1999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1132153</xdr:colOff>
      <xdr:row>15</xdr:row>
      <xdr:rowOff>166919</xdr:rowOff>
    </xdr:from>
    <xdr:to>
      <xdr:col>5</xdr:col>
      <xdr:colOff>2961112</xdr:colOff>
      <xdr:row>15</xdr:row>
      <xdr:rowOff>1896809</xdr:rowOff>
    </xdr:to>
    <xdr:pic>
      <xdr:nvPicPr>
        <xdr:cNvPr id="33" name="Picture 32"/>
        <xdr:cNvPicPr>
          <a:picLocks noChangeAspect="1"/>
        </xdr:cNvPicPr>
      </xdr:nvPicPr>
      <xdr:blipFill>
        <a:blip r:embed="rId3"/>
        <a:stretch>
          <a:fillRect/>
        </a:stretch>
      </xdr:blipFill>
      <xdr:spPr>
        <a:xfrm>
          <a:off x="11837670" y="27560905"/>
          <a:ext cx="1829435" cy="1730375"/>
        </a:xfrm>
        <a:prstGeom prst="rect">
          <a:avLst/>
        </a:prstGeom>
      </xdr:spPr>
    </xdr:pic>
    <xdr:clientData/>
  </xdr:twoCellAnchor>
  <xdr:twoCellAnchor editAs="oneCell">
    <xdr:from>
      <xdr:col>5</xdr:col>
      <xdr:colOff>90712</xdr:colOff>
      <xdr:row>20</xdr:row>
      <xdr:rowOff>1433285</xdr:rowOff>
    </xdr:from>
    <xdr:to>
      <xdr:col>5</xdr:col>
      <xdr:colOff>4789712</xdr:colOff>
      <xdr:row>21</xdr:row>
      <xdr:rowOff>1509192</xdr:rowOff>
    </xdr:to>
    <xdr:pic>
      <xdr:nvPicPr>
        <xdr:cNvPr id="18" name="Picture 17"/>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10796270" y="39305230"/>
          <a:ext cx="4699000" cy="2171065"/>
        </a:xfrm>
        <a:prstGeom prst="rect">
          <a:avLst/>
        </a:prstGeom>
      </xdr:spPr>
    </xdr:pic>
    <xdr:clientData/>
  </xdr:twoCellAnchor>
  <xdr:twoCellAnchor editAs="oneCell">
    <xdr:from>
      <xdr:col>5</xdr:col>
      <xdr:colOff>63501</xdr:colOff>
      <xdr:row>2</xdr:row>
      <xdr:rowOff>45357</xdr:rowOff>
    </xdr:from>
    <xdr:to>
      <xdr:col>5</xdr:col>
      <xdr:colOff>5025571</xdr:colOff>
      <xdr:row>2</xdr:row>
      <xdr:rowOff>2068465</xdr:rowOff>
    </xdr:to>
    <xdr:pic>
      <xdr:nvPicPr>
        <xdr:cNvPr id="2" name="Picture 1"/>
        <xdr:cNvPicPr>
          <a:picLocks noChangeAspect="1"/>
        </xdr:cNvPicPr>
      </xdr:nvPicPr>
      <xdr:blipFill>
        <a:blip r:embed="rId5"/>
        <a:stretch>
          <a:fillRect/>
        </a:stretch>
      </xdr:blipFill>
      <xdr:spPr>
        <a:xfrm>
          <a:off x="10769600" y="445135"/>
          <a:ext cx="4961890" cy="2023110"/>
        </a:xfrm>
        <a:prstGeom prst="rect">
          <a:avLst/>
        </a:prstGeom>
      </xdr:spPr>
    </xdr:pic>
    <xdr:clientData/>
  </xdr:twoCellAnchor>
  <xdr:twoCellAnchor editAs="oneCell">
    <xdr:from>
      <xdr:col>5</xdr:col>
      <xdr:colOff>63501</xdr:colOff>
      <xdr:row>4</xdr:row>
      <xdr:rowOff>99786</xdr:rowOff>
    </xdr:from>
    <xdr:to>
      <xdr:col>5</xdr:col>
      <xdr:colOff>4969265</xdr:colOff>
      <xdr:row>5</xdr:row>
      <xdr:rowOff>0</xdr:rowOff>
    </xdr:to>
    <xdr:pic>
      <xdr:nvPicPr>
        <xdr:cNvPr id="8" name="Picture 7"/>
        <xdr:cNvPicPr>
          <a:picLocks noChangeAspect="1"/>
        </xdr:cNvPicPr>
      </xdr:nvPicPr>
      <xdr:blipFill>
        <a:blip r:embed="rId6"/>
        <a:stretch>
          <a:fillRect/>
        </a:stretch>
      </xdr:blipFill>
      <xdr:spPr>
        <a:xfrm>
          <a:off x="10769600" y="4690745"/>
          <a:ext cx="4905375" cy="1995805"/>
        </a:xfrm>
        <a:prstGeom prst="rect">
          <a:avLst/>
        </a:prstGeom>
      </xdr:spPr>
    </xdr:pic>
    <xdr:clientData/>
  </xdr:twoCellAnchor>
  <xdr:twoCellAnchor editAs="oneCell">
    <xdr:from>
      <xdr:col>5</xdr:col>
      <xdr:colOff>45354</xdr:colOff>
      <xdr:row>3</xdr:row>
      <xdr:rowOff>127000</xdr:rowOff>
    </xdr:from>
    <xdr:to>
      <xdr:col>5</xdr:col>
      <xdr:colOff>5070925</xdr:colOff>
      <xdr:row>3</xdr:row>
      <xdr:rowOff>2041071</xdr:rowOff>
    </xdr:to>
    <xdr:pic>
      <xdr:nvPicPr>
        <xdr:cNvPr id="9" name="Picture 8"/>
        <xdr:cNvPicPr>
          <a:picLocks noChangeAspect="1"/>
        </xdr:cNvPicPr>
      </xdr:nvPicPr>
      <xdr:blipFill>
        <a:blip r:embed="rId7"/>
        <a:stretch>
          <a:fillRect/>
        </a:stretch>
      </xdr:blipFill>
      <xdr:spPr>
        <a:xfrm>
          <a:off x="10751185" y="2622550"/>
          <a:ext cx="5025390" cy="1913890"/>
        </a:xfrm>
        <a:prstGeom prst="rect">
          <a:avLst/>
        </a:prstGeom>
      </xdr:spPr>
    </xdr:pic>
    <xdr:clientData/>
  </xdr:twoCellAnchor>
  <xdr:twoCellAnchor editAs="oneCell">
    <xdr:from>
      <xdr:col>5</xdr:col>
      <xdr:colOff>63502</xdr:colOff>
      <xdr:row>5</xdr:row>
      <xdr:rowOff>263071</xdr:rowOff>
    </xdr:from>
    <xdr:to>
      <xdr:col>5</xdr:col>
      <xdr:colOff>4952999</xdr:colOff>
      <xdr:row>5</xdr:row>
      <xdr:rowOff>1905000</xdr:rowOff>
    </xdr:to>
    <xdr:pic>
      <xdr:nvPicPr>
        <xdr:cNvPr id="10" name="Picture 9"/>
        <xdr:cNvPicPr>
          <a:picLocks noChangeAspect="1"/>
        </xdr:cNvPicPr>
      </xdr:nvPicPr>
      <xdr:blipFill>
        <a:blip r:embed="rId8"/>
        <a:stretch>
          <a:fillRect/>
        </a:stretch>
      </xdr:blipFill>
      <xdr:spPr>
        <a:xfrm>
          <a:off x="10769600" y="6949440"/>
          <a:ext cx="4888865" cy="1642110"/>
        </a:xfrm>
        <a:prstGeom prst="rect">
          <a:avLst/>
        </a:prstGeom>
      </xdr:spPr>
    </xdr:pic>
    <xdr:clientData/>
  </xdr:twoCellAnchor>
  <xdr:twoCellAnchor editAs="oneCell">
    <xdr:from>
      <xdr:col>5</xdr:col>
      <xdr:colOff>27214</xdr:colOff>
      <xdr:row>5</xdr:row>
      <xdr:rowOff>2234557</xdr:rowOff>
    </xdr:from>
    <xdr:to>
      <xdr:col>5</xdr:col>
      <xdr:colOff>5016500</xdr:colOff>
      <xdr:row>5</xdr:row>
      <xdr:rowOff>3784630</xdr:rowOff>
    </xdr:to>
    <xdr:pic>
      <xdr:nvPicPr>
        <xdr:cNvPr id="11" name="Picture 10"/>
        <xdr:cNvPicPr>
          <a:picLocks noChangeAspect="1"/>
        </xdr:cNvPicPr>
      </xdr:nvPicPr>
      <xdr:blipFill>
        <a:blip r:embed="rId9"/>
        <a:stretch>
          <a:fillRect/>
        </a:stretch>
      </xdr:blipFill>
      <xdr:spPr>
        <a:xfrm>
          <a:off x="10732770" y="8920480"/>
          <a:ext cx="4989830" cy="1550670"/>
        </a:xfrm>
        <a:prstGeom prst="rect">
          <a:avLst/>
        </a:prstGeom>
      </xdr:spPr>
    </xdr:pic>
    <xdr:clientData/>
  </xdr:twoCellAnchor>
  <xdr:twoCellAnchor editAs="oneCell">
    <xdr:from>
      <xdr:col>5</xdr:col>
      <xdr:colOff>1614716</xdr:colOff>
      <xdr:row>6</xdr:row>
      <xdr:rowOff>163286</xdr:rowOff>
    </xdr:from>
    <xdr:to>
      <xdr:col>5</xdr:col>
      <xdr:colOff>3044354</xdr:colOff>
      <xdr:row>6</xdr:row>
      <xdr:rowOff>2004786</xdr:rowOff>
    </xdr:to>
    <xdr:pic>
      <xdr:nvPicPr>
        <xdr:cNvPr id="12" name="Picture 11"/>
        <xdr:cNvPicPr>
          <a:picLocks noChangeAspect="1"/>
        </xdr:cNvPicPr>
      </xdr:nvPicPr>
      <xdr:blipFill>
        <a:blip r:embed="rId10"/>
        <a:stretch>
          <a:fillRect/>
        </a:stretch>
      </xdr:blipFill>
      <xdr:spPr>
        <a:xfrm>
          <a:off x="12320270" y="10728960"/>
          <a:ext cx="1430020" cy="1841500"/>
        </a:xfrm>
        <a:prstGeom prst="rect">
          <a:avLst/>
        </a:prstGeom>
      </xdr:spPr>
    </xdr:pic>
    <xdr:clientData/>
  </xdr:twoCellAnchor>
  <xdr:twoCellAnchor editAs="oneCell">
    <xdr:from>
      <xdr:col>5</xdr:col>
      <xdr:colOff>358588</xdr:colOff>
      <xdr:row>10</xdr:row>
      <xdr:rowOff>89647</xdr:rowOff>
    </xdr:from>
    <xdr:to>
      <xdr:col>5</xdr:col>
      <xdr:colOff>4123765</xdr:colOff>
      <xdr:row>10</xdr:row>
      <xdr:rowOff>2043468</xdr:rowOff>
    </xdr:to>
    <xdr:pic>
      <xdr:nvPicPr>
        <xdr:cNvPr id="13" name="Picture 12"/>
        <xdr:cNvPicPr>
          <a:picLocks noChangeAspect="1"/>
        </xdr:cNvPicPr>
      </xdr:nvPicPr>
      <xdr:blipFill>
        <a:blip r:embed="rId11"/>
        <a:stretch>
          <a:fillRect/>
        </a:stretch>
      </xdr:blipFill>
      <xdr:spPr>
        <a:xfrm>
          <a:off x="11064240" y="17006570"/>
          <a:ext cx="3765550" cy="1953895"/>
        </a:xfrm>
        <a:prstGeom prst="rect">
          <a:avLst/>
        </a:prstGeom>
      </xdr:spPr>
    </xdr:pic>
    <xdr:clientData/>
  </xdr:twoCellAnchor>
  <xdr:twoCellAnchor editAs="oneCell">
    <xdr:from>
      <xdr:col>5</xdr:col>
      <xdr:colOff>172357</xdr:colOff>
      <xdr:row>19</xdr:row>
      <xdr:rowOff>0</xdr:rowOff>
    </xdr:from>
    <xdr:to>
      <xdr:col>5</xdr:col>
      <xdr:colOff>4898570</xdr:colOff>
      <xdr:row>19</xdr:row>
      <xdr:rowOff>2053085</xdr:rowOff>
    </xdr:to>
    <xdr:pic>
      <xdr:nvPicPr>
        <xdr:cNvPr id="14" name="Picture 13"/>
        <xdr:cNvPicPr>
          <a:picLocks noChangeAspect="1"/>
        </xdr:cNvPicPr>
      </xdr:nvPicPr>
      <xdr:blipFill>
        <a:blip r:embed="rId12"/>
        <a:stretch>
          <a:fillRect/>
        </a:stretch>
      </xdr:blipFill>
      <xdr:spPr>
        <a:xfrm>
          <a:off x="10878185" y="35776535"/>
          <a:ext cx="4726305" cy="205295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356577</xdr:colOff>
      <xdr:row>2</xdr:row>
      <xdr:rowOff>24424</xdr:rowOff>
    </xdr:from>
    <xdr:to>
      <xdr:col>3</xdr:col>
      <xdr:colOff>2627923</xdr:colOff>
      <xdr:row>3</xdr:row>
      <xdr:rowOff>1148164</xdr:rowOff>
    </xdr:to>
    <xdr:pic>
      <xdr:nvPicPr>
        <xdr:cNvPr id="6" name="Picture 5"/>
        <xdr:cNvPicPr>
          <a:picLocks noChangeAspect="1"/>
        </xdr:cNvPicPr>
      </xdr:nvPicPr>
      <xdr:blipFill>
        <a:blip r:embed="rId1"/>
        <a:stretch>
          <a:fillRect/>
        </a:stretch>
      </xdr:blipFill>
      <xdr:spPr>
        <a:xfrm>
          <a:off x="7900035" y="424180"/>
          <a:ext cx="2271395" cy="2122170"/>
        </a:xfrm>
        <a:prstGeom prst="rect">
          <a:avLst/>
        </a:prstGeom>
      </xdr:spPr>
    </xdr:pic>
    <xdr:clientData/>
  </xdr:twoCellAnchor>
  <xdr:twoCellAnchor editAs="oneCell">
    <xdr:from>
      <xdr:col>2</xdr:col>
      <xdr:colOff>1479177</xdr:colOff>
      <xdr:row>45</xdr:row>
      <xdr:rowOff>37694</xdr:rowOff>
    </xdr:from>
    <xdr:to>
      <xdr:col>2</xdr:col>
      <xdr:colOff>1479374</xdr:colOff>
      <xdr:row>54</xdr:row>
      <xdr:rowOff>85673</xdr:rowOff>
    </xdr:to>
    <xdr:pic>
      <xdr:nvPicPr>
        <xdr:cNvPr id="7" name="Picture 6"/>
        <xdr:cNvPicPr>
          <a:picLocks noChangeAspect="1"/>
        </xdr:cNvPicPr>
      </xdr:nvPicPr>
      <xdr:blipFill>
        <a:blip r:embed="rId2"/>
        <a:stretch>
          <a:fillRect/>
        </a:stretch>
      </xdr:blipFill>
      <xdr:spPr>
        <a:xfrm>
          <a:off x="2993390" y="12911455"/>
          <a:ext cx="0" cy="3545840"/>
        </a:xfrm>
        <a:prstGeom prst="rect">
          <a:avLst/>
        </a:prstGeom>
      </xdr:spPr>
    </xdr:pic>
    <xdr:clientData/>
  </xdr:twoCellAnchor>
  <xdr:twoCellAnchor editAs="oneCell">
    <xdr:from>
      <xdr:col>3</xdr:col>
      <xdr:colOff>418354</xdr:colOff>
      <xdr:row>45</xdr:row>
      <xdr:rowOff>171825</xdr:rowOff>
    </xdr:from>
    <xdr:to>
      <xdr:col>3</xdr:col>
      <xdr:colOff>3062942</xdr:colOff>
      <xdr:row>45</xdr:row>
      <xdr:rowOff>1865029</xdr:rowOff>
    </xdr:to>
    <xdr:pic>
      <xdr:nvPicPr>
        <xdr:cNvPr id="8" name="Picture 7"/>
        <xdr:cNvPicPr>
          <a:picLocks noChangeAspect="1"/>
        </xdr:cNvPicPr>
      </xdr:nvPicPr>
      <xdr:blipFill>
        <a:blip r:embed="rId2"/>
        <a:stretch>
          <a:fillRect/>
        </a:stretch>
      </xdr:blipFill>
      <xdr:spPr>
        <a:xfrm>
          <a:off x="7961630" y="13045440"/>
          <a:ext cx="2644775" cy="1693545"/>
        </a:xfrm>
        <a:prstGeom prst="rect">
          <a:avLst/>
        </a:prstGeom>
      </xdr:spPr>
    </xdr:pic>
    <xdr:clientData/>
  </xdr:twoCellAnchor>
  <xdr:twoCellAnchor editAs="oneCell">
    <xdr:from>
      <xdr:col>3</xdr:col>
      <xdr:colOff>276412</xdr:colOff>
      <xdr:row>17</xdr:row>
      <xdr:rowOff>1</xdr:rowOff>
    </xdr:from>
    <xdr:to>
      <xdr:col>3</xdr:col>
      <xdr:colOff>2338295</xdr:colOff>
      <xdr:row>20</xdr:row>
      <xdr:rowOff>558054</xdr:rowOff>
    </xdr:to>
    <xdr:pic>
      <xdr:nvPicPr>
        <xdr:cNvPr id="5" name="Picture 4"/>
        <xdr:cNvPicPr>
          <a:picLocks noChangeAspect="1"/>
        </xdr:cNvPicPr>
      </xdr:nvPicPr>
      <xdr:blipFill>
        <a:blip r:embed="rId3"/>
        <a:stretch>
          <a:fillRect/>
        </a:stretch>
      </xdr:blipFill>
      <xdr:spPr>
        <a:xfrm>
          <a:off x="7820025" y="6206490"/>
          <a:ext cx="2061845" cy="1557655"/>
        </a:xfrm>
        <a:prstGeom prst="rect">
          <a:avLst/>
        </a:prstGeom>
      </xdr:spPr>
    </xdr:pic>
    <xdr:clientData/>
  </xdr:twoCellAnchor>
  <xdr:twoCellAnchor>
    <xdr:from>
      <xdr:col>3</xdr:col>
      <xdr:colOff>859118</xdr:colOff>
      <xdr:row>17</xdr:row>
      <xdr:rowOff>224118</xdr:rowOff>
    </xdr:from>
    <xdr:to>
      <xdr:col>3</xdr:col>
      <xdr:colOff>1030942</xdr:colOff>
      <xdr:row>19</xdr:row>
      <xdr:rowOff>0</xdr:rowOff>
    </xdr:to>
    <xdr:cxnSp>
      <xdr:nvCxnSpPr>
        <xdr:cNvPr id="3" name="Straight Arrow Connector 2"/>
        <xdr:cNvCxnSpPr/>
      </xdr:nvCxnSpPr>
      <xdr:spPr>
        <a:xfrm>
          <a:off x="8402320" y="6430010"/>
          <a:ext cx="172085" cy="376555"/>
        </a:xfrm>
        <a:prstGeom prst="straightConnector1">
          <a:avLst/>
        </a:prstGeom>
        <a:ln w="38100">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857250</xdr:colOff>
      <xdr:row>17</xdr:row>
      <xdr:rowOff>209550</xdr:rowOff>
    </xdr:from>
    <xdr:to>
      <xdr:col>3</xdr:col>
      <xdr:colOff>1029074</xdr:colOff>
      <xdr:row>18</xdr:row>
      <xdr:rowOff>182282</xdr:rowOff>
    </xdr:to>
    <xdr:cxnSp>
      <xdr:nvCxnSpPr>
        <xdr:cNvPr id="9" name="Straight Arrow Connector 8"/>
        <xdr:cNvCxnSpPr/>
      </xdr:nvCxnSpPr>
      <xdr:spPr>
        <a:xfrm>
          <a:off x="8401050" y="6416040"/>
          <a:ext cx="171450" cy="372745"/>
        </a:xfrm>
        <a:prstGeom prst="straightConnector1">
          <a:avLst/>
        </a:prstGeom>
        <a:ln w="38100">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hyperlink" Target="https://jira.itg.ti.com/projects/ETHPHY/summar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8:G32"/>
  <sheetViews>
    <sheetView topLeftCell="A4" workbookViewId="0">
      <selection activeCell="F13" sqref="F13"/>
    </sheetView>
  </sheetViews>
  <sheetFormatPr defaultColWidth="11.125" defaultRowHeight="15.75" outlineLevelCol="6"/>
  <cols>
    <col min="5" max="5" width="11.875" customWidth="1"/>
    <col min="6" max="6" width="50.375" customWidth="1"/>
    <col min="7" max="7" width="13.375" customWidth="1"/>
  </cols>
  <sheetData>
    <row r="8" spans="4:7">
      <c r="D8" s="144" t="s">
        <v>0</v>
      </c>
      <c r="E8" s="144" t="s">
        <v>1</v>
      </c>
      <c r="F8" s="144" t="s">
        <v>2</v>
      </c>
      <c r="G8" s="144" t="s">
        <v>3</v>
      </c>
    </row>
    <row r="9" spans="4:7">
      <c r="D9" s="81">
        <v>0.1</v>
      </c>
      <c r="E9" s="145">
        <v>43529</v>
      </c>
      <c r="F9" s="146" t="s">
        <v>4</v>
      </c>
      <c r="G9" s="81" t="s">
        <v>5</v>
      </c>
    </row>
    <row r="10" ht="31.5" spans="4:7">
      <c r="D10" s="81">
        <v>0.2</v>
      </c>
      <c r="E10" s="147">
        <v>44140</v>
      </c>
      <c r="F10" s="148" t="s">
        <v>6</v>
      </c>
      <c r="G10" s="146" t="s">
        <v>7</v>
      </c>
    </row>
    <row r="11" ht="47.25" spans="4:7">
      <c r="D11" s="81">
        <v>0.3</v>
      </c>
      <c r="E11" s="147">
        <v>44166</v>
      </c>
      <c r="F11" s="148" t="s">
        <v>8</v>
      </c>
      <c r="G11" s="146" t="s">
        <v>7</v>
      </c>
    </row>
    <row r="12" spans="4:7">
      <c r="D12" s="81">
        <v>0.9</v>
      </c>
      <c r="E12" s="147">
        <v>44317</v>
      </c>
      <c r="F12" s="148" t="s">
        <v>9</v>
      </c>
      <c r="G12" s="146" t="s">
        <v>7</v>
      </c>
    </row>
    <row r="13" spans="4:7">
      <c r="D13" s="146"/>
      <c r="E13" s="146"/>
      <c r="F13" s="146"/>
      <c r="G13" s="146"/>
    </row>
    <row r="14" spans="4:7">
      <c r="D14" s="146"/>
      <c r="E14" s="146"/>
      <c r="F14" s="146"/>
      <c r="G14" s="146"/>
    </row>
    <row r="15" spans="4:7">
      <c r="D15" s="146"/>
      <c r="E15" s="146"/>
      <c r="F15" s="146"/>
      <c r="G15" s="146"/>
    </row>
    <row r="16" spans="4:7">
      <c r="D16" s="146"/>
      <c r="E16" s="146"/>
      <c r="F16" s="146"/>
      <c r="G16" s="146"/>
    </row>
    <row r="17" spans="4:7">
      <c r="D17" s="146"/>
      <c r="E17" s="146"/>
      <c r="F17" s="146"/>
      <c r="G17" s="146"/>
    </row>
    <row r="18" spans="4:7">
      <c r="D18" s="146"/>
      <c r="E18" s="146"/>
      <c r="F18" s="146"/>
      <c r="G18" s="146"/>
    </row>
    <row r="19" spans="4:7">
      <c r="D19" s="146"/>
      <c r="E19" s="146"/>
      <c r="F19" s="146"/>
      <c r="G19" s="146"/>
    </row>
    <row r="20" spans="4:7">
      <c r="D20" s="146"/>
      <c r="E20" s="146"/>
      <c r="F20" s="146"/>
      <c r="G20" s="146"/>
    </row>
    <row r="21" spans="4:7">
      <c r="D21" s="146"/>
      <c r="E21" s="146"/>
      <c r="F21" s="146"/>
      <c r="G21" s="146"/>
    </row>
    <row r="22" spans="4:7">
      <c r="D22" s="146"/>
      <c r="E22" s="146"/>
      <c r="F22" s="146"/>
      <c r="G22" s="146"/>
    </row>
    <row r="23" spans="4:7">
      <c r="D23" s="146"/>
      <c r="E23" s="146"/>
      <c r="F23" s="146"/>
      <c r="G23" s="146"/>
    </row>
    <row r="24" spans="4:7">
      <c r="D24" s="146"/>
      <c r="E24" s="146"/>
      <c r="F24" s="146"/>
      <c r="G24" s="146"/>
    </row>
    <row r="25" spans="4:7">
      <c r="D25" s="146"/>
      <c r="E25" s="146"/>
      <c r="F25" s="146"/>
      <c r="G25" s="146"/>
    </row>
    <row r="26" spans="4:7">
      <c r="D26" s="146"/>
      <c r="E26" s="146"/>
      <c r="F26" s="146"/>
      <c r="G26" s="146"/>
    </row>
    <row r="27" spans="4:7">
      <c r="D27" s="146"/>
      <c r="E27" s="146"/>
      <c r="F27" s="146"/>
      <c r="G27" s="146"/>
    </row>
    <row r="28" spans="4:7">
      <c r="D28" s="146"/>
      <c r="E28" s="146"/>
      <c r="F28" s="146"/>
      <c r="G28" s="146"/>
    </row>
    <row r="29" spans="4:7">
      <c r="D29" s="146"/>
      <c r="E29" s="146"/>
      <c r="F29" s="146"/>
      <c r="G29" s="146"/>
    </row>
    <row r="30" spans="4:7">
      <c r="D30" s="146"/>
      <c r="E30" s="146"/>
      <c r="F30" s="146"/>
      <c r="G30" s="146"/>
    </row>
    <row r="31" spans="4:7">
      <c r="D31" s="146"/>
      <c r="E31" s="146"/>
      <c r="F31" s="146"/>
      <c r="G31" s="146"/>
    </row>
    <row r="32" spans="4:7">
      <c r="D32" s="146"/>
      <c r="E32" s="146"/>
      <c r="F32" s="146"/>
      <c r="G32" s="146"/>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2:Q30"/>
  <sheetViews>
    <sheetView zoomScale="85" zoomScaleNormal="85" topLeftCell="A4" workbookViewId="0">
      <selection activeCell="D29" sqref="D29"/>
    </sheetView>
  </sheetViews>
  <sheetFormatPr defaultColWidth="11.125" defaultRowHeight="15.75"/>
  <cols>
    <col min="3" max="3" width="30.375" customWidth="1"/>
    <col min="4" max="4" width="121.875" customWidth="1"/>
  </cols>
  <sheetData>
    <row r="2" ht="75" spans="3:17">
      <c r="C2" s="135" t="s">
        <v>10</v>
      </c>
      <c r="D2" s="136" t="s">
        <v>11</v>
      </c>
      <c r="E2" s="136"/>
      <c r="F2" s="136"/>
      <c r="G2" s="136"/>
      <c r="H2" s="136"/>
      <c r="I2" s="136"/>
      <c r="J2" s="136"/>
      <c r="K2" s="136"/>
      <c r="L2" s="136"/>
      <c r="M2" s="136"/>
      <c r="N2" s="136"/>
      <c r="O2" s="136"/>
      <c r="P2" s="136"/>
      <c r="Q2" s="136"/>
    </row>
    <row r="3" ht="18.75" spans="3:17">
      <c r="C3" s="137"/>
      <c r="D3" s="137"/>
      <c r="E3" s="137"/>
      <c r="F3" s="137"/>
      <c r="G3" s="137"/>
      <c r="H3" s="137"/>
      <c r="I3" s="137"/>
      <c r="J3" s="137"/>
      <c r="K3" s="137"/>
      <c r="L3" s="137"/>
      <c r="M3" s="137"/>
      <c r="N3" s="137"/>
      <c r="O3" s="137"/>
      <c r="P3" s="137"/>
      <c r="Q3" s="137"/>
    </row>
    <row r="4" ht="18.75" spans="3:17">
      <c r="C4" s="138" t="s">
        <v>12</v>
      </c>
      <c r="D4" s="137"/>
      <c r="E4" s="137"/>
      <c r="F4" s="137"/>
      <c r="G4" s="137"/>
      <c r="H4" s="137"/>
      <c r="I4" s="137"/>
      <c r="J4" s="137"/>
      <c r="K4" s="137"/>
      <c r="L4" s="137"/>
      <c r="M4" s="137"/>
      <c r="N4" s="137"/>
      <c r="O4" s="137"/>
      <c r="P4" s="137"/>
      <c r="Q4" s="137"/>
    </row>
    <row r="5" ht="18.75" spans="3:17">
      <c r="C5" s="137">
        <v>1</v>
      </c>
      <c r="D5" s="137" t="s">
        <v>13</v>
      </c>
      <c r="E5" s="137"/>
      <c r="F5" s="137"/>
      <c r="G5" s="137"/>
      <c r="H5" s="137"/>
      <c r="I5" s="137"/>
      <c r="J5" s="137"/>
      <c r="K5" s="137"/>
      <c r="L5" s="137"/>
      <c r="M5" s="137"/>
      <c r="N5" s="137"/>
      <c r="O5" s="137"/>
      <c r="P5" s="137"/>
      <c r="Q5" s="137"/>
    </row>
    <row r="6" ht="18.75" spans="3:17">
      <c r="C6" s="137">
        <v>2</v>
      </c>
      <c r="D6" s="137" t="s">
        <v>14</v>
      </c>
      <c r="E6" s="137"/>
      <c r="F6" s="137"/>
      <c r="G6" s="137"/>
      <c r="H6" s="137"/>
      <c r="I6" s="137"/>
      <c r="J6" s="137"/>
      <c r="K6" s="137"/>
      <c r="L6" s="137"/>
      <c r="M6" s="137"/>
      <c r="N6" s="137"/>
      <c r="O6" s="137"/>
      <c r="P6" s="137"/>
      <c r="Q6" s="137"/>
    </row>
    <row r="7" ht="18.75" spans="3:17">
      <c r="C7" s="137">
        <v>3</v>
      </c>
      <c r="D7" s="137" t="s">
        <v>15</v>
      </c>
      <c r="E7" s="137"/>
      <c r="F7" s="137"/>
      <c r="G7" s="137"/>
      <c r="H7" s="137"/>
      <c r="I7" s="137"/>
      <c r="J7" s="137"/>
      <c r="K7" s="137"/>
      <c r="L7" s="137"/>
      <c r="M7" s="137"/>
      <c r="N7" s="137"/>
      <c r="O7" s="137"/>
      <c r="P7" s="137"/>
      <c r="Q7" s="137"/>
    </row>
    <row r="8" ht="18.75" spans="3:17">
      <c r="C8" s="137">
        <v>4</v>
      </c>
      <c r="D8" s="137" t="s">
        <v>16</v>
      </c>
      <c r="E8" s="137"/>
      <c r="F8" s="137"/>
      <c r="G8" s="137"/>
      <c r="H8" s="137"/>
      <c r="I8" s="137"/>
      <c r="J8" s="137"/>
      <c r="K8" s="137"/>
      <c r="L8" s="137"/>
      <c r="M8" s="137"/>
      <c r="N8" s="137"/>
      <c r="O8" s="137"/>
      <c r="P8" s="137"/>
      <c r="Q8" s="137"/>
    </row>
    <row r="9" ht="18.75" spans="3:17">
      <c r="C9" s="137">
        <v>5</v>
      </c>
      <c r="D9" s="137" t="s">
        <v>17</v>
      </c>
      <c r="E9" s="137"/>
      <c r="F9" s="137"/>
      <c r="G9" s="137"/>
      <c r="H9" s="137"/>
      <c r="I9" s="137"/>
      <c r="J9" s="137"/>
      <c r="K9" s="137"/>
      <c r="L9" s="137"/>
      <c r="M9" s="137"/>
      <c r="N9" s="137"/>
      <c r="O9" s="137"/>
      <c r="P9" s="137"/>
      <c r="Q9" s="137"/>
    </row>
    <row r="10" ht="18.75" spans="3:17">
      <c r="C10" s="137">
        <v>6</v>
      </c>
      <c r="D10" s="137" t="s">
        <v>18</v>
      </c>
      <c r="E10" s="137"/>
      <c r="F10" s="137"/>
      <c r="G10" s="137"/>
      <c r="H10" s="137"/>
      <c r="I10" s="137"/>
      <c r="J10" s="137"/>
      <c r="K10" s="137"/>
      <c r="L10" s="137"/>
      <c r="M10" s="137"/>
      <c r="N10" s="137"/>
      <c r="O10" s="137"/>
      <c r="P10" s="137"/>
      <c r="Q10" s="137"/>
    </row>
    <row r="11" ht="18.75" spans="3:17">
      <c r="C11" s="137">
        <v>7</v>
      </c>
      <c r="D11" s="137" t="s">
        <v>19</v>
      </c>
      <c r="E11" s="137"/>
      <c r="F11" s="137"/>
      <c r="G11" s="137"/>
      <c r="H11" s="137"/>
      <c r="I11" s="137"/>
      <c r="J11" s="137"/>
      <c r="K11" s="137"/>
      <c r="L11" s="137"/>
      <c r="M11" s="137"/>
      <c r="N11" s="137"/>
      <c r="O11" s="137"/>
      <c r="P11" s="137"/>
      <c r="Q11" s="137"/>
    </row>
    <row r="12" ht="18.75" spans="3:17">
      <c r="C12" s="137"/>
      <c r="D12" s="137"/>
      <c r="E12" s="137"/>
      <c r="F12" s="137"/>
      <c r="G12" s="137"/>
      <c r="H12" s="137"/>
      <c r="I12" s="137"/>
      <c r="J12" s="137"/>
      <c r="K12" s="137"/>
      <c r="L12" s="137"/>
      <c r="M12" s="137"/>
      <c r="N12" s="137"/>
      <c r="O12" s="137"/>
      <c r="P12" s="137"/>
      <c r="Q12" s="137"/>
    </row>
    <row r="13" ht="18.75" spans="3:17">
      <c r="C13" s="138" t="s">
        <v>20</v>
      </c>
      <c r="D13" s="137"/>
      <c r="E13" s="137"/>
      <c r="F13" s="137"/>
      <c r="G13" s="137"/>
      <c r="H13" s="137"/>
      <c r="I13" s="137"/>
      <c r="J13" s="137"/>
      <c r="K13" s="137"/>
      <c r="L13" s="137"/>
      <c r="M13" s="137"/>
      <c r="N13" s="137"/>
      <c r="O13" s="137"/>
      <c r="P13" s="137"/>
      <c r="Q13" s="137"/>
    </row>
    <row r="14" ht="18.75" spans="3:17">
      <c r="C14" s="137">
        <v>1</v>
      </c>
      <c r="D14" s="139" t="s">
        <v>21</v>
      </c>
      <c r="E14" s="139"/>
      <c r="F14" s="139"/>
      <c r="G14" s="139"/>
      <c r="H14" s="139"/>
      <c r="I14" s="139"/>
      <c r="J14" s="139"/>
      <c r="K14" s="139"/>
      <c r="L14" s="139"/>
      <c r="M14" s="137"/>
      <c r="N14" s="137"/>
      <c r="O14" s="137"/>
      <c r="P14" s="137"/>
      <c r="Q14" s="137"/>
    </row>
    <row r="15" ht="18.75" spans="3:17">
      <c r="C15" s="137">
        <v>2</v>
      </c>
      <c r="D15" s="139" t="s">
        <v>22</v>
      </c>
      <c r="E15" s="139"/>
      <c r="F15" s="139"/>
      <c r="G15" s="139"/>
      <c r="H15" s="139"/>
      <c r="I15" s="139"/>
      <c r="J15" s="139"/>
      <c r="K15" s="139"/>
      <c r="L15" s="139"/>
      <c r="M15" s="137"/>
      <c r="N15" s="137"/>
      <c r="O15" s="137"/>
      <c r="P15" s="137"/>
      <c r="Q15" s="137"/>
    </row>
    <row r="16" ht="18.75" spans="3:17">
      <c r="C16" s="137">
        <v>3</v>
      </c>
      <c r="D16" s="139" t="s">
        <v>23</v>
      </c>
      <c r="E16" s="139"/>
      <c r="F16" s="139"/>
      <c r="G16" s="139"/>
      <c r="H16" s="139"/>
      <c r="I16" s="139"/>
      <c r="J16" s="139"/>
      <c r="K16" s="139"/>
      <c r="L16" s="139"/>
      <c r="M16" s="137"/>
      <c r="N16" s="137"/>
      <c r="O16" s="137"/>
      <c r="P16" s="137"/>
      <c r="Q16" s="137"/>
    </row>
    <row r="17" ht="18.75" spans="3:17">
      <c r="C17" s="137">
        <v>4</v>
      </c>
      <c r="D17" s="140" t="s">
        <v>24</v>
      </c>
      <c r="E17" s="140"/>
      <c r="F17" s="140"/>
      <c r="G17" s="140"/>
      <c r="H17" s="140"/>
      <c r="I17" s="140"/>
      <c r="J17" s="140"/>
      <c r="K17" s="140"/>
      <c r="L17" s="140"/>
      <c r="M17" s="137"/>
      <c r="N17" s="137"/>
      <c r="O17" s="137"/>
      <c r="P17" s="137"/>
      <c r="Q17" s="137"/>
    </row>
    <row r="18" ht="18.75" spans="3:17">
      <c r="C18" s="137">
        <v>5</v>
      </c>
      <c r="D18" s="139" t="s">
        <v>25</v>
      </c>
      <c r="E18" s="139"/>
      <c r="F18" s="139"/>
      <c r="G18" s="139"/>
      <c r="H18" s="139"/>
      <c r="I18" s="139"/>
      <c r="J18" s="139"/>
      <c r="K18" s="139"/>
      <c r="L18" s="139"/>
      <c r="M18" s="137"/>
      <c r="N18" s="137"/>
      <c r="O18" s="137"/>
      <c r="P18" s="137"/>
      <c r="Q18" s="137"/>
    </row>
    <row r="19" ht="18.75" spans="3:17">
      <c r="C19" s="137"/>
      <c r="D19" s="137"/>
      <c r="E19" s="137"/>
      <c r="F19" s="137"/>
      <c r="G19" s="137"/>
      <c r="H19" s="137"/>
      <c r="I19" s="137"/>
      <c r="J19" s="137"/>
      <c r="K19" s="137"/>
      <c r="L19" s="137"/>
      <c r="M19" s="137"/>
      <c r="N19" s="137"/>
      <c r="O19" s="137"/>
      <c r="P19" s="137"/>
      <c r="Q19" s="137"/>
    </row>
    <row r="20" ht="18.75" spans="3:17">
      <c r="C20" s="138" t="s">
        <v>26</v>
      </c>
      <c r="D20" s="137"/>
      <c r="E20" s="137"/>
      <c r="F20" s="137"/>
      <c r="G20" s="137"/>
      <c r="H20" s="137"/>
      <c r="I20" s="137"/>
      <c r="J20" s="137"/>
      <c r="K20" s="137"/>
      <c r="L20" s="137"/>
      <c r="M20" s="137"/>
      <c r="N20" s="137"/>
      <c r="O20" s="137"/>
      <c r="P20" s="137"/>
      <c r="Q20" s="137"/>
    </row>
    <row r="21" ht="18.75" spans="3:17">
      <c r="C21" s="141"/>
      <c r="D21" s="137"/>
      <c r="E21" s="137"/>
      <c r="F21" s="137"/>
      <c r="G21" s="137"/>
      <c r="H21" s="137"/>
      <c r="I21" s="137"/>
      <c r="J21" s="137"/>
      <c r="K21" s="137"/>
      <c r="L21" s="137"/>
      <c r="M21" s="137"/>
      <c r="N21" s="137"/>
      <c r="O21" s="137"/>
      <c r="P21" s="137"/>
      <c r="Q21" s="137"/>
    </row>
    <row r="22" ht="56.25" spans="3:17">
      <c r="C22" s="142" t="s">
        <v>27</v>
      </c>
      <c r="D22" s="139" t="s">
        <v>28</v>
      </c>
      <c r="E22" s="139"/>
      <c r="F22" s="139"/>
      <c r="G22" s="139"/>
      <c r="H22" s="139"/>
      <c r="I22" s="139"/>
      <c r="J22" s="139"/>
      <c r="K22" s="139"/>
      <c r="L22" s="139"/>
      <c r="M22" s="139"/>
      <c r="N22" s="139"/>
      <c r="O22" s="139"/>
      <c r="P22" s="139"/>
      <c r="Q22" s="139"/>
    </row>
    <row r="23" ht="18.75" spans="3:17">
      <c r="C23" s="137"/>
      <c r="D23" s="137"/>
      <c r="E23" s="137"/>
      <c r="F23" s="137"/>
      <c r="G23" s="137"/>
      <c r="H23" s="137"/>
      <c r="I23" s="137"/>
      <c r="J23" s="137"/>
      <c r="K23" s="137"/>
      <c r="L23" s="137"/>
      <c r="M23" s="137"/>
      <c r="N23" s="137"/>
      <c r="O23" s="137"/>
      <c r="P23" s="137"/>
      <c r="Q23" s="137"/>
    </row>
    <row r="24" ht="56.25" spans="3:17">
      <c r="C24" s="142" t="s">
        <v>29</v>
      </c>
      <c r="D24" s="139" t="s">
        <v>30</v>
      </c>
      <c r="E24" s="139"/>
      <c r="F24" s="139"/>
      <c r="G24" s="139"/>
      <c r="H24" s="139"/>
      <c r="I24" s="139"/>
      <c r="J24" s="139"/>
      <c r="K24" s="139"/>
      <c r="L24" s="139"/>
      <c r="M24" s="139"/>
      <c r="N24" s="139"/>
      <c r="O24" s="139"/>
      <c r="P24" s="137"/>
      <c r="Q24" s="137"/>
    </row>
    <row r="25" ht="18.75" spans="3:17">
      <c r="C25" s="137"/>
      <c r="D25" s="137"/>
      <c r="E25" s="137"/>
      <c r="F25" s="137"/>
      <c r="G25" s="137"/>
      <c r="H25" s="137"/>
      <c r="I25" s="137"/>
      <c r="J25" s="137"/>
      <c r="K25" s="137"/>
      <c r="L25" s="137"/>
      <c r="M25" s="137"/>
      <c r="N25" s="137"/>
      <c r="O25" s="137"/>
      <c r="P25" s="137"/>
      <c r="Q25" s="137"/>
    </row>
    <row r="26" ht="33.95" customHeight="1" spans="3:17">
      <c r="C26" s="142" t="s">
        <v>31</v>
      </c>
      <c r="D26" s="139" t="s">
        <v>32</v>
      </c>
      <c r="E26" s="139"/>
      <c r="F26" s="139"/>
      <c r="G26" s="139"/>
      <c r="H26" s="139"/>
      <c r="I26" s="139"/>
      <c r="J26" s="139"/>
      <c r="K26" s="139"/>
      <c r="L26" s="139"/>
      <c r="M26" s="139"/>
      <c r="N26" s="139"/>
      <c r="O26" s="139"/>
      <c r="P26" s="139"/>
      <c r="Q26" s="137"/>
    </row>
    <row r="27" ht="18.75" spans="3:17">
      <c r="C27" s="137"/>
      <c r="D27" s="137"/>
      <c r="E27" s="137"/>
      <c r="F27" s="137"/>
      <c r="G27" s="137"/>
      <c r="H27" s="137"/>
      <c r="I27" s="137"/>
      <c r="J27" s="137"/>
      <c r="K27" s="137"/>
      <c r="L27" s="137"/>
      <c r="M27" s="137"/>
      <c r="N27" s="137"/>
      <c r="O27" s="137"/>
      <c r="P27" s="137"/>
      <c r="Q27" s="137"/>
    </row>
    <row r="28" ht="47.1" customHeight="1" spans="3:17">
      <c r="C28" s="143" t="s">
        <v>33</v>
      </c>
      <c r="D28" t="s">
        <v>34</v>
      </c>
      <c r="E28" s="139"/>
      <c r="F28" s="139"/>
      <c r="G28" s="139"/>
      <c r="H28" s="139"/>
      <c r="I28" s="139"/>
      <c r="J28" s="139"/>
      <c r="K28" s="139"/>
      <c r="L28" s="139"/>
      <c r="M28" s="139"/>
      <c r="N28" s="139"/>
      <c r="O28" s="139"/>
      <c r="P28" s="139"/>
      <c r="Q28" s="139"/>
    </row>
    <row r="30" ht="37.5" spans="3:4">
      <c r="C30" s="142" t="s">
        <v>35</v>
      </c>
      <c r="D30" s="139" t="s">
        <v>36</v>
      </c>
    </row>
  </sheetData>
  <pageMargins left="0.7" right="0.7" top="0.75" bottom="0.75" header="0.3" footer="0.3"/>
  <pageSetup paperSize="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4:D10"/>
  <sheetViews>
    <sheetView workbookViewId="0">
      <selection activeCell="D7" sqref="D7"/>
    </sheetView>
  </sheetViews>
  <sheetFormatPr defaultColWidth="11.125" defaultRowHeight="15.75" outlineLevelCol="3"/>
  <cols>
    <col min="3" max="3" width="24.375" customWidth="1"/>
    <col min="4" max="4" width="65.875" customWidth="1"/>
    <col min="5" max="5" width="107" customWidth="1"/>
  </cols>
  <sheetData>
    <row r="4" ht="50.1" customHeight="1" spans="2:4">
      <c r="B4" s="6">
        <v>1</v>
      </c>
      <c r="C4" s="6" t="s">
        <v>37</v>
      </c>
      <c r="D4" s="6" t="s">
        <v>38</v>
      </c>
    </row>
    <row r="5" ht="50.1" customHeight="1" spans="2:4">
      <c r="B5" s="6">
        <v>2</v>
      </c>
      <c r="C5" s="6" t="s">
        <v>39</v>
      </c>
      <c r="D5" s="6" t="s">
        <v>40</v>
      </c>
    </row>
    <row r="6" ht="50.1" customHeight="1" spans="2:4">
      <c r="B6" s="6">
        <v>3</v>
      </c>
      <c r="C6" s="6" t="s">
        <v>41</v>
      </c>
      <c r="D6" s="6"/>
    </row>
    <row r="7" ht="50.1" customHeight="1" spans="2:4">
      <c r="B7" s="6">
        <v>4</v>
      </c>
      <c r="C7" s="6" t="s">
        <v>42</v>
      </c>
      <c r="D7" s="6"/>
    </row>
    <row r="8" ht="50.1" customHeight="1" spans="2:4">
      <c r="B8" s="6">
        <v>5</v>
      </c>
      <c r="C8" s="6" t="s">
        <v>43</v>
      </c>
      <c r="D8" s="6"/>
    </row>
    <row r="10" spans="3:4">
      <c r="C10" s="134" t="s">
        <v>44</v>
      </c>
      <c r="D10" s="134"/>
    </row>
  </sheetData>
  <mergeCells count="1">
    <mergeCell ref="C10:D10"/>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4"/>
  <sheetViews>
    <sheetView zoomScale="70" zoomScaleNormal="70" workbookViewId="0">
      <selection activeCell="I50" sqref="I50"/>
    </sheetView>
  </sheetViews>
  <sheetFormatPr defaultColWidth="11.125" defaultRowHeight="15.75"/>
  <cols>
    <col min="1" max="1" width="26" customWidth="1"/>
    <col min="3" max="4" width="13.625" customWidth="1"/>
    <col min="5" max="5" width="12.375" customWidth="1"/>
    <col min="6" max="6" width="13.625" customWidth="1"/>
    <col min="7" max="7" width="15.5" customWidth="1"/>
    <col min="9" max="9" width="20.125" customWidth="1"/>
    <col min="11" max="11" width="22.75" customWidth="1"/>
    <col min="12" max="12" width="14" customWidth="1"/>
    <col min="13" max="13" width="34.125" customWidth="1"/>
    <col min="15" max="15" width="14" customWidth="1"/>
  </cols>
  <sheetData>
    <row r="1" ht="16.5"/>
    <row r="2" ht="45.95" customHeight="1" spans="1:19">
      <c r="A2" s="47" t="s">
        <v>45</v>
      </c>
      <c r="B2" s="48" t="s">
        <v>46</v>
      </c>
      <c r="C2" s="48" t="s">
        <v>47</v>
      </c>
      <c r="D2" s="48" t="s">
        <v>48</v>
      </c>
      <c r="E2" s="49"/>
      <c r="G2" s="50" t="s">
        <v>49</v>
      </c>
      <c r="H2" s="51"/>
      <c r="I2" s="51"/>
      <c r="J2" s="118"/>
      <c r="K2" s="119" t="s">
        <v>50</v>
      </c>
      <c r="M2" s="120"/>
      <c r="N2" s="120"/>
      <c r="O2" s="120"/>
      <c r="P2" s="120"/>
      <c r="Q2" s="120"/>
      <c r="R2" s="120"/>
      <c r="S2" s="12"/>
    </row>
    <row r="3" s="5" customFormat="1" ht="15.6" hidden="1" customHeight="1" spans="1:19">
      <c r="A3" s="52">
        <v>0</v>
      </c>
      <c r="B3" s="53">
        <v>0</v>
      </c>
      <c r="C3" s="53">
        <v>0</v>
      </c>
      <c r="D3" s="54" t="s">
        <v>51</v>
      </c>
      <c r="E3" s="55"/>
      <c r="G3" s="56">
        <v>3</v>
      </c>
      <c r="H3" s="56">
        <v>2</v>
      </c>
      <c r="I3" s="56">
        <v>1</v>
      </c>
      <c r="J3" s="56">
        <v>0</v>
      </c>
      <c r="K3" s="121"/>
      <c r="M3" s="120"/>
      <c r="N3" s="120"/>
      <c r="O3" s="120"/>
      <c r="P3" s="120"/>
      <c r="Q3" s="120"/>
      <c r="R3" s="120"/>
      <c r="S3" s="132"/>
    </row>
    <row r="4" s="5" customFormat="1" spans="1:19">
      <c r="A4" s="57">
        <v>0</v>
      </c>
      <c r="B4" s="45">
        <v>0</v>
      </c>
      <c r="C4" s="45">
        <v>1</v>
      </c>
      <c r="D4" s="58" t="s">
        <v>52</v>
      </c>
      <c r="E4" s="59"/>
      <c r="G4" s="60">
        <v>0</v>
      </c>
      <c r="H4" s="60">
        <v>0</v>
      </c>
      <c r="I4" s="60">
        <v>0</v>
      </c>
      <c r="J4" s="60">
        <v>0</v>
      </c>
      <c r="K4" s="122">
        <v>0</v>
      </c>
      <c r="M4" s="123"/>
      <c r="N4" s="123"/>
      <c r="O4" s="123"/>
      <c r="P4" s="123"/>
      <c r="Q4" s="123"/>
      <c r="R4" s="123"/>
      <c r="S4" s="132"/>
    </row>
    <row r="5" s="5" customFormat="1" spans="1:19">
      <c r="A5" s="57">
        <v>0</v>
      </c>
      <c r="B5" s="45">
        <v>1</v>
      </c>
      <c r="C5" s="45">
        <v>0</v>
      </c>
      <c r="D5" s="58" t="s">
        <v>52</v>
      </c>
      <c r="E5" s="59"/>
      <c r="G5" s="60">
        <v>0</v>
      </c>
      <c r="H5" s="60">
        <v>0</v>
      </c>
      <c r="I5" s="60">
        <v>0</v>
      </c>
      <c r="J5" s="60">
        <v>1</v>
      </c>
      <c r="K5" s="122" t="s">
        <v>53</v>
      </c>
      <c r="M5" s="124"/>
      <c r="N5" s="124"/>
      <c r="O5" s="124"/>
      <c r="P5" s="124"/>
      <c r="Q5" s="124"/>
      <c r="R5" s="124"/>
      <c r="S5" s="132"/>
    </row>
    <row r="6" spans="1:19">
      <c r="A6" s="57">
        <v>0</v>
      </c>
      <c r="B6" s="45">
        <v>1</v>
      </c>
      <c r="C6" s="45">
        <v>1</v>
      </c>
      <c r="D6" s="58" t="s">
        <v>52</v>
      </c>
      <c r="E6" s="59"/>
      <c r="G6" s="60">
        <v>0</v>
      </c>
      <c r="H6" s="60">
        <v>0</v>
      </c>
      <c r="I6" s="60">
        <v>1</v>
      </c>
      <c r="J6" s="60">
        <v>0</v>
      </c>
      <c r="K6" s="122" t="s">
        <v>53</v>
      </c>
      <c r="M6" s="124"/>
      <c r="N6" s="124"/>
      <c r="O6" s="124"/>
      <c r="P6" s="124"/>
      <c r="Q6" s="124"/>
      <c r="R6" s="124"/>
      <c r="S6" s="12"/>
    </row>
    <row r="7" spans="1:19">
      <c r="A7" s="57">
        <v>1</v>
      </c>
      <c r="B7" s="45">
        <v>0</v>
      </c>
      <c r="C7" s="45">
        <v>0</v>
      </c>
      <c r="D7" s="58" t="s">
        <v>54</v>
      </c>
      <c r="E7" s="59"/>
      <c r="G7" s="60">
        <v>0</v>
      </c>
      <c r="H7" s="60">
        <v>0</v>
      </c>
      <c r="I7" s="60">
        <v>1</v>
      </c>
      <c r="J7" s="60">
        <v>1</v>
      </c>
      <c r="K7" s="122" t="s">
        <v>53</v>
      </c>
      <c r="M7" s="124"/>
      <c r="N7" s="124"/>
      <c r="O7" s="124"/>
      <c r="P7" s="124"/>
      <c r="Q7" s="124"/>
      <c r="R7" s="124"/>
      <c r="S7" s="12"/>
    </row>
    <row r="8" spans="1:19">
      <c r="A8" s="57">
        <v>1</v>
      </c>
      <c r="B8" s="45">
        <v>0</v>
      </c>
      <c r="C8" s="45">
        <v>1</v>
      </c>
      <c r="D8" s="58" t="s">
        <v>55</v>
      </c>
      <c r="E8" s="59"/>
      <c r="G8" s="60">
        <v>0</v>
      </c>
      <c r="H8" s="60">
        <v>1</v>
      </c>
      <c r="I8" s="60">
        <v>0</v>
      </c>
      <c r="J8" s="60">
        <v>0</v>
      </c>
      <c r="K8" s="122">
        <v>4</v>
      </c>
      <c r="M8" s="123"/>
      <c r="N8" s="123"/>
      <c r="O8" s="123"/>
      <c r="P8" s="123"/>
      <c r="Q8" s="123"/>
      <c r="R8" s="123"/>
      <c r="S8" s="12"/>
    </row>
    <row r="9" spans="1:19">
      <c r="A9" s="57">
        <v>1</v>
      </c>
      <c r="B9" s="45">
        <v>1</v>
      </c>
      <c r="C9" s="45">
        <v>0</v>
      </c>
      <c r="D9" s="58" t="s">
        <v>56</v>
      </c>
      <c r="E9" s="59"/>
      <c r="G9" s="60">
        <v>0</v>
      </c>
      <c r="H9" s="60">
        <v>1</v>
      </c>
      <c r="I9" s="60">
        <v>0</v>
      </c>
      <c r="J9" s="60">
        <v>1</v>
      </c>
      <c r="K9" s="122">
        <v>5</v>
      </c>
      <c r="M9" s="123"/>
      <c r="N9" s="123"/>
      <c r="O9" s="123"/>
      <c r="P9" s="123"/>
      <c r="Q9" s="123"/>
      <c r="R9" s="133"/>
      <c r="S9" s="12"/>
    </row>
    <row r="10" ht="16.5" spans="1:19">
      <c r="A10" s="61">
        <v>1</v>
      </c>
      <c r="B10" s="62">
        <v>1</v>
      </c>
      <c r="C10" s="62">
        <v>1</v>
      </c>
      <c r="D10" s="63" t="s">
        <v>57</v>
      </c>
      <c r="E10" s="64"/>
      <c r="G10" s="60">
        <v>0</v>
      </c>
      <c r="H10" s="60">
        <v>1</v>
      </c>
      <c r="I10" s="60">
        <v>1</v>
      </c>
      <c r="J10" s="60">
        <v>0</v>
      </c>
      <c r="K10" s="122" t="s">
        <v>53</v>
      </c>
      <c r="M10" s="124"/>
      <c r="N10" s="124"/>
      <c r="O10" s="124"/>
      <c r="P10" s="124"/>
      <c r="Q10" s="124"/>
      <c r="R10" s="124"/>
      <c r="S10" s="12"/>
    </row>
    <row r="11" ht="16.5" spans="7:19">
      <c r="G11" s="60">
        <v>0</v>
      </c>
      <c r="H11" s="60">
        <v>1</v>
      </c>
      <c r="I11" s="60">
        <v>1</v>
      </c>
      <c r="J11" s="60">
        <v>1</v>
      </c>
      <c r="K11" s="122" t="s">
        <v>53</v>
      </c>
      <c r="M11" s="124"/>
      <c r="N11" s="124"/>
      <c r="O11" s="124"/>
      <c r="P11" s="124"/>
      <c r="Q11" s="124"/>
      <c r="R11" s="124"/>
      <c r="S11" s="12"/>
    </row>
    <row r="12" ht="16.5" spans="3:19">
      <c r="C12" s="47" t="s">
        <v>58</v>
      </c>
      <c r="D12" s="48" t="s">
        <v>48</v>
      </c>
      <c r="E12" s="49"/>
      <c r="G12" s="60">
        <v>1</v>
      </c>
      <c r="H12" s="60">
        <v>0</v>
      </c>
      <c r="I12" s="60">
        <v>0</v>
      </c>
      <c r="J12" s="60">
        <v>0</v>
      </c>
      <c r="K12" s="122">
        <v>8</v>
      </c>
      <c r="M12" s="123"/>
      <c r="N12" s="123"/>
      <c r="O12" s="123"/>
      <c r="P12" s="123"/>
      <c r="Q12" s="123"/>
      <c r="R12" s="123"/>
      <c r="S12" s="12"/>
    </row>
    <row r="13" spans="3:19">
      <c r="C13" s="52">
        <v>0</v>
      </c>
      <c r="D13" s="54" t="s">
        <v>59</v>
      </c>
      <c r="E13" s="55"/>
      <c r="G13" s="60">
        <v>1</v>
      </c>
      <c r="H13" s="60">
        <v>0</v>
      </c>
      <c r="I13" s="60">
        <v>0</v>
      </c>
      <c r="J13" s="60">
        <v>1</v>
      </c>
      <c r="K13" s="122" t="s">
        <v>53</v>
      </c>
      <c r="M13" s="124"/>
      <c r="N13" s="124"/>
      <c r="O13" s="124"/>
      <c r="P13" s="124"/>
      <c r="Q13" s="124"/>
      <c r="R13" s="124"/>
      <c r="S13" s="12"/>
    </row>
    <row r="14" ht="16.5" spans="3:19">
      <c r="C14" s="61">
        <v>1</v>
      </c>
      <c r="D14" s="63" t="s">
        <v>60</v>
      </c>
      <c r="E14" s="64"/>
      <c r="G14" s="60">
        <v>1</v>
      </c>
      <c r="H14" s="60">
        <v>0</v>
      </c>
      <c r="I14" s="60">
        <v>1</v>
      </c>
      <c r="J14" s="60">
        <v>0</v>
      </c>
      <c r="K14" s="122" t="s">
        <v>61</v>
      </c>
      <c r="M14" s="123"/>
      <c r="N14" s="123"/>
      <c r="O14" s="123"/>
      <c r="P14" s="123"/>
      <c r="Q14" s="133"/>
      <c r="R14" s="123"/>
      <c r="S14" s="12"/>
    </row>
    <row r="15" ht="16.5" spans="3:19">
      <c r="C15" s="65"/>
      <c r="D15" s="66"/>
      <c r="E15" s="66"/>
      <c r="G15" s="60">
        <v>1</v>
      </c>
      <c r="H15" s="60">
        <v>0</v>
      </c>
      <c r="I15" s="60">
        <v>1</v>
      </c>
      <c r="J15" s="60">
        <v>1</v>
      </c>
      <c r="K15" s="122" t="s">
        <v>53</v>
      </c>
      <c r="M15" s="124"/>
      <c r="N15" s="124"/>
      <c r="O15" s="124"/>
      <c r="P15" s="124"/>
      <c r="Q15" s="124"/>
      <c r="R15" s="124"/>
      <c r="S15" s="12"/>
    </row>
    <row r="16" ht="16.5" spans="3:19">
      <c r="C16" s="47" t="s">
        <v>62</v>
      </c>
      <c r="D16" s="48" t="s">
        <v>48</v>
      </c>
      <c r="E16" s="49"/>
      <c r="G16" s="60">
        <v>1</v>
      </c>
      <c r="H16" s="60">
        <v>1</v>
      </c>
      <c r="I16" s="60">
        <v>0</v>
      </c>
      <c r="J16" s="60">
        <v>0</v>
      </c>
      <c r="K16" s="122" t="s">
        <v>63</v>
      </c>
      <c r="M16" s="123"/>
      <c r="N16" s="123"/>
      <c r="O16" s="123"/>
      <c r="P16" s="123"/>
      <c r="Q16" s="123"/>
      <c r="R16" s="123"/>
      <c r="S16" s="12"/>
    </row>
    <row r="17" spans="3:19">
      <c r="C17" s="52">
        <v>0</v>
      </c>
      <c r="D17" s="54" t="s">
        <v>64</v>
      </c>
      <c r="E17" s="55"/>
      <c r="G17" s="60">
        <v>1</v>
      </c>
      <c r="H17" s="60">
        <v>1</v>
      </c>
      <c r="I17" s="60">
        <v>0</v>
      </c>
      <c r="J17" s="60">
        <v>1</v>
      </c>
      <c r="K17" s="122" t="s">
        <v>65</v>
      </c>
      <c r="M17" s="123"/>
      <c r="N17" s="123"/>
      <c r="O17" s="123"/>
      <c r="P17" s="123"/>
      <c r="Q17" s="123"/>
      <c r="R17" s="133"/>
      <c r="S17" s="12"/>
    </row>
    <row r="18" ht="16.5" spans="3:19">
      <c r="C18" s="61">
        <v>1</v>
      </c>
      <c r="D18" s="63" t="s">
        <v>66</v>
      </c>
      <c r="E18" s="64"/>
      <c r="G18" s="60">
        <v>1</v>
      </c>
      <c r="H18" s="60">
        <v>1</v>
      </c>
      <c r="I18" s="60">
        <v>1</v>
      </c>
      <c r="J18" s="60">
        <v>0</v>
      </c>
      <c r="K18" s="122" t="s">
        <v>67</v>
      </c>
      <c r="M18" s="123"/>
      <c r="N18" s="123"/>
      <c r="O18" s="123"/>
      <c r="P18" s="123"/>
      <c r="Q18" s="133"/>
      <c r="R18" s="123"/>
      <c r="S18" s="12"/>
    </row>
    <row r="19" spans="7:19">
      <c r="G19" s="60">
        <v>1</v>
      </c>
      <c r="H19" s="60">
        <v>1</v>
      </c>
      <c r="I19" s="60">
        <v>1</v>
      </c>
      <c r="J19" s="60">
        <v>1</v>
      </c>
      <c r="K19" s="122" t="s">
        <v>68</v>
      </c>
      <c r="M19" s="123"/>
      <c r="N19" s="123"/>
      <c r="O19" s="123"/>
      <c r="P19" s="123"/>
      <c r="Q19" s="133"/>
      <c r="R19" s="133"/>
      <c r="S19" s="12"/>
    </row>
    <row r="21" spans="1:2">
      <c r="A21" t="s">
        <v>69</v>
      </c>
      <c r="B21" s="67">
        <v>3.3</v>
      </c>
    </row>
    <row r="23" spans="1:1">
      <c r="A23" s="68" t="s">
        <v>70</v>
      </c>
    </row>
    <row r="24" ht="30" customHeight="1" spans="1:13">
      <c r="A24" s="69"/>
      <c r="B24" s="69"/>
      <c r="C24" s="69"/>
      <c r="D24" s="69"/>
      <c r="E24" s="5" t="s">
        <v>71</v>
      </c>
      <c r="F24" s="5" t="s">
        <v>72</v>
      </c>
      <c r="G24" s="5" t="s">
        <v>73</v>
      </c>
      <c r="H24" s="5" t="s">
        <v>74</v>
      </c>
      <c r="I24" s="5" t="s">
        <v>75</v>
      </c>
      <c r="J24" s="5"/>
      <c r="K24" s="5"/>
      <c r="L24" s="5"/>
      <c r="M24" s="5"/>
    </row>
    <row r="25" spans="1:13">
      <c r="A25" s="70"/>
      <c r="B25" s="71"/>
      <c r="C25" s="71"/>
      <c r="D25" s="72"/>
      <c r="E25" s="73" t="s">
        <v>76</v>
      </c>
      <c r="F25" s="73" t="s">
        <v>77</v>
      </c>
      <c r="G25" s="73" t="s">
        <v>78</v>
      </c>
      <c r="H25" s="73" t="s">
        <v>79</v>
      </c>
      <c r="I25" s="73" t="s">
        <v>62</v>
      </c>
      <c r="J25" s="5"/>
      <c r="K25" s="5"/>
      <c r="L25" s="5"/>
      <c r="M25" s="5"/>
    </row>
    <row r="26" spans="1:13">
      <c r="A26" s="74"/>
      <c r="B26" s="75"/>
      <c r="C26" s="75"/>
      <c r="D26" s="76"/>
      <c r="E26" s="67">
        <v>0</v>
      </c>
      <c r="F26" s="67">
        <v>0</v>
      </c>
      <c r="G26" s="67">
        <v>0</v>
      </c>
      <c r="H26" s="67">
        <v>0</v>
      </c>
      <c r="I26" s="67">
        <v>0</v>
      </c>
      <c r="J26" s="5"/>
      <c r="K26" s="5"/>
      <c r="L26" s="5"/>
      <c r="M26" s="5"/>
    </row>
    <row r="27" spans="1:2">
      <c r="A27" t="s">
        <v>80</v>
      </c>
      <c r="B27" s="67">
        <v>8</v>
      </c>
    </row>
    <row r="28" spans="5:9">
      <c r="E28" s="77" t="s">
        <v>81</v>
      </c>
      <c r="F28" s="78"/>
      <c r="H28" s="79"/>
      <c r="I28" s="79"/>
    </row>
    <row r="29" ht="19.5" spans="2:6">
      <c r="B29" s="73" t="s">
        <v>82</v>
      </c>
      <c r="C29" s="73" t="s">
        <v>83</v>
      </c>
      <c r="D29" s="73" t="s">
        <v>84</v>
      </c>
      <c r="E29" s="80" t="s">
        <v>85</v>
      </c>
      <c r="F29" s="80" t="s">
        <v>86</v>
      </c>
    </row>
    <row r="30" spans="2:6">
      <c r="B30" s="81" t="s">
        <v>87</v>
      </c>
      <c r="C30" s="81" t="str">
        <f>IF($B$27=0,"Mode1",(IF($B$27=4,"Mode2",(IF($B$27=5,"Mode3",(IF($B$27=8,"Mode1",(IF($B$27=12,"Mode2",(IF($B$27=13,"Mode3",(IF($B$27=10,"Mode1",(IF($B$27=14,"Mode2",(IF($B$27=15,"Mode3","Address Not Valid")))))))))))))))))</f>
        <v>Mode1</v>
      </c>
      <c r="D30" s="81" t="s">
        <v>88</v>
      </c>
      <c r="E30" s="82" t="str">
        <f>IF($C30="Mode1",$C$44,(IF($C30="Mode2",$D$44,(IF($C30="Mode3",$E$44,"Address Not Valid")))))</f>
        <v>Open</v>
      </c>
      <c r="F30" s="82" t="s">
        <v>89</v>
      </c>
    </row>
    <row r="31" spans="2:6">
      <c r="B31" s="81" t="s">
        <v>90</v>
      </c>
      <c r="C31" s="81" t="str">
        <f>IF($B$27=0,"Mode1",(IF($B$27=4,"Mode1",(IF($B$27=5,"Mode1",(IF($B$27=8,"Mode2",(IF($B$27=12,"Mode2",(IF($B$27=13,"Mode2",(IF($B$27=10,"Mode3",(IF($B$27=14,"Mode3",(IF($B$27=15,"Mode3","Address Not Valid")))))))))))))))))</f>
        <v>Mode2</v>
      </c>
      <c r="D31" s="81" t="s">
        <v>88</v>
      </c>
      <c r="E31" s="82">
        <f>IF($C31="Mode1",$C$44,(IF($C31="Mode2",$D$44,(IF($C31="Mode3",$E$44,"Address Not Valid")))))</f>
        <v>13</v>
      </c>
      <c r="F31" s="82" t="s">
        <v>89</v>
      </c>
    </row>
    <row r="32" spans="2:6">
      <c r="B32" s="81" t="s">
        <v>73</v>
      </c>
      <c r="C32" s="81" t="str">
        <f>IF($G$26=0,"Mode1","Mode2")</f>
        <v>Mode1</v>
      </c>
      <c r="D32" s="81" t="s">
        <v>88</v>
      </c>
      <c r="E32" s="82" t="str">
        <f>IF(C32="Mode1",$C$43,(IF(C32="Mode2",$D$43)))</f>
        <v>Open</v>
      </c>
      <c r="F32" s="82" t="s">
        <v>89</v>
      </c>
    </row>
    <row r="33" spans="2:6">
      <c r="B33" s="81" t="s">
        <v>72</v>
      </c>
      <c r="C33" s="81" t="str">
        <f>IF($F$26=0,"Mode1","Mode2")</f>
        <v>Mode1</v>
      </c>
      <c r="D33" s="81" t="s">
        <v>88</v>
      </c>
      <c r="E33" s="82" t="str">
        <f>IF(C33="Mode1",$C$43,(IF(C33="Mode2",$D$43)))</f>
        <v>Open</v>
      </c>
      <c r="F33" s="82" t="s">
        <v>89</v>
      </c>
    </row>
    <row r="34" spans="2:6">
      <c r="B34" s="81" t="s">
        <v>71</v>
      </c>
      <c r="C34" s="81" t="str">
        <f>IF($E$26=0,"Mode1","Mode2")</f>
        <v>Mode1</v>
      </c>
      <c r="D34" s="81" t="s">
        <v>88</v>
      </c>
      <c r="E34" s="82" t="str">
        <f>IF(C34="Mode1",$C$43,(IF(C34="Mode2",$D$43)))</f>
        <v>Open</v>
      </c>
      <c r="F34" s="82" t="s">
        <v>89</v>
      </c>
    </row>
    <row r="35" spans="2:6">
      <c r="B35" s="81" t="s">
        <v>91</v>
      </c>
      <c r="C35" s="81" t="s">
        <v>92</v>
      </c>
      <c r="D35" s="81" t="s">
        <v>88</v>
      </c>
      <c r="E35" s="82" t="s">
        <v>89</v>
      </c>
      <c r="F35" s="82" t="s">
        <v>89</v>
      </c>
    </row>
    <row r="36" spans="2:6">
      <c r="B36" s="81" t="s">
        <v>74</v>
      </c>
      <c r="C36" s="81" t="str">
        <f>IF($H$26=0,"Mode1","Mode2")</f>
        <v>Mode1</v>
      </c>
      <c r="D36" s="81" t="s">
        <v>88</v>
      </c>
      <c r="E36" s="82" t="str">
        <f>IF(C36="Mode1",$C$43,(IF(C36="Mode2",$D$43)))</f>
        <v>Open</v>
      </c>
      <c r="F36" s="82" t="s">
        <v>89</v>
      </c>
    </row>
    <row r="37" spans="2:6">
      <c r="B37" s="81" t="s">
        <v>75</v>
      </c>
      <c r="C37" s="81" t="str">
        <f>IF($I$26=0,"Mode1","Mode2")</f>
        <v>Mode1</v>
      </c>
      <c r="D37" s="81" t="s">
        <v>88</v>
      </c>
      <c r="E37" s="82" t="str">
        <f>IF(C37="Mode1",$C$43,(IF(C37="Mode2",$D$43)))</f>
        <v>Open</v>
      </c>
      <c r="F37" s="82" t="s">
        <v>89</v>
      </c>
    </row>
    <row r="39" spans="1:5">
      <c r="A39" s="83"/>
      <c r="B39" s="83"/>
      <c r="C39" s="83"/>
      <c r="D39" s="83"/>
      <c r="E39" s="83"/>
    </row>
    <row r="40" spans="1:26">
      <c r="A40" s="84"/>
      <c r="B40" s="84"/>
      <c r="C40" s="84"/>
      <c r="D40" s="84"/>
      <c r="E40" s="84"/>
      <c r="N40" s="5"/>
      <c r="O40" s="5"/>
      <c r="P40" s="5"/>
      <c r="Q40" s="5"/>
      <c r="R40" s="5"/>
      <c r="S40" s="5"/>
      <c r="T40" s="5"/>
      <c r="U40" s="5"/>
      <c r="V40" s="5"/>
      <c r="W40" s="5"/>
      <c r="X40" s="5"/>
      <c r="Y40" s="5"/>
      <c r="Z40" s="5"/>
    </row>
    <row r="41" spans="1:26">
      <c r="A41" s="84"/>
      <c r="B41" s="84"/>
      <c r="C41" s="84"/>
      <c r="D41" s="84"/>
      <c r="E41" s="84"/>
      <c r="F41" s="85"/>
      <c r="N41" s="5"/>
      <c r="O41" s="5"/>
      <c r="P41" s="5"/>
      <c r="Q41" s="5"/>
      <c r="R41" s="5"/>
      <c r="S41" s="5"/>
      <c r="T41" s="5"/>
      <c r="U41" s="5"/>
      <c r="V41" s="5"/>
      <c r="W41" s="5"/>
      <c r="X41" s="5"/>
      <c r="Y41" s="5"/>
      <c r="Z41" s="5"/>
    </row>
    <row r="42" spans="1:14">
      <c r="A42" s="86"/>
      <c r="B42" s="86"/>
      <c r="C42" s="87" t="s">
        <v>92</v>
      </c>
      <c r="D42" s="87" t="s">
        <v>93</v>
      </c>
      <c r="E42" s="87" t="s">
        <v>94</v>
      </c>
      <c r="F42" s="88"/>
      <c r="N42" s="5"/>
    </row>
    <row r="43" spans="1:6">
      <c r="A43" s="68" t="s">
        <v>95</v>
      </c>
      <c r="B43" s="87" t="s">
        <v>96</v>
      </c>
      <c r="C43" s="87" t="s">
        <v>89</v>
      </c>
      <c r="D43" s="87">
        <v>2.49</v>
      </c>
      <c r="E43" s="87"/>
      <c r="F43" s="88"/>
    </row>
    <row r="44" spans="1:5">
      <c r="A44" s="87" t="s">
        <v>97</v>
      </c>
      <c r="B44" s="87" t="s">
        <v>96</v>
      </c>
      <c r="C44" s="87" t="s">
        <v>89</v>
      </c>
      <c r="D44" s="87">
        <f>IF($B$21=3.3,13,(IF($B$21=2.5,12,(IF($B$21=1.8,4,"Enter valid VDDIO")))))</f>
        <v>13</v>
      </c>
      <c r="E44" s="87">
        <f>IF($B$21=3.3,4.5,(IF($B$21=2.5,2,(IF($B$21=1.8,0.8,"Enter valid VDDIO")))))</f>
        <v>4.5</v>
      </c>
    </row>
    <row r="45" spans="1:14">
      <c r="A45" s="89"/>
      <c r="B45" s="89"/>
      <c r="C45" s="89"/>
      <c r="D45" s="89"/>
      <c r="E45" s="89"/>
      <c r="F45" s="83"/>
      <c r="N45" t="s">
        <v>98</v>
      </c>
    </row>
    <row r="47" ht="16.5"/>
    <row r="48" ht="16.5" spans="1:12">
      <c r="A48" s="90" t="s">
        <v>99</v>
      </c>
      <c r="B48" s="91"/>
      <c r="C48" s="91"/>
      <c r="D48" s="92"/>
      <c r="E48" s="93" t="s">
        <v>100</v>
      </c>
      <c r="F48" s="93"/>
      <c r="G48" s="93" t="s">
        <v>101</v>
      </c>
      <c r="H48" s="93"/>
      <c r="I48" s="93" t="s">
        <v>102</v>
      </c>
      <c r="J48" s="93"/>
      <c r="K48" s="93" t="s">
        <v>103</v>
      </c>
      <c r="L48" s="125"/>
    </row>
    <row r="49" spans="1:12">
      <c r="A49" s="94" t="s">
        <v>104</v>
      </c>
      <c r="B49" s="95"/>
      <c r="C49" s="96" t="s">
        <v>105</v>
      </c>
      <c r="D49" s="97"/>
      <c r="E49" s="98" t="s">
        <v>73</v>
      </c>
      <c r="F49" s="98"/>
      <c r="G49" s="99" t="str">
        <f>VLOOKUP($C$49,$A$64:$D$71,4,FALSE)</f>
        <v>Mode 1</v>
      </c>
      <c r="H49" s="99"/>
      <c r="I49" s="99" t="str">
        <f>VLOOKUP(G49,$A$95:$C$98,2,FALSE)</f>
        <v>Open</v>
      </c>
      <c r="J49" s="99"/>
      <c r="K49" s="99" t="s">
        <v>89</v>
      </c>
      <c r="L49" s="126"/>
    </row>
    <row r="50" ht="16.5" spans="1:12">
      <c r="A50" s="100"/>
      <c r="B50" s="101"/>
      <c r="C50" s="102"/>
      <c r="D50" s="103"/>
      <c r="E50" s="81" t="s">
        <v>72</v>
      </c>
      <c r="F50" s="81"/>
      <c r="G50" s="81" t="str">
        <f>VLOOKUP($C$49,$A$64:$D$71,3,FALSE)</f>
        <v>Mode 1</v>
      </c>
      <c r="H50" s="81"/>
      <c r="I50" s="81" t="str">
        <f>VLOOKUP(G50,$A$95:$C$98,2,FALSE)</f>
        <v>Open</v>
      </c>
      <c r="J50" s="81"/>
      <c r="K50" s="99" t="s">
        <v>89</v>
      </c>
      <c r="L50" s="127"/>
    </row>
    <row r="51" ht="16.5" spans="1:12">
      <c r="A51" s="104"/>
      <c r="B51" s="105"/>
      <c r="C51" s="106"/>
      <c r="D51" s="107"/>
      <c r="E51" s="108" t="s">
        <v>71</v>
      </c>
      <c r="F51" s="108"/>
      <c r="G51" s="108" t="str">
        <f>VLOOKUP($C$49,$A$64:$D$71,2,FALSE)</f>
        <v>Mode 2</v>
      </c>
      <c r="H51" s="108"/>
      <c r="I51" s="108" t="str">
        <f>VLOOKUP(G51,$A$95:$C$98,2,FALSE)</f>
        <v>2.49kΩ</v>
      </c>
      <c r="J51" s="108"/>
      <c r="K51" s="99" t="s">
        <v>89</v>
      </c>
      <c r="L51" s="128"/>
    </row>
    <row r="52" ht="16.5" spans="1:12">
      <c r="A52" s="94" t="s">
        <v>106</v>
      </c>
      <c r="B52" s="95"/>
      <c r="C52" s="96" t="s">
        <v>107</v>
      </c>
      <c r="D52" s="97"/>
      <c r="E52" s="99" t="s">
        <v>87</v>
      </c>
      <c r="F52" s="99"/>
      <c r="G52" s="99" t="str">
        <f>VLOOKUP($C$52,$A$76:$C$91,2,FALSE)</f>
        <v>Mode 2</v>
      </c>
      <c r="H52" s="99"/>
      <c r="I52" s="129">
        <f>IF(G52="Mode 1",$C$44,(IF(G52="Mode 2",$D$44,(IF(G52="Mode 3",$E$44,"Address Not Valid")))))</f>
        <v>13</v>
      </c>
      <c r="J52" s="99"/>
      <c r="K52" s="99" t="s">
        <v>89</v>
      </c>
      <c r="L52" s="126"/>
    </row>
    <row r="53" ht="16.5" spans="1:12">
      <c r="A53" s="104"/>
      <c r="B53" s="105"/>
      <c r="C53" s="106"/>
      <c r="D53" s="107"/>
      <c r="E53" s="108" t="s">
        <v>90</v>
      </c>
      <c r="F53" s="108"/>
      <c r="G53" s="108" t="str">
        <f>VLOOKUP($C$52,$A$76:$C$91,3,FALSE)</f>
        <v>Mode 3</v>
      </c>
      <c r="H53" s="108"/>
      <c r="I53" s="129">
        <f>IF(G53="Mode 1",$C$44,(IF(G53="Mode 2",$D$44,(IF(G53="Mode 3",$E$44,"Address Not Valid")))))</f>
        <v>4.5</v>
      </c>
      <c r="J53" s="108"/>
      <c r="K53" s="99" t="s">
        <v>89</v>
      </c>
      <c r="L53" s="128"/>
    </row>
    <row r="54" ht="16.5" spans="1:12">
      <c r="A54" s="109" t="s">
        <v>108</v>
      </c>
      <c r="B54" s="93"/>
      <c r="C54" s="110" t="s">
        <v>109</v>
      </c>
      <c r="D54" s="111"/>
      <c r="E54" s="112" t="s">
        <v>74</v>
      </c>
      <c r="F54" s="112"/>
      <c r="G54" s="112" t="str">
        <f>IF(C54="Master","Mode 2","Mode 1")</f>
        <v>Mode 1</v>
      </c>
      <c r="H54" s="112"/>
      <c r="I54" s="112" t="str">
        <f>VLOOKUP(G54,$A$95:$C$98,2,FALSE)</f>
        <v>Open</v>
      </c>
      <c r="J54" s="112"/>
      <c r="K54" s="99" t="s">
        <v>89</v>
      </c>
      <c r="L54" s="130"/>
    </row>
    <row r="55" ht="16.5" spans="1:12">
      <c r="A55" s="113" t="s">
        <v>110</v>
      </c>
      <c r="B55" s="114"/>
      <c r="C55" s="110" t="s">
        <v>111</v>
      </c>
      <c r="D55" s="111"/>
      <c r="E55" s="115" t="s">
        <v>75</v>
      </c>
      <c r="F55" s="115"/>
      <c r="G55" s="115" t="str">
        <f>IF(C55="Autonomous","Mode 1","Mode 2")</f>
        <v>Mode 1</v>
      </c>
      <c r="H55" s="115"/>
      <c r="I55" s="115" t="str">
        <f>VLOOKUP(G55,$A$95:$C$98,2,FALSE)</f>
        <v>Open</v>
      </c>
      <c r="J55" s="115"/>
      <c r="K55" s="99" t="s">
        <v>89</v>
      </c>
      <c r="L55" s="131"/>
    </row>
    <row r="57" spans="1:6">
      <c r="A57" s="83"/>
      <c r="B57" s="83"/>
      <c r="C57" s="83"/>
      <c r="D57" s="83"/>
      <c r="E57" s="83"/>
      <c r="F57" s="83"/>
    </row>
    <row r="58" spans="1:6">
      <c r="A58" s="83"/>
      <c r="B58" s="83"/>
      <c r="C58" s="83"/>
      <c r="D58" s="83"/>
      <c r="E58" s="83"/>
      <c r="F58" s="83"/>
    </row>
    <row r="59" spans="1:6">
      <c r="A59" s="83"/>
      <c r="B59" s="83"/>
      <c r="C59" s="83"/>
      <c r="D59" s="83"/>
      <c r="E59" s="83"/>
      <c r="F59" s="83"/>
    </row>
    <row r="60" spans="1:6">
      <c r="A60" s="83"/>
      <c r="B60" s="83"/>
      <c r="C60" s="83"/>
      <c r="D60" s="83"/>
      <c r="E60" s="83"/>
      <c r="F60" s="83"/>
    </row>
    <row r="61" spans="1:6">
      <c r="A61" s="83"/>
      <c r="B61" s="83"/>
      <c r="C61" s="83"/>
      <c r="D61" s="83"/>
      <c r="E61" s="116"/>
      <c r="F61" s="83"/>
    </row>
    <row r="62" spans="1:9">
      <c r="A62" s="85"/>
      <c r="B62" s="85"/>
      <c r="C62" s="85"/>
      <c r="D62" s="85"/>
      <c r="E62" s="85"/>
      <c r="F62" s="83"/>
      <c r="I62">
        <f>BIN2DEC(D26)</f>
        <v>0</v>
      </c>
    </row>
    <row r="63" spans="1:6">
      <c r="A63" s="117"/>
      <c r="B63" s="117" t="s">
        <v>71</v>
      </c>
      <c r="C63" s="117" t="s">
        <v>72</v>
      </c>
      <c r="D63" s="117" t="s">
        <v>73</v>
      </c>
      <c r="E63" s="85"/>
      <c r="F63" s="83"/>
    </row>
    <row r="64" spans="1:6">
      <c r="A64" s="117" t="s">
        <v>51</v>
      </c>
      <c r="B64" s="117" t="s">
        <v>112</v>
      </c>
      <c r="C64" s="117" t="s">
        <v>112</v>
      </c>
      <c r="D64" s="117" t="s">
        <v>112</v>
      </c>
      <c r="E64" s="85"/>
      <c r="F64" s="83"/>
    </row>
    <row r="65" spans="1:6">
      <c r="A65" s="117" t="s">
        <v>52</v>
      </c>
      <c r="B65" s="117" t="s">
        <v>112</v>
      </c>
      <c r="C65" s="117" t="s">
        <v>112</v>
      </c>
      <c r="D65" s="117" t="s">
        <v>113</v>
      </c>
      <c r="E65" s="85"/>
      <c r="F65" s="83"/>
    </row>
    <row r="66" spans="1:6">
      <c r="A66" s="117" t="s">
        <v>52</v>
      </c>
      <c r="B66" s="117" t="s">
        <v>112</v>
      </c>
      <c r="C66" s="117" t="s">
        <v>113</v>
      </c>
      <c r="D66" s="117" t="s">
        <v>112</v>
      </c>
      <c r="E66" s="85"/>
      <c r="F66" s="83"/>
    </row>
    <row r="67" spans="1:6">
      <c r="A67" s="117" t="s">
        <v>52</v>
      </c>
      <c r="B67" s="117" t="s">
        <v>112</v>
      </c>
      <c r="C67" s="117" t="s">
        <v>113</v>
      </c>
      <c r="D67" s="117" t="s">
        <v>113</v>
      </c>
      <c r="E67" s="85"/>
      <c r="F67" s="83"/>
    </row>
    <row r="68" spans="1:6">
      <c r="A68" s="117" t="s">
        <v>105</v>
      </c>
      <c r="B68" s="117" t="s">
        <v>113</v>
      </c>
      <c r="C68" s="117" t="s">
        <v>112</v>
      </c>
      <c r="D68" s="117" t="s">
        <v>112</v>
      </c>
      <c r="E68" s="85"/>
      <c r="F68" s="83"/>
    </row>
    <row r="69" spans="1:6">
      <c r="A69" s="117" t="s">
        <v>114</v>
      </c>
      <c r="B69" s="117" t="s">
        <v>113</v>
      </c>
      <c r="C69" s="117" t="s">
        <v>112</v>
      </c>
      <c r="D69" s="117" t="s">
        <v>113</v>
      </c>
      <c r="E69" s="85"/>
      <c r="F69" s="83"/>
    </row>
    <row r="70" spans="1:6">
      <c r="A70" s="117" t="s">
        <v>115</v>
      </c>
      <c r="B70" s="117" t="s">
        <v>113</v>
      </c>
      <c r="C70" s="117" t="s">
        <v>113</v>
      </c>
      <c r="D70" s="117" t="s">
        <v>112</v>
      </c>
      <c r="E70" s="85"/>
      <c r="F70" s="83"/>
    </row>
    <row r="71" spans="1:6">
      <c r="A71" s="117" t="s">
        <v>116</v>
      </c>
      <c r="B71" s="117" t="s">
        <v>113</v>
      </c>
      <c r="C71" s="117" t="s">
        <v>113</v>
      </c>
      <c r="D71" s="117" t="s">
        <v>113</v>
      </c>
      <c r="E71" s="85"/>
      <c r="F71" s="83"/>
    </row>
    <row r="72" spans="1:6">
      <c r="A72" s="85"/>
      <c r="B72" s="85"/>
      <c r="C72" s="85"/>
      <c r="D72" s="85"/>
      <c r="E72" s="85"/>
      <c r="F72" s="83"/>
    </row>
    <row r="73" spans="1:6">
      <c r="A73" s="85"/>
      <c r="B73" s="85"/>
      <c r="C73" s="85"/>
      <c r="D73" s="85"/>
      <c r="E73" s="85"/>
      <c r="F73" s="83"/>
    </row>
    <row r="74" spans="1:6">
      <c r="A74" s="85"/>
      <c r="B74" s="85"/>
      <c r="C74" s="85"/>
      <c r="D74" s="85"/>
      <c r="E74" s="85"/>
      <c r="F74" s="83"/>
    </row>
    <row r="75" spans="1:6">
      <c r="A75" s="117"/>
      <c r="B75" s="117" t="s">
        <v>117</v>
      </c>
      <c r="C75" s="117" t="s">
        <v>118</v>
      </c>
      <c r="D75" s="117"/>
      <c r="E75" s="85"/>
      <c r="F75" s="83"/>
    </row>
    <row r="76" spans="1:6">
      <c r="A76" s="117" t="s">
        <v>119</v>
      </c>
      <c r="B76" s="117" t="s">
        <v>112</v>
      </c>
      <c r="C76" s="117" t="s">
        <v>112</v>
      </c>
      <c r="D76" s="117"/>
      <c r="E76" s="85"/>
      <c r="F76" s="83"/>
    </row>
    <row r="77" spans="1:6">
      <c r="A77" s="117" t="s">
        <v>120</v>
      </c>
      <c r="B77" s="117" t="s">
        <v>121</v>
      </c>
      <c r="C77" s="117" t="s">
        <v>121</v>
      </c>
      <c r="D77" s="117"/>
      <c r="E77" s="85"/>
      <c r="F77" s="83"/>
    </row>
    <row r="78" spans="1:6">
      <c r="A78" s="117" t="s">
        <v>122</v>
      </c>
      <c r="B78" s="117" t="s">
        <v>121</v>
      </c>
      <c r="C78" s="117" t="s">
        <v>121</v>
      </c>
      <c r="D78" s="85"/>
      <c r="E78" s="85"/>
      <c r="F78" s="83"/>
    </row>
    <row r="79" spans="1:6">
      <c r="A79" s="117" t="s">
        <v>123</v>
      </c>
      <c r="B79" s="117" t="s">
        <v>121</v>
      </c>
      <c r="C79" s="117" t="s">
        <v>121</v>
      </c>
      <c r="D79" s="85"/>
      <c r="E79" s="85"/>
      <c r="F79" s="83"/>
    </row>
    <row r="80" spans="1:6">
      <c r="A80" s="117" t="s">
        <v>124</v>
      </c>
      <c r="B80" s="117" t="s">
        <v>113</v>
      </c>
      <c r="C80" s="117" t="s">
        <v>112</v>
      </c>
      <c r="D80" s="85"/>
      <c r="E80" s="85"/>
      <c r="F80" s="83"/>
    </row>
    <row r="81" spans="1:6">
      <c r="A81" s="117" t="s">
        <v>125</v>
      </c>
      <c r="B81" s="117" t="s">
        <v>126</v>
      </c>
      <c r="C81" s="117" t="s">
        <v>112</v>
      </c>
      <c r="D81" s="85"/>
      <c r="E81" s="85"/>
      <c r="F81" s="83"/>
    </row>
    <row r="82" spans="1:6">
      <c r="A82" s="117" t="s">
        <v>127</v>
      </c>
      <c r="B82" s="117" t="s">
        <v>121</v>
      </c>
      <c r="C82" s="117" t="s">
        <v>121</v>
      </c>
      <c r="D82" s="85"/>
      <c r="E82" s="85"/>
      <c r="F82" s="83"/>
    </row>
    <row r="83" spans="1:6">
      <c r="A83" s="117" t="s">
        <v>128</v>
      </c>
      <c r="B83" s="117" t="s">
        <v>121</v>
      </c>
      <c r="C83" s="117" t="s">
        <v>121</v>
      </c>
      <c r="D83" s="85"/>
      <c r="E83" s="85"/>
      <c r="F83" s="83"/>
    </row>
    <row r="84" spans="1:6">
      <c r="A84" s="117" t="s">
        <v>129</v>
      </c>
      <c r="B84" s="117" t="s">
        <v>112</v>
      </c>
      <c r="C84" s="117" t="s">
        <v>113</v>
      </c>
      <c r="D84" s="85"/>
      <c r="E84" s="85"/>
      <c r="F84" s="83"/>
    </row>
    <row r="85" spans="1:6">
      <c r="A85" s="117" t="s">
        <v>130</v>
      </c>
      <c r="B85" s="117" t="s">
        <v>121</v>
      </c>
      <c r="C85" s="117" t="s">
        <v>121</v>
      </c>
      <c r="D85" s="85"/>
      <c r="E85" s="85"/>
      <c r="F85" s="83"/>
    </row>
    <row r="86" spans="1:6">
      <c r="A86" s="117" t="s">
        <v>131</v>
      </c>
      <c r="B86" s="117" t="s">
        <v>112</v>
      </c>
      <c r="C86" s="117" t="s">
        <v>126</v>
      </c>
      <c r="D86" s="85"/>
      <c r="E86" s="85"/>
      <c r="F86" s="83"/>
    </row>
    <row r="87" spans="1:6">
      <c r="A87" s="117" t="s">
        <v>132</v>
      </c>
      <c r="B87" s="117" t="s">
        <v>121</v>
      </c>
      <c r="C87" s="117" t="s">
        <v>121</v>
      </c>
      <c r="D87" s="85"/>
      <c r="E87" s="85"/>
      <c r="F87" s="83"/>
    </row>
    <row r="88" spans="1:6">
      <c r="A88" s="117" t="s">
        <v>133</v>
      </c>
      <c r="B88" s="117" t="s">
        <v>113</v>
      </c>
      <c r="C88" s="117" t="s">
        <v>113</v>
      </c>
      <c r="D88" s="85"/>
      <c r="E88" s="85"/>
      <c r="F88" s="83"/>
    </row>
    <row r="89" spans="1:6">
      <c r="A89" s="117" t="s">
        <v>134</v>
      </c>
      <c r="B89" s="117" t="s">
        <v>126</v>
      </c>
      <c r="C89" s="117" t="s">
        <v>113</v>
      </c>
      <c r="D89" s="85"/>
      <c r="E89" s="85"/>
      <c r="F89" s="83"/>
    </row>
    <row r="90" spans="1:6">
      <c r="A90" s="117" t="s">
        <v>107</v>
      </c>
      <c r="B90" s="117" t="s">
        <v>113</v>
      </c>
      <c r="C90" s="117" t="s">
        <v>126</v>
      </c>
      <c r="D90" s="85"/>
      <c r="E90" s="85"/>
      <c r="F90" s="83"/>
    </row>
    <row r="91" spans="1:6">
      <c r="A91" s="117" t="s">
        <v>135</v>
      </c>
      <c r="B91" s="117" t="s">
        <v>126</v>
      </c>
      <c r="C91" s="117" t="s">
        <v>126</v>
      </c>
      <c r="D91" s="85"/>
      <c r="E91" s="85"/>
      <c r="F91" s="83"/>
    </row>
    <row r="92" spans="1:6">
      <c r="A92" s="85"/>
      <c r="B92" s="85"/>
      <c r="C92" s="85"/>
      <c r="D92" s="85"/>
      <c r="E92" s="85"/>
      <c r="F92" s="83"/>
    </row>
    <row r="93" spans="1:6">
      <c r="A93" s="85"/>
      <c r="B93" s="85"/>
      <c r="C93" s="85"/>
      <c r="D93" s="85"/>
      <c r="E93" s="85"/>
      <c r="F93" s="83"/>
    </row>
    <row r="94" spans="1:6">
      <c r="A94" s="117"/>
      <c r="B94" s="117" t="s">
        <v>136</v>
      </c>
      <c r="C94" s="117" t="s">
        <v>88</v>
      </c>
      <c r="D94" s="85"/>
      <c r="E94" s="85"/>
      <c r="F94" s="83"/>
    </row>
    <row r="95" spans="1:6">
      <c r="A95" s="117" t="s">
        <v>112</v>
      </c>
      <c r="B95" s="117" t="s">
        <v>89</v>
      </c>
      <c r="C95" s="117" t="s">
        <v>89</v>
      </c>
      <c r="D95" s="85"/>
      <c r="E95" s="85"/>
      <c r="F95" s="83"/>
    </row>
    <row r="96" spans="1:6">
      <c r="A96" s="117" t="s">
        <v>113</v>
      </c>
      <c r="B96" s="117" t="s">
        <v>137</v>
      </c>
      <c r="C96" s="117" t="s">
        <v>89</v>
      </c>
      <c r="D96" s="85"/>
      <c r="E96" s="85"/>
      <c r="F96" s="83"/>
    </row>
    <row r="97" spans="1:6">
      <c r="A97" s="117"/>
      <c r="B97" s="117"/>
      <c r="C97" s="117"/>
      <c r="D97" s="85"/>
      <c r="E97" s="85"/>
      <c r="F97" s="83"/>
    </row>
    <row r="98" spans="1:6">
      <c r="A98" s="117"/>
      <c r="B98" s="117"/>
      <c r="C98" s="117"/>
      <c r="D98" s="85"/>
      <c r="E98" s="85"/>
      <c r="F98" s="83"/>
    </row>
    <row r="99" spans="1:6">
      <c r="A99" s="85"/>
      <c r="B99" s="85"/>
      <c r="C99" s="85"/>
      <c r="D99" s="85"/>
      <c r="E99" s="85"/>
      <c r="F99" s="83"/>
    </row>
    <row r="100" spans="1:6">
      <c r="A100" s="85"/>
      <c r="B100" s="85"/>
      <c r="C100" s="85"/>
      <c r="D100" s="85"/>
      <c r="E100" s="85"/>
      <c r="F100" s="83"/>
    </row>
    <row r="101" spans="1:6">
      <c r="A101" s="85"/>
      <c r="B101" s="85"/>
      <c r="C101" s="85"/>
      <c r="D101" s="85"/>
      <c r="E101" s="85"/>
      <c r="F101" s="83"/>
    </row>
    <row r="102" spans="1:6">
      <c r="A102" s="85"/>
      <c r="B102" s="85"/>
      <c r="C102" s="85"/>
      <c r="D102" s="85"/>
      <c r="E102" s="85"/>
      <c r="F102" s="83"/>
    </row>
    <row r="103" spans="1:6">
      <c r="A103" s="85"/>
      <c r="B103" s="85"/>
      <c r="C103" s="85"/>
      <c r="D103" s="85"/>
      <c r="E103" s="85"/>
      <c r="F103" s="83"/>
    </row>
    <row r="104" spans="1:6">
      <c r="A104" s="85"/>
      <c r="B104" s="85"/>
      <c r="C104" s="85"/>
      <c r="D104" s="85"/>
      <c r="E104" s="85"/>
      <c r="F104" s="83"/>
    </row>
    <row r="105" spans="1:6">
      <c r="A105" s="85"/>
      <c r="B105" s="85"/>
      <c r="C105" s="85"/>
      <c r="D105" s="85"/>
      <c r="E105" s="85"/>
      <c r="F105" s="83"/>
    </row>
    <row r="106" spans="1:6">
      <c r="A106" s="85"/>
      <c r="B106" s="85"/>
      <c r="C106" s="85"/>
      <c r="D106" s="85"/>
      <c r="E106" s="85"/>
      <c r="F106" s="83"/>
    </row>
    <row r="107" spans="1:6">
      <c r="A107" s="85"/>
      <c r="B107" s="85"/>
      <c r="C107" s="85"/>
      <c r="D107" s="85"/>
      <c r="E107" s="85"/>
      <c r="F107" s="83"/>
    </row>
    <row r="108" spans="1:6">
      <c r="A108" s="85"/>
      <c r="B108" s="85"/>
      <c r="C108" s="85"/>
      <c r="D108" s="85"/>
      <c r="E108" s="85"/>
      <c r="F108" s="83"/>
    </row>
    <row r="109" spans="1:6">
      <c r="A109" s="85"/>
      <c r="B109" s="85"/>
      <c r="C109" s="85"/>
      <c r="D109" s="85"/>
      <c r="E109" s="85"/>
      <c r="F109" s="83"/>
    </row>
    <row r="110" spans="1:6">
      <c r="A110" s="85"/>
      <c r="B110" s="85"/>
      <c r="C110" s="85"/>
      <c r="D110" s="85"/>
      <c r="E110" s="85"/>
      <c r="F110" s="83"/>
    </row>
    <row r="111" spans="1:6">
      <c r="A111" s="85"/>
      <c r="B111" s="85"/>
      <c r="C111" s="85"/>
      <c r="D111" s="85"/>
      <c r="E111" s="85"/>
      <c r="F111" s="83"/>
    </row>
    <row r="112" spans="1:6">
      <c r="A112" s="85"/>
      <c r="B112" s="85"/>
      <c r="C112" s="85"/>
      <c r="D112" s="85"/>
      <c r="E112" s="85"/>
      <c r="F112" s="83"/>
    </row>
    <row r="113" spans="1:6">
      <c r="A113" s="85"/>
      <c r="B113" s="85"/>
      <c r="C113" s="85"/>
      <c r="D113" s="85"/>
      <c r="E113" s="85"/>
      <c r="F113" s="83"/>
    </row>
    <row r="114" spans="1:6">
      <c r="A114" s="85"/>
      <c r="B114" s="85"/>
      <c r="C114" s="85"/>
      <c r="D114" s="85"/>
      <c r="E114" s="85"/>
      <c r="F114" s="83"/>
    </row>
    <row r="115" spans="1:6">
      <c r="A115" s="85"/>
      <c r="B115" s="85"/>
      <c r="C115" s="85"/>
      <c r="D115" s="85"/>
      <c r="E115" s="85"/>
      <c r="F115" s="83"/>
    </row>
    <row r="116" spans="1:6">
      <c r="A116" s="85"/>
      <c r="B116" s="85"/>
      <c r="C116" s="85"/>
      <c r="D116" s="85"/>
      <c r="E116" s="85"/>
      <c r="F116" s="83"/>
    </row>
    <row r="117" spans="1:6">
      <c r="A117" s="85"/>
      <c r="B117" s="85"/>
      <c r="C117" s="85"/>
      <c r="D117" s="85"/>
      <c r="E117" s="85"/>
      <c r="F117" s="83"/>
    </row>
    <row r="118" spans="1:6">
      <c r="A118" s="85"/>
      <c r="B118" s="85"/>
      <c r="C118" s="85"/>
      <c r="D118" s="85"/>
      <c r="E118" s="85"/>
      <c r="F118" s="83"/>
    </row>
    <row r="119" spans="1:6">
      <c r="A119" s="85"/>
      <c r="B119" s="85"/>
      <c r="C119" s="85"/>
      <c r="D119" s="85"/>
      <c r="E119" s="85"/>
      <c r="F119" s="83"/>
    </row>
    <row r="120" spans="1:6">
      <c r="A120" s="85"/>
      <c r="B120" s="85"/>
      <c r="C120" s="85"/>
      <c r="D120" s="85"/>
      <c r="E120" s="85"/>
      <c r="F120" s="83"/>
    </row>
    <row r="121" spans="1:6">
      <c r="A121" s="85"/>
      <c r="B121" s="85"/>
      <c r="C121" s="85"/>
      <c r="D121" s="85"/>
      <c r="E121" s="85"/>
      <c r="F121" s="83"/>
    </row>
    <row r="122" spans="1:6">
      <c r="A122" s="85"/>
      <c r="B122" s="85"/>
      <c r="C122" s="85"/>
      <c r="D122" s="85"/>
      <c r="E122" s="85"/>
      <c r="F122" s="83"/>
    </row>
    <row r="123" spans="1:6">
      <c r="A123" s="85"/>
      <c r="B123" s="85"/>
      <c r="C123" s="85"/>
      <c r="D123" s="85"/>
      <c r="E123" s="85"/>
      <c r="F123" s="83"/>
    </row>
    <row r="124" spans="1:6">
      <c r="A124" s="85"/>
      <c r="B124" s="85"/>
      <c r="C124" s="85"/>
      <c r="D124" s="85"/>
      <c r="E124" s="85"/>
      <c r="F124" s="83"/>
    </row>
    <row r="125" spans="1:6">
      <c r="A125" s="85"/>
      <c r="B125" s="85"/>
      <c r="C125" s="85"/>
      <c r="D125" s="85"/>
      <c r="E125" s="85"/>
      <c r="F125" s="83"/>
    </row>
    <row r="126" spans="1:6">
      <c r="A126" s="85"/>
      <c r="B126" s="85"/>
      <c r="C126" s="85"/>
      <c r="D126" s="85"/>
      <c r="E126" s="85"/>
      <c r="F126" s="83"/>
    </row>
    <row r="127" spans="1:6">
      <c r="A127" s="85"/>
      <c r="B127" s="85"/>
      <c r="C127" s="85"/>
      <c r="D127" s="85"/>
      <c r="E127" s="85"/>
      <c r="F127" s="83"/>
    </row>
    <row r="128" spans="1:6">
      <c r="A128" s="85"/>
      <c r="B128" s="85"/>
      <c r="C128" s="85"/>
      <c r="D128" s="85"/>
      <c r="E128" s="85"/>
      <c r="F128" s="83"/>
    </row>
    <row r="129" spans="1:6">
      <c r="A129" s="85"/>
      <c r="B129" s="85"/>
      <c r="C129" s="85"/>
      <c r="D129" s="85"/>
      <c r="E129" s="85"/>
      <c r="F129" s="83"/>
    </row>
    <row r="130" spans="1:6">
      <c r="A130" s="85"/>
      <c r="B130" s="85"/>
      <c r="C130" s="85"/>
      <c r="D130" s="85"/>
      <c r="E130" s="85"/>
      <c r="F130" s="83"/>
    </row>
    <row r="131" spans="1:6">
      <c r="A131" s="85"/>
      <c r="B131" s="85"/>
      <c r="C131" s="85"/>
      <c r="D131" s="85"/>
      <c r="E131" s="85"/>
      <c r="F131" s="83"/>
    </row>
    <row r="132" spans="1:6">
      <c r="A132" s="85"/>
      <c r="B132" s="85"/>
      <c r="C132" s="85"/>
      <c r="D132" s="85"/>
      <c r="E132" s="85"/>
      <c r="F132" s="83"/>
    </row>
    <row r="133" spans="1:6">
      <c r="A133" s="85"/>
      <c r="B133" s="85"/>
      <c r="C133" s="85"/>
      <c r="D133" s="85"/>
      <c r="E133" s="85"/>
      <c r="F133" s="83"/>
    </row>
    <row r="134" spans="1:6">
      <c r="A134" s="85"/>
      <c r="B134" s="85"/>
      <c r="C134" s="85"/>
      <c r="D134" s="85"/>
      <c r="E134" s="85"/>
      <c r="F134" s="83"/>
    </row>
    <row r="135" spans="1:6">
      <c r="A135" s="85"/>
      <c r="B135" s="85"/>
      <c r="C135" s="85"/>
      <c r="D135" s="85"/>
      <c r="E135" s="85"/>
      <c r="F135" s="83"/>
    </row>
    <row r="136" spans="1:6">
      <c r="A136" s="85"/>
      <c r="B136" s="85"/>
      <c r="C136" s="85"/>
      <c r="D136" s="85"/>
      <c r="E136" s="85"/>
      <c r="F136" s="83"/>
    </row>
    <row r="137" spans="1:6">
      <c r="A137" s="85"/>
      <c r="B137" s="85"/>
      <c r="C137" s="85"/>
      <c r="D137" s="85"/>
      <c r="E137" s="85"/>
      <c r="F137" s="83"/>
    </row>
    <row r="138" spans="1:6">
      <c r="A138" s="85"/>
      <c r="B138" s="85"/>
      <c r="C138" s="85"/>
      <c r="D138" s="85"/>
      <c r="E138" s="85"/>
      <c r="F138" s="83"/>
    </row>
    <row r="139" spans="1:6">
      <c r="A139" s="85"/>
      <c r="B139" s="85"/>
      <c r="C139" s="85"/>
      <c r="D139" s="85"/>
      <c r="E139" s="85"/>
      <c r="F139" s="83"/>
    </row>
    <row r="140" spans="1:6">
      <c r="A140" s="85"/>
      <c r="B140" s="85"/>
      <c r="C140" s="85"/>
      <c r="D140" s="85"/>
      <c r="E140" s="85"/>
      <c r="F140" s="83"/>
    </row>
    <row r="141" spans="1:6">
      <c r="A141" s="83"/>
      <c r="B141" s="83"/>
      <c r="C141" s="83"/>
      <c r="D141" s="83"/>
      <c r="E141" s="83"/>
      <c r="F141" s="83"/>
    </row>
    <row r="142" spans="1:6">
      <c r="A142" s="83"/>
      <c r="B142" s="83"/>
      <c r="C142" s="83"/>
      <c r="D142" s="83"/>
      <c r="E142" s="83"/>
      <c r="F142" s="83"/>
    </row>
    <row r="143" spans="1:6">
      <c r="A143" s="83"/>
      <c r="B143" s="83"/>
      <c r="C143" s="83"/>
      <c r="D143" s="83"/>
      <c r="E143" s="83"/>
      <c r="F143" s="83"/>
    </row>
    <row r="144" spans="1:6">
      <c r="A144" s="83"/>
      <c r="B144" s="83"/>
      <c r="C144" s="83"/>
      <c r="D144" s="83"/>
      <c r="E144" s="83"/>
      <c r="F144" s="83"/>
    </row>
    <row r="145" spans="1:6">
      <c r="A145" s="83"/>
      <c r="B145" s="83"/>
      <c r="C145" s="83"/>
      <c r="D145" s="83"/>
      <c r="E145" s="83"/>
      <c r="F145" s="83"/>
    </row>
    <row r="146" spans="1:6">
      <c r="A146" s="83"/>
      <c r="B146" s="83"/>
      <c r="C146" s="83"/>
      <c r="D146" s="83"/>
      <c r="E146" s="83"/>
      <c r="F146" s="83"/>
    </row>
    <row r="147" spans="1:6">
      <c r="A147" s="83"/>
      <c r="B147" s="83"/>
      <c r="C147" s="83"/>
      <c r="D147" s="83"/>
      <c r="E147" s="83"/>
      <c r="F147" s="83"/>
    </row>
    <row r="148" spans="1:6">
      <c r="A148" s="83"/>
      <c r="B148" s="83"/>
      <c r="C148" s="83"/>
      <c r="D148" s="83"/>
      <c r="E148" s="83"/>
      <c r="F148" s="83"/>
    </row>
    <row r="149" spans="1:6">
      <c r="A149" s="83"/>
      <c r="B149" s="83"/>
      <c r="C149" s="83"/>
      <c r="D149" s="83"/>
      <c r="E149" s="83"/>
      <c r="F149" s="83"/>
    </row>
    <row r="150" spans="1:6">
      <c r="A150" s="83"/>
      <c r="B150" s="83"/>
      <c r="C150" s="83"/>
      <c r="D150" s="83"/>
      <c r="E150" s="83"/>
      <c r="F150" s="83"/>
    </row>
    <row r="151" spans="1:6">
      <c r="A151" s="83"/>
      <c r="B151" s="83"/>
      <c r="C151" s="83"/>
      <c r="D151" s="83"/>
      <c r="E151" s="83"/>
      <c r="F151" s="83"/>
    </row>
    <row r="152" spans="1:6">
      <c r="A152" s="83"/>
      <c r="B152" s="83"/>
      <c r="C152" s="83"/>
      <c r="D152" s="83"/>
      <c r="E152" s="83"/>
      <c r="F152" s="83"/>
    </row>
    <row r="153" spans="1:6">
      <c r="A153" s="83"/>
      <c r="B153" s="83"/>
      <c r="C153" s="83"/>
      <c r="D153" s="83"/>
      <c r="E153" s="83"/>
      <c r="F153" s="83"/>
    </row>
    <row r="154" spans="1:6">
      <c r="A154" s="83"/>
      <c r="B154" s="83"/>
      <c r="C154" s="83"/>
      <c r="D154" s="83"/>
      <c r="E154" s="83"/>
      <c r="F154" s="83"/>
    </row>
    <row r="155" spans="1:6">
      <c r="A155" s="83"/>
      <c r="B155" s="83"/>
      <c r="C155" s="83"/>
      <c r="D155" s="83"/>
      <c r="E155" s="83"/>
      <c r="F155" s="83"/>
    </row>
    <row r="156" spans="1:6">
      <c r="A156" s="83"/>
      <c r="B156" s="83"/>
      <c r="C156" s="83"/>
      <c r="D156" s="83"/>
      <c r="E156" s="83"/>
      <c r="F156" s="83"/>
    </row>
    <row r="157" spans="1:6">
      <c r="A157" s="83"/>
      <c r="B157" s="83"/>
      <c r="C157" s="83"/>
      <c r="D157" s="83"/>
      <c r="E157" s="83"/>
      <c r="F157" s="83"/>
    </row>
    <row r="158" spans="1:6">
      <c r="A158" s="83"/>
      <c r="B158" s="83"/>
      <c r="C158" s="83"/>
      <c r="D158" s="83"/>
      <c r="E158" s="83"/>
      <c r="F158" s="83"/>
    </row>
    <row r="159" spans="1:6">
      <c r="A159" s="83"/>
      <c r="B159" s="83"/>
      <c r="C159" s="83"/>
      <c r="D159" s="83"/>
      <c r="E159" s="83"/>
      <c r="F159" s="83"/>
    </row>
    <row r="160" spans="1:6">
      <c r="A160" s="83"/>
      <c r="B160" s="83"/>
      <c r="C160" s="83"/>
      <c r="D160" s="83"/>
      <c r="E160" s="83"/>
      <c r="F160" s="83"/>
    </row>
    <row r="161" spans="1:6">
      <c r="A161" s="83"/>
      <c r="B161" s="83"/>
      <c r="C161" s="83"/>
      <c r="D161" s="83"/>
      <c r="E161" s="83"/>
      <c r="F161" s="83"/>
    </row>
    <row r="162" spans="1:6">
      <c r="A162" s="83"/>
      <c r="B162" s="83"/>
      <c r="C162" s="83"/>
      <c r="D162" s="83"/>
      <c r="E162" s="83"/>
      <c r="F162" s="83"/>
    </row>
    <row r="163" spans="1:6">
      <c r="A163" s="83"/>
      <c r="B163" s="83"/>
      <c r="C163" s="83"/>
      <c r="D163" s="83"/>
      <c r="E163" s="83"/>
      <c r="F163" s="83"/>
    </row>
    <row r="164" spans="1:6">
      <c r="A164" s="83"/>
      <c r="B164" s="83"/>
      <c r="C164" s="83"/>
      <c r="D164" s="83"/>
      <c r="E164" s="83"/>
      <c r="F164" s="83"/>
    </row>
    <row r="165" spans="1:6">
      <c r="A165" s="83"/>
      <c r="B165" s="83"/>
      <c r="C165" s="83"/>
      <c r="D165" s="83"/>
      <c r="E165" s="83"/>
      <c r="F165" s="83"/>
    </row>
    <row r="166" spans="1:6">
      <c r="A166" s="83"/>
      <c r="B166" s="83"/>
      <c r="C166" s="83"/>
      <c r="D166" s="83"/>
      <c r="E166" s="83"/>
      <c r="F166" s="83"/>
    </row>
    <row r="167" spans="1:6">
      <c r="A167" s="83"/>
      <c r="B167" s="83"/>
      <c r="C167" s="83"/>
      <c r="D167" s="83"/>
      <c r="E167" s="83"/>
      <c r="F167" s="83"/>
    </row>
    <row r="168" spans="1:6">
      <c r="A168" s="83"/>
      <c r="B168" s="83"/>
      <c r="C168" s="83"/>
      <c r="D168" s="83"/>
      <c r="E168" s="83"/>
      <c r="F168" s="83"/>
    </row>
    <row r="169" spans="1:6">
      <c r="A169" s="83"/>
      <c r="B169" s="83"/>
      <c r="C169" s="83"/>
      <c r="D169" s="83"/>
      <c r="E169" s="83"/>
      <c r="F169" s="83"/>
    </row>
    <row r="170" spans="1:6">
      <c r="A170" s="83"/>
      <c r="B170" s="83"/>
      <c r="C170" s="83"/>
      <c r="D170" s="83"/>
      <c r="E170" s="83"/>
      <c r="F170" s="83"/>
    </row>
    <row r="171" spans="1:6">
      <c r="A171" s="83"/>
      <c r="B171" s="83"/>
      <c r="C171" s="83"/>
      <c r="D171" s="83"/>
      <c r="E171" s="83"/>
      <c r="F171" s="83"/>
    </row>
    <row r="172" spans="1:6">
      <c r="A172" s="83"/>
      <c r="B172" s="83"/>
      <c r="C172" s="83"/>
      <c r="D172" s="83"/>
      <c r="E172" s="83"/>
      <c r="F172" s="83"/>
    </row>
    <row r="173" spans="1:6">
      <c r="A173" s="83"/>
      <c r="B173" s="83"/>
      <c r="C173" s="83"/>
      <c r="D173" s="83"/>
      <c r="E173" s="83"/>
      <c r="F173" s="83"/>
    </row>
    <row r="174" spans="1:6">
      <c r="A174" s="83"/>
      <c r="B174" s="83"/>
      <c r="C174" s="83"/>
      <c r="D174" s="83"/>
      <c r="E174" s="83"/>
      <c r="F174" s="83"/>
    </row>
    <row r="175" spans="1:6">
      <c r="A175" s="83"/>
      <c r="B175" s="83"/>
      <c r="C175" s="83"/>
      <c r="D175" s="83"/>
      <c r="E175" s="83"/>
      <c r="F175" s="83"/>
    </row>
    <row r="176" spans="1:6">
      <c r="A176" s="83"/>
      <c r="B176" s="83"/>
      <c r="C176" s="83"/>
      <c r="D176" s="83"/>
      <c r="E176" s="83"/>
      <c r="F176" s="83"/>
    </row>
    <row r="177" spans="1:6">
      <c r="A177" s="83"/>
      <c r="B177" s="83"/>
      <c r="C177" s="83"/>
      <c r="D177" s="83"/>
      <c r="E177" s="83"/>
      <c r="F177" s="83"/>
    </row>
    <row r="178" spans="1:6">
      <c r="A178" s="83"/>
      <c r="B178" s="83"/>
      <c r="C178" s="83"/>
      <c r="D178" s="83"/>
      <c r="E178" s="83"/>
      <c r="F178" s="83"/>
    </row>
    <row r="179" spans="1:6">
      <c r="A179" s="83"/>
      <c r="B179" s="83"/>
      <c r="C179" s="83"/>
      <c r="D179" s="83"/>
      <c r="E179" s="83"/>
      <c r="F179" s="83"/>
    </row>
    <row r="180" spans="1:6">
      <c r="A180" s="83"/>
      <c r="B180" s="83"/>
      <c r="C180" s="83"/>
      <c r="D180" s="83"/>
      <c r="E180" s="83"/>
      <c r="F180" s="83"/>
    </row>
    <row r="181" spans="1:6">
      <c r="A181" s="83"/>
      <c r="B181" s="83"/>
      <c r="C181" s="83"/>
      <c r="D181" s="83"/>
      <c r="E181" s="83"/>
      <c r="F181" s="83"/>
    </row>
    <row r="195" spans="1:4">
      <c r="A195" s="83"/>
      <c r="B195" s="83"/>
      <c r="C195" s="83"/>
      <c r="D195" s="83"/>
    </row>
    <row r="196" spans="1:4">
      <c r="A196" s="83"/>
      <c r="B196" s="83"/>
      <c r="C196" s="83"/>
      <c r="D196" s="83"/>
    </row>
    <row r="197" spans="1:4">
      <c r="A197" s="83"/>
      <c r="B197" s="83"/>
      <c r="C197" s="83"/>
      <c r="D197" s="83"/>
    </row>
    <row r="198" spans="1:4">
      <c r="A198" s="83"/>
      <c r="B198" s="83"/>
      <c r="C198" s="83"/>
      <c r="D198" s="83"/>
    </row>
    <row r="199" spans="1:4">
      <c r="A199" s="83"/>
      <c r="B199" s="83"/>
      <c r="C199" s="83"/>
      <c r="D199" s="83"/>
    </row>
    <row r="200" spans="1:4">
      <c r="A200" s="83"/>
      <c r="B200" s="83"/>
      <c r="C200" s="83"/>
      <c r="D200" s="83"/>
    </row>
    <row r="201" spans="1:4">
      <c r="A201" s="83"/>
      <c r="B201" s="83"/>
      <c r="C201" s="83"/>
      <c r="D201" s="83"/>
    </row>
    <row r="202" spans="1:4">
      <c r="A202" s="83"/>
      <c r="B202" s="83"/>
      <c r="C202" s="83"/>
      <c r="D202" s="83"/>
    </row>
    <row r="203" spans="1:4">
      <c r="A203" s="83"/>
      <c r="B203" s="83"/>
      <c r="C203" s="83"/>
      <c r="D203" s="83"/>
    </row>
    <row r="204" spans="1:4">
      <c r="A204" s="83"/>
      <c r="B204" s="83"/>
      <c r="C204" s="83"/>
      <c r="D204" s="83"/>
    </row>
  </sheetData>
  <mergeCells count="29">
    <mergeCell ref="D2:E2"/>
    <mergeCell ref="G2:J2"/>
    <mergeCell ref="M2:N2"/>
    <mergeCell ref="O2:P2"/>
    <mergeCell ref="Q2:R2"/>
    <mergeCell ref="D3:E3"/>
    <mergeCell ref="D4:E4"/>
    <mergeCell ref="D5:E5"/>
    <mergeCell ref="D6:E6"/>
    <mergeCell ref="D7:E7"/>
    <mergeCell ref="D8:E8"/>
    <mergeCell ref="D9:E9"/>
    <mergeCell ref="D10:E10"/>
    <mergeCell ref="D12:E12"/>
    <mergeCell ref="D13:E13"/>
    <mergeCell ref="D14:E14"/>
    <mergeCell ref="D16:E16"/>
    <mergeCell ref="D17:E17"/>
    <mergeCell ref="D18:E18"/>
    <mergeCell ref="E28:F28"/>
    <mergeCell ref="C54:D54"/>
    <mergeCell ref="C55:D55"/>
    <mergeCell ref="A49:A51"/>
    <mergeCell ref="A52:A53"/>
    <mergeCell ref="B49:B51"/>
    <mergeCell ref="B52:B53"/>
    <mergeCell ref="C49:D51"/>
    <mergeCell ref="C52:D53"/>
    <mergeCell ref="A25:D26"/>
  </mergeCells>
  <dataValidations count="4">
    <dataValidation type="list" allowBlank="1" showInputMessage="1" showErrorMessage="1" sqref="C49">
      <formula1>$A$64:$A$71</formula1>
    </dataValidation>
    <dataValidation type="list" allowBlank="1" showInputMessage="1" showErrorMessage="1" sqref="C52">
      <formula1>$A$76:$A$91</formula1>
    </dataValidation>
    <dataValidation type="list" allowBlank="1" showInputMessage="1" showErrorMessage="1" sqref="C54">
      <formula1>"Master, Slave"</formula1>
    </dataValidation>
    <dataValidation type="list" allowBlank="1" showInputMessage="1" showErrorMessage="1" sqref="C55">
      <formula1>"Autonomous, Managed"</formula1>
    </dataValidation>
  </dataValidations>
  <pageMargins left="0.7" right="0.7" top="0.75" bottom="0.75" header="0.3" footer="0.3"/>
  <pageSetup paperSize="17"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85" zoomScaleNormal="85" topLeftCell="B1" workbookViewId="0">
      <pane ySplit="1" topLeftCell="A35" activePane="bottomLeft" state="frozen"/>
      <selection/>
      <selection pane="bottomLeft" activeCell="G51" sqref="G51"/>
    </sheetView>
  </sheetViews>
  <sheetFormatPr defaultColWidth="10.875" defaultRowHeight="15.75"/>
  <cols>
    <col min="1" max="1" width="18.5" style="10" customWidth="1"/>
    <col min="2" max="2" width="16.125" style="10" customWidth="1"/>
    <col min="3" max="3" width="22.125" style="10" customWidth="1"/>
    <col min="4" max="4" width="16.875" style="10" customWidth="1"/>
    <col min="5" max="5" width="66.875" style="11" customWidth="1"/>
    <col min="6" max="6" width="66.875" style="10" customWidth="1"/>
    <col min="7" max="9" width="22.625" style="10" customWidth="1"/>
    <col min="10" max="16384" width="10.875" style="12"/>
  </cols>
  <sheetData>
    <row r="1" spans="1:9">
      <c r="A1" s="13" t="s">
        <v>138</v>
      </c>
      <c r="B1" s="13"/>
      <c r="C1" s="14" t="s">
        <v>139</v>
      </c>
      <c r="D1" s="14" t="s">
        <v>140</v>
      </c>
      <c r="E1" s="14" t="s">
        <v>141</v>
      </c>
      <c r="F1" s="13" t="s">
        <v>142</v>
      </c>
      <c r="G1" s="15" t="s">
        <v>143</v>
      </c>
      <c r="H1" s="15" t="s">
        <v>144</v>
      </c>
      <c r="I1" s="15" t="s">
        <v>145</v>
      </c>
    </row>
    <row r="2" outlineLevel="1" spans="1:9">
      <c r="A2" s="16"/>
      <c r="B2" s="16"/>
      <c r="C2" s="16"/>
      <c r="D2" s="16"/>
      <c r="E2" s="17"/>
      <c r="F2" s="16"/>
      <c r="G2" s="16"/>
      <c r="H2" s="16"/>
      <c r="I2" s="16"/>
    </row>
    <row r="3" ht="165" customHeight="1" outlineLevel="1" spans="1:9">
      <c r="A3" s="18" t="s">
        <v>146</v>
      </c>
      <c r="B3" s="16"/>
      <c r="C3" s="16" t="s">
        <v>69</v>
      </c>
      <c r="D3" s="16" t="s">
        <v>147</v>
      </c>
      <c r="E3" s="19" t="s">
        <v>148</v>
      </c>
      <c r="F3" s="20"/>
      <c r="G3" s="16" t="s">
        <v>149</v>
      </c>
      <c r="H3" s="17" t="s">
        <v>150</v>
      </c>
      <c r="I3" s="16"/>
    </row>
    <row r="4" ht="165" customHeight="1" outlineLevel="1" spans="1:9">
      <c r="A4" s="21"/>
      <c r="B4" s="16"/>
      <c r="C4" s="16" t="s">
        <v>151</v>
      </c>
      <c r="D4" s="16">
        <v>11</v>
      </c>
      <c r="E4" s="19" t="s">
        <v>152</v>
      </c>
      <c r="F4" s="20"/>
      <c r="G4" s="16" t="s">
        <v>153</v>
      </c>
      <c r="H4" s="17" t="s">
        <v>150</v>
      </c>
      <c r="I4" s="16"/>
    </row>
    <row r="5" ht="165" customHeight="1" spans="1:9">
      <c r="A5" s="21"/>
      <c r="B5" s="22"/>
      <c r="C5" s="16" t="s">
        <v>154</v>
      </c>
      <c r="D5" s="16" t="s">
        <v>155</v>
      </c>
      <c r="E5" s="19" t="s">
        <v>156</v>
      </c>
      <c r="F5" s="22"/>
      <c r="G5" s="22" t="s">
        <v>153</v>
      </c>
      <c r="H5" s="17" t="s">
        <v>157</v>
      </c>
      <c r="I5" s="22"/>
    </row>
    <row r="6" ht="305.45" customHeight="1" spans="1:9">
      <c r="A6" s="23"/>
      <c r="B6" s="24"/>
      <c r="C6" s="22" t="s">
        <v>158</v>
      </c>
      <c r="D6" s="22">
        <v>7</v>
      </c>
      <c r="E6" s="25" t="s">
        <v>159</v>
      </c>
      <c r="F6" s="26" t="s">
        <v>160</v>
      </c>
      <c r="G6" s="24"/>
      <c r="H6" s="27" t="s">
        <v>161</v>
      </c>
      <c r="I6" s="24"/>
    </row>
    <row r="7" ht="165" customHeight="1" spans="1:9">
      <c r="A7" s="28" t="s">
        <v>162</v>
      </c>
      <c r="B7" s="28"/>
      <c r="C7" s="28" t="s">
        <v>162</v>
      </c>
      <c r="D7" s="28" t="s">
        <v>163</v>
      </c>
      <c r="E7" s="29" t="s">
        <v>164</v>
      </c>
      <c r="F7" s="28"/>
      <c r="G7" s="28" t="s">
        <v>153</v>
      </c>
      <c r="H7" s="30" t="s">
        <v>165</v>
      </c>
      <c r="I7" s="28"/>
    </row>
    <row r="8" ht="81" customHeight="1" spans="1:9">
      <c r="A8" s="31" t="s">
        <v>166</v>
      </c>
      <c r="B8" s="32"/>
      <c r="C8" s="32" t="s">
        <v>167</v>
      </c>
      <c r="D8" s="32">
        <v>35</v>
      </c>
      <c r="E8" s="33" t="s">
        <v>168</v>
      </c>
      <c r="F8" s="32"/>
      <c r="G8" s="32"/>
      <c r="H8" s="32"/>
      <c r="I8" s="32"/>
    </row>
    <row r="9" ht="89.1" customHeight="1" spans="1:9">
      <c r="A9" s="23"/>
      <c r="B9" s="24"/>
      <c r="C9" s="24" t="s">
        <v>169</v>
      </c>
      <c r="D9" s="24">
        <v>6</v>
      </c>
      <c r="E9" s="27" t="s">
        <v>170</v>
      </c>
      <c r="F9" s="24"/>
      <c r="G9" s="24"/>
      <c r="H9" s="24"/>
      <c r="I9" s="24"/>
    </row>
    <row r="10" ht="165" customHeight="1" outlineLevel="1" spans="1:9">
      <c r="A10" s="31" t="s">
        <v>171</v>
      </c>
      <c r="B10" s="31" t="s">
        <v>172</v>
      </c>
      <c r="C10" s="32" t="s">
        <v>173</v>
      </c>
      <c r="D10" s="32">
        <v>5</v>
      </c>
      <c r="E10" s="34" t="s">
        <v>174</v>
      </c>
      <c r="F10" s="32"/>
      <c r="G10" s="32"/>
      <c r="H10" s="32"/>
      <c r="I10" s="32"/>
    </row>
    <row r="11" ht="165" customHeight="1" outlineLevel="1" spans="1:9">
      <c r="A11" s="21"/>
      <c r="B11" s="22"/>
      <c r="C11" s="16" t="s">
        <v>175</v>
      </c>
      <c r="D11" s="16">
        <v>4</v>
      </c>
      <c r="E11" s="35"/>
      <c r="F11" s="16"/>
      <c r="G11" s="16" t="s">
        <v>176</v>
      </c>
      <c r="H11" s="16"/>
      <c r="I11" s="16"/>
    </row>
    <row r="12" ht="165" customHeight="1" outlineLevel="1" spans="1:9">
      <c r="A12" s="21"/>
      <c r="B12" s="18" t="s">
        <v>177</v>
      </c>
      <c r="C12" s="16" t="s">
        <v>173</v>
      </c>
      <c r="D12" s="16">
        <v>5</v>
      </c>
      <c r="E12" s="19" t="s">
        <v>178</v>
      </c>
      <c r="F12" s="19"/>
      <c r="G12" s="16"/>
      <c r="H12" s="16"/>
      <c r="I12" s="16"/>
    </row>
    <row r="13" ht="165" customHeight="1" spans="1:9">
      <c r="A13" s="23"/>
      <c r="B13" s="23"/>
      <c r="C13" s="24" t="s">
        <v>175</v>
      </c>
      <c r="D13" s="24">
        <v>4</v>
      </c>
      <c r="E13" s="36" t="s">
        <v>179</v>
      </c>
      <c r="F13" s="24"/>
      <c r="G13" s="24"/>
      <c r="H13" s="24"/>
      <c r="I13" s="24"/>
    </row>
    <row r="14" ht="165" customHeight="1" spans="1:9">
      <c r="A14" s="37" t="s">
        <v>180</v>
      </c>
      <c r="B14" s="32"/>
      <c r="C14" s="32" t="s">
        <v>181</v>
      </c>
      <c r="D14" s="32">
        <v>1</v>
      </c>
      <c r="E14" s="38" t="s">
        <v>182</v>
      </c>
      <c r="F14" s="32"/>
      <c r="G14" s="32" t="s">
        <v>153</v>
      </c>
      <c r="H14" s="32"/>
      <c r="I14" s="32"/>
    </row>
    <row r="15" ht="165" customHeight="1" spans="1:9">
      <c r="A15" s="39"/>
      <c r="B15" s="24"/>
      <c r="C15" s="24" t="s">
        <v>183</v>
      </c>
      <c r="D15" s="24">
        <v>36</v>
      </c>
      <c r="E15" s="36" t="s">
        <v>184</v>
      </c>
      <c r="F15" s="24"/>
      <c r="G15" s="24" t="s">
        <v>153</v>
      </c>
      <c r="H15" s="24"/>
      <c r="I15" s="24"/>
    </row>
    <row r="16" ht="165" customHeight="1" spans="1:9">
      <c r="A16" s="28" t="s">
        <v>185</v>
      </c>
      <c r="B16" s="28"/>
      <c r="C16" s="28" t="s">
        <v>186</v>
      </c>
      <c r="D16" s="28">
        <v>3</v>
      </c>
      <c r="E16" s="29" t="s">
        <v>187</v>
      </c>
      <c r="F16" s="28"/>
      <c r="G16" s="28" t="s">
        <v>153</v>
      </c>
      <c r="H16" s="28"/>
      <c r="I16" s="28"/>
    </row>
    <row r="17" ht="165" customHeight="1" spans="1:9">
      <c r="A17" s="28" t="s">
        <v>188</v>
      </c>
      <c r="B17" s="28"/>
      <c r="C17" s="28" t="s">
        <v>189</v>
      </c>
      <c r="D17" s="28">
        <v>2</v>
      </c>
      <c r="E17" s="29" t="s">
        <v>190</v>
      </c>
      <c r="F17" s="40"/>
      <c r="G17" s="28" t="s">
        <v>153</v>
      </c>
      <c r="H17" s="28" t="s">
        <v>191</v>
      </c>
      <c r="I17" s="28"/>
    </row>
    <row r="18" ht="165" customHeight="1" spans="1:9">
      <c r="A18" s="23" t="s">
        <v>192</v>
      </c>
      <c r="B18" s="23"/>
      <c r="C18" s="23" t="s">
        <v>90</v>
      </c>
      <c r="D18" s="23">
        <v>14</v>
      </c>
      <c r="E18" s="25" t="s">
        <v>193</v>
      </c>
      <c r="F18" s="41"/>
      <c r="G18" s="23" t="s">
        <v>153</v>
      </c>
      <c r="H18" s="39" t="s">
        <v>194</v>
      </c>
      <c r="I18" s="23"/>
    </row>
    <row r="19" ht="165" customHeight="1" spans="1:9">
      <c r="A19" s="23" t="s">
        <v>195</v>
      </c>
      <c r="B19" s="23"/>
      <c r="C19" s="23" t="s">
        <v>196</v>
      </c>
      <c r="D19" s="23">
        <v>8</v>
      </c>
      <c r="E19" s="25" t="s">
        <v>197</v>
      </c>
      <c r="F19" s="41"/>
      <c r="G19" s="23"/>
      <c r="H19" s="39" t="s">
        <v>198</v>
      </c>
      <c r="I19" s="23"/>
    </row>
    <row r="20" ht="165" customHeight="1" spans="1:9">
      <c r="A20" s="23" t="s">
        <v>199</v>
      </c>
      <c r="B20" s="23"/>
      <c r="C20" s="23" t="s">
        <v>200</v>
      </c>
      <c r="D20" s="23">
        <v>10</v>
      </c>
      <c r="E20" s="25" t="s">
        <v>201</v>
      </c>
      <c r="F20" s="41"/>
      <c r="G20" s="23" t="s">
        <v>202</v>
      </c>
      <c r="H20" s="39" t="s">
        <v>203</v>
      </c>
      <c r="I20" s="23"/>
    </row>
    <row r="21" ht="165" customHeight="1" outlineLevel="1" spans="1:9">
      <c r="A21" s="37" t="s">
        <v>204</v>
      </c>
      <c r="B21" s="22"/>
      <c r="C21" s="22" t="s">
        <v>205</v>
      </c>
      <c r="D21" s="22">
        <v>13</v>
      </c>
      <c r="E21" s="37" t="s">
        <v>206</v>
      </c>
      <c r="F21" s="42" t="s">
        <v>207</v>
      </c>
      <c r="G21" s="22" t="s">
        <v>202</v>
      </c>
      <c r="H21" s="43" t="s">
        <v>208</v>
      </c>
      <c r="I21" s="22"/>
    </row>
    <row r="22" ht="165" customHeight="1" outlineLevel="1" spans="1:9">
      <c r="A22" s="39"/>
      <c r="B22" s="24"/>
      <c r="C22" s="24" t="s">
        <v>209</v>
      </c>
      <c r="D22" s="24">
        <v>12</v>
      </c>
      <c r="E22" s="39"/>
      <c r="F22" s="44"/>
      <c r="G22" s="24"/>
      <c r="H22" s="27" t="s">
        <v>210</v>
      </c>
      <c r="I22" s="24"/>
    </row>
    <row r="23" ht="78.75" spans="1:9">
      <c r="A23" s="37" t="s">
        <v>211</v>
      </c>
      <c r="B23" s="31" t="s">
        <v>212</v>
      </c>
      <c r="C23" s="32" t="s">
        <v>213</v>
      </c>
      <c r="D23" s="32">
        <v>28</v>
      </c>
      <c r="E23" s="43" t="s">
        <v>214</v>
      </c>
      <c r="F23" s="42" t="s">
        <v>215</v>
      </c>
      <c r="G23" s="16" t="s">
        <v>153</v>
      </c>
      <c r="H23" s="17" t="s">
        <v>216</v>
      </c>
      <c r="I23" s="17" t="s">
        <v>217</v>
      </c>
    </row>
    <row r="24" ht="47.25" spans="1:9">
      <c r="A24" s="21"/>
      <c r="B24" s="21"/>
      <c r="C24" s="16" t="s">
        <v>218</v>
      </c>
      <c r="D24" s="16">
        <v>29</v>
      </c>
      <c r="E24" s="45" t="s">
        <v>219</v>
      </c>
      <c r="F24" s="46"/>
      <c r="G24" s="16" t="s">
        <v>153</v>
      </c>
      <c r="H24" s="17" t="s">
        <v>216</v>
      </c>
      <c r="I24" s="16"/>
    </row>
    <row r="25" ht="47.25" spans="1:9">
      <c r="A25" s="21"/>
      <c r="B25" s="21"/>
      <c r="C25" s="16" t="s">
        <v>220</v>
      </c>
      <c r="D25" s="16">
        <v>30</v>
      </c>
      <c r="E25" s="45" t="s">
        <v>221</v>
      </c>
      <c r="F25" s="46"/>
      <c r="G25" s="16" t="s">
        <v>153</v>
      </c>
      <c r="H25" s="17" t="s">
        <v>216</v>
      </c>
      <c r="I25" s="16"/>
    </row>
    <row r="26" ht="47.25" spans="1:9">
      <c r="A26" s="21"/>
      <c r="B26" s="21"/>
      <c r="C26" s="16" t="s">
        <v>222</v>
      </c>
      <c r="D26" s="16">
        <v>31</v>
      </c>
      <c r="E26" s="45" t="s">
        <v>221</v>
      </c>
      <c r="F26" s="46"/>
      <c r="G26" s="16" t="s">
        <v>153</v>
      </c>
      <c r="H26" s="17" t="s">
        <v>216</v>
      </c>
      <c r="I26" s="16"/>
    </row>
    <row r="27" ht="47.25" spans="1:9">
      <c r="A27" s="21"/>
      <c r="B27" s="21"/>
      <c r="C27" s="16" t="s">
        <v>223</v>
      </c>
      <c r="D27" s="16">
        <v>32</v>
      </c>
      <c r="E27" s="45" t="s">
        <v>221</v>
      </c>
      <c r="F27" s="46"/>
      <c r="G27" s="16" t="s">
        <v>153</v>
      </c>
      <c r="H27" s="17" t="s">
        <v>216</v>
      </c>
      <c r="I27" s="16"/>
    </row>
    <row r="28" ht="47.25" spans="1:9">
      <c r="A28" s="21"/>
      <c r="B28" s="21"/>
      <c r="C28" s="16" t="s">
        <v>224</v>
      </c>
      <c r="D28" s="16">
        <v>33</v>
      </c>
      <c r="E28" s="45" t="s">
        <v>221</v>
      </c>
      <c r="F28" s="46"/>
      <c r="G28" s="16" t="s">
        <v>153</v>
      </c>
      <c r="H28" s="17" t="s">
        <v>216</v>
      </c>
      <c r="I28" s="16"/>
    </row>
    <row r="29" spans="1:9">
      <c r="A29" s="21"/>
      <c r="B29" s="22"/>
      <c r="C29" s="16"/>
      <c r="D29" s="16"/>
      <c r="E29" s="17"/>
      <c r="F29" s="46"/>
      <c r="G29" s="16" t="s">
        <v>153</v>
      </c>
      <c r="H29" s="16"/>
      <c r="I29" s="16"/>
    </row>
    <row r="30" ht="47.25" spans="1:9">
      <c r="A30" s="21"/>
      <c r="B30" s="18" t="s">
        <v>225</v>
      </c>
      <c r="C30" s="16" t="s">
        <v>226</v>
      </c>
      <c r="D30" s="16">
        <v>27</v>
      </c>
      <c r="E30" s="17" t="s">
        <v>227</v>
      </c>
      <c r="F30" s="46"/>
      <c r="G30" s="16" t="s">
        <v>153</v>
      </c>
      <c r="H30" s="17" t="s">
        <v>216</v>
      </c>
      <c r="I30" s="16"/>
    </row>
    <row r="31" ht="78.75" spans="1:9">
      <c r="A31" s="21"/>
      <c r="B31" s="21"/>
      <c r="C31" s="16" t="s">
        <v>73</v>
      </c>
      <c r="D31" s="16">
        <v>26</v>
      </c>
      <c r="E31" s="17" t="s">
        <v>228</v>
      </c>
      <c r="F31" s="46"/>
      <c r="G31" s="16" t="s">
        <v>153</v>
      </c>
      <c r="H31" s="17" t="s">
        <v>217</v>
      </c>
      <c r="I31" s="16"/>
    </row>
    <row r="32" ht="78.75" spans="1:9">
      <c r="A32" s="21"/>
      <c r="B32" s="21"/>
      <c r="C32" s="16" t="s">
        <v>72</v>
      </c>
      <c r="D32" s="16">
        <v>25</v>
      </c>
      <c r="E32" s="17" t="s">
        <v>228</v>
      </c>
      <c r="F32" s="46"/>
      <c r="G32" s="16" t="s">
        <v>153</v>
      </c>
      <c r="H32" s="17" t="s">
        <v>217</v>
      </c>
      <c r="I32" s="16"/>
    </row>
    <row r="33" ht="78.75" spans="1:9">
      <c r="A33" s="21"/>
      <c r="B33" s="21"/>
      <c r="C33" s="16" t="s">
        <v>71</v>
      </c>
      <c r="D33" s="16">
        <v>24</v>
      </c>
      <c r="E33" s="17" t="s">
        <v>228</v>
      </c>
      <c r="F33" s="46"/>
      <c r="G33" s="16" t="s">
        <v>153</v>
      </c>
      <c r="H33" s="17" t="s">
        <v>217</v>
      </c>
      <c r="I33" s="16"/>
    </row>
    <row r="34" ht="47.25" spans="1:9">
      <c r="A34" s="21"/>
      <c r="B34" s="21"/>
      <c r="C34" s="16" t="s">
        <v>91</v>
      </c>
      <c r="D34" s="16">
        <v>23</v>
      </c>
      <c r="E34" s="17" t="s">
        <v>228</v>
      </c>
      <c r="F34" s="46"/>
      <c r="G34" s="16" t="s">
        <v>153</v>
      </c>
      <c r="H34" s="17" t="s">
        <v>216</v>
      </c>
      <c r="I34" s="16"/>
    </row>
    <row r="35" ht="78.75" spans="1:9">
      <c r="A35" s="21"/>
      <c r="B35" s="21"/>
      <c r="C35" s="16" t="s">
        <v>87</v>
      </c>
      <c r="D35" s="16">
        <v>15</v>
      </c>
      <c r="E35" s="17" t="s">
        <v>229</v>
      </c>
      <c r="F35" s="46"/>
      <c r="G35" s="16" t="s">
        <v>153</v>
      </c>
      <c r="H35" s="17" t="s">
        <v>217</v>
      </c>
      <c r="I35" s="16"/>
    </row>
    <row r="36" ht="16.5" spans="1:9">
      <c r="A36" s="23"/>
      <c r="B36" s="23"/>
      <c r="C36" s="24"/>
      <c r="D36" s="24"/>
      <c r="E36" s="27"/>
      <c r="F36" s="44"/>
      <c r="G36" s="16" t="s">
        <v>153</v>
      </c>
      <c r="H36" s="24"/>
      <c r="I36" s="24"/>
    </row>
    <row r="37" ht="16.5" spans="1:9">
      <c r="A37" s="37" t="s">
        <v>230</v>
      </c>
      <c r="B37" s="31" t="s">
        <v>212</v>
      </c>
      <c r="C37" s="32" t="s">
        <v>213</v>
      </c>
      <c r="D37" s="32">
        <v>28</v>
      </c>
      <c r="E37" s="43" t="s">
        <v>231</v>
      </c>
      <c r="F37" s="42" t="s">
        <v>232</v>
      </c>
      <c r="G37" s="16"/>
      <c r="H37" s="16"/>
      <c r="I37" s="16"/>
    </row>
    <row r="38" s="9" customFormat="1" spans="1:9">
      <c r="A38" s="21"/>
      <c r="B38" s="21"/>
      <c r="C38" s="16" t="s">
        <v>218</v>
      </c>
      <c r="D38" s="16">
        <v>29</v>
      </c>
      <c r="E38" s="17" t="s">
        <v>231</v>
      </c>
      <c r="F38" s="46"/>
      <c r="G38" s="16"/>
      <c r="H38" s="16"/>
      <c r="I38" s="16"/>
    </row>
    <row r="39" s="9" customFormat="1" spans="1:9">
      <c r="A39" s="21"/>
      <c r="B39" s="21"/>
      <c r="C39" s="16" t="s">
        <v>220</v>
      </c>
      <c r="D39" s="16">
        <v>30</v>
      </c>
      <c r="E39" s="17" t="s">
        <v>231</v>
      </c>
      <c r="F39" s="46"/>
      <c r="G39" s="16"/>
      <c r="H39" s="16"/>
      <c r="I39" s="16"/>
    </row>
    <row r="40" s="9" customFormat="1" spans="1:9">
      <c r="A40" s="21"/>
      <c r="B40" s="21"/>
      <c r="C40" s="16" t="s">
        <v>222</v>
      </c>
      <c r="D40" s="16">
        <v>31</v>
      </c>
      <c r="E40" s="17" t="s">
        <v>231</v>
      </c>
      <c r="F40" s="46"/>
      <c r="G40" s="16"/>
      <c r="H40" s="16"/>
      <c r="I40" s="16"/>
    </row>
    <row r="41" spans="1:9">
      <c r="A41" s="21"/>
      <c r="B41" s="21"/>
      <c r="C41" s="16" t="s">
        <v>223</v>
      </c>
      <c r="D41" s="16">
        <v>32</v>
      </c>
      <c r="E41" s="45" t="s">
        <v>233</v>
      </c>
      <c r="F41" s="46"/>
      <c r="G41" s="16"/>
      <c r="H41" s="16"/>
      <c r="I41" s="16"/>
    </row>
    <row r="42" spans="1:9">
      <c r="A42" s="21"/>
      <c r="B42" s="21"/>
      <c r="C42" s="16" t="s">
        <v>224</v>
      </c>
      <c r="D42" s="16">
        <v>33</v>
      </c>
      <c r="E42" s="45" t="s">
        <v>234</v>
      </c>
      <c r="F42" s="46"/>
      <c r="G42" s="16"/>
      <c r="H42" s="16"/>
      <c r="I42" s="16"/>
    </row>
    <row r="43" spans="1:9">
      <c r="A43" s="21"/>
      <c r="B43" s="22"/>
      <c r="C43" s="16"/>
      <c r="D43" s="16"/>
      <c r="E43" s="17"/>
      <c r="F43" s="46"/>
      <c r="G43" s="16"/>
      <c r="H43" s="16"/>
      <c r="I43" s="16"/>
    </row>
    <row r="44" spans="1:9">
      <c r="A44" s="21"/>
      <c r="B44" s="18" t="s">
        <v>225</v>
      </c>
      <c r="C44" s="16" t="s">
        <v>226</v>
      </c>
      <c r="D44" s="16">
        <v>27</v>
      </c>
      <c r="E44" s="17" t="s">
        <v>231</v>
      </c>
      <c r="F44" s="46"/>
      <c r="G44" s="16"/>
      <c r="H44" s="16"/>
      <c r="I44" s="16"/>
    </row>
    <row r="45" spans="1:9">
      <c r="A45" s="21"/>
      <c r="B45" s="21"/>
      <c r="C45" s="16" t="s">
        <v>73</v>
      </c>
      <c r="D45" s="16">
        <v>26</v>
      </c>
      <c r="E45" s="17" t="s">
        <v>231</v>
      </c>
      <c r="F45" s="46"/>
      <c r="G45" s="16"/>
      <c r="H45" s="16"/>
      <c r="I45" s="16"/>
    </row>
    <row r="46" spans="1:9">
      <c r="A46" s="21"/>
      <c r="B46" s="21"/>
      <c r="C46" s="16" t="s">
        <v>72</v>
      </c>
      <c r="D46" s="16">
        <v>25</v>
      </c>
      <c r="E46" s="17" t="s">
        <v>231</v>
      </c>
      <c r="F46" s="46"/>
      <c r="G46" s="16"/>
      <c r="H46" s="16"/>
      <c r="I46" s="16"/>
    </row>
    <row r="47" spans="1:9">
      <c r="A47" s="21"/>
      <c r="B47" s="21"/>
      <c r="C47" s="16" t="s">
        <v>71</v>
      </c>
      <c r="D47" s="16">
        <v>24</v>
      </c>
      <c r="E47" s="17" t="s">
        <v>235</v>
      </c>
      <c r="F47" s="46"/>
      <c r="G47" s="16"/>
      <c r="H47" s="16"/>
      <c r="I47" s="16"/>
    </row>
    <row r="48" spans="1:9">
      <c r="A48" s="21"/>
      <c r="B48" s="21"/>
      <c r="C48" s="16" t="s">
        <v>91</v>
      </c>
      <c r="D48" s="16">
        <v>23</v>
      </c>
      <c r="E48" s="17" t="s">
        <v>236</v>
      </c>
      <c r="F48" s="46"/>
      <c r="G48" s="16"/>
      <c r="H48" s="16"/>
      <c r="I48" s="16"/>
    </row>
    <row r="49" spans="1:9">
      <c r="A49" s="21"/>
      <c r="B49" s="21"/>
      <c r="C49" s="16" t="s">
        <v>87</v>
      </c>
      <c r="D49" s="16">
        <v>15</v>
      </c>
      <c r="E49" s="17" t="s">
        <v>237</v>
      </c>
      <c r="F49" s="46"/>
      <c r="G49" s="16"/>
      <c r="H49" s="16"/>
      <c r="I49" s="16"/>
    </row>
    <row r="50" ht="16.5" spans="1:9">
      <c r="A50" s="23"/>
      <c r="B50" s="23"/>
      <c r="C50" s="24"/>
      <c r="D50" s="24"/>
      <c r="E50" s="27"/>
      <c r="F50" s="44"/>
      <c r="G50" s="24"/>
      <c r="H50" s="24"/>
      <c r="I50" s="24"/>
    </row>
    <row r="51" ht="27" customHeight="1" spans="1:9">
      <c r="A51" s="28" t="s">
        <v>238</v>
      </c>
      <c r="B51" s="28"/>
      <c r="C51" s="28" t="s">
        <v>239</v>
      </c>
      <c r="D51" s="28" t="s">
        <v>240</v>
      </c>
      <c r="E51" s="30" t="s">
        <v>231</v>
      </c>
      <c r="F51" s="28"/>
      <c r="G51" s="28" t="s">
        <v>153</v>
      </c>
      <c r="H51" s="28"/>
      <c r="I51" s="28"/>
    </row>
    <row r="52" ht="16.5"/>
  </sheetData>
  <mergeCells count="18">
    <mergeCell ref="A3:A6"/>
    <mergeCell ref="A8:A9"/>
    <mergeCell ref="A10:A13"/>
    <mergeCell ref="A14:A15"/>
    <mergeCell ref="A21:A22"/>
    <mergeCell ref="A23:A36"/>
    <mergeCell ref="A37:A50"/>
    <mergeCell ref="B10:B11"/>
    <mergeCell ref="B12:B13"/>
    <mergeCell ref="B23:B29"/>
    <mergeCell ref="B30:B36"/>
    <mergeCell ref="B37:B43"/>
    <mergeCell ref="B44:B50"/>
    <mergeCell ref="E10:E11"/>
    <mergeCell ref="E21:E22"/>
    <mergeCell ref="F21:F22"/>
    <mergeCell ref="F23:F36"/>
    <mergeCell ref="F37:F50"/>
  </mergeCells>
  <pageMargins left="0.7" right="0.7" top="0.75" bottom="0.75" header="0.3" footer="0.3"/>
  <pageSetup paperSize="1"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46"/>
  <sheetViews>
    <sheetView zoomScale="130" zoomScaleNormal="130" topLeftCell="A5" workbookViewId="0">
      <selection activeCell="D25" sqref="D25"/>
    </sheetView>
  </sheetViews>
  <sheetFormatPr defaultColWidth="9" defaultRowHeight="15.75" outlineLevelCol="4"/>
  <cols>
    <col min="1" max="1" width="10.875" customWidth="1"/>
    <col min="3" max="3" width="79.125" customWidth="1"/>
    <col min="4" max="4" width="43.875" customWidth="1"/>
  </cols>
  <sheetData>
    <row r="2" spans="3:5">
      <c r="C2" s="2" t="s">
        <v>241</v>
      </c>
      <c r="D2" s="2" t="s">
        <v>242</v>
      </c>
      <c r="E2" s="2" t="s">
        <v>243</v>
      </c>
    </row>
    <row r="3" ht="78.6" customHeight="1" spans="1:4">
      <c r="A3" s="3" t="s">
        <v>244</v>
      </c>
      <c r="B3">
        <v>1</v>
      </c>
      <c r="C3" s="4" t="s">
        <v>245</v>
      </c>
      <c r="D3" s="5"/>
    </row>
    <row r="4" ht="95.1" customHeight="1" spans="1:4">
      <c r="A4" s="3"/>
      <c r="B4">
        <v>2</v>
      </c>
      <c r="C4" s="4" t="s">
        <v>246</v>
      </c>
      <c r="D4" s="5"/>
    </row>
    <row r="5" spans="1:3">
      <c r="A5" s="3"/>
      <c r="B5">
        <v>3</v>
      </c>
      <c r="C5" t="s">
        <v>247</v>
      </c>
    </row>
    <row r="6" ht="31.5" spans="1:3">
      <c r="A6" s="3"/>
      <c r="B6">
        <v>4</v>
      </c>
      <c r="C6" s="4" t="s">
        <v>248</v>
      </c>
    </row>
    <row r="7" spans="1:3">
      <c r="A7" s="3"/>
      <c r="B7">
        <v>5</v>
      </c>
      <c r="C7" s="4" t="s">
        <v>249</v>
      </c>
    </row>
    <row r="8" spans="1:3">
      <c r="A8" s="3"/>
      <c r="B8">
        <v>6</v>
      </c>
      <c r="C8" s="4" t="s">
        <v>250</v>
      </c>
    </row>
    <row r="9" spans="1:3">
      <c r="A9" s="3"/>
      <c r="B9">
        <v>7</v>
      </c>
      <c r="C9" s="4" t="s">
        <v>251</v>
      </c>
    </row>
    <row r="10" ht="31.5" spans="1:3">
      <c r="A10" s="3"/>
      <c r="B10">
        <v>8</v>
      </c>
      <c r="C10" s="4" t="s">
        <v>252</v>
      </c>
    </row>
    <row r="11" ht="31.5" spans="1:3">
      <c r="A11" s="3"/>
      <c r="B11">
        <v>9</v>
      </c>
      <c r="C11" s="4" t="s">
        <v>253</v>
      </c>
    </row>
    <row r="12" spans="1:3">
      <c r="A12" s="3"/>
      <c r="B12">
        <v>10</v>
      </c>
      <c r="C12" s="4" t="s">
        <v>254</v>
      </c>
    </row>
    <row r="13" spans="1:3">
      <c r="A13" s="6" t="s">
        <v>146</v>
      </c>
      <c r="B13">
        <v>11</v>
      </c>
      <c r="C13" s="4" t="s">
        <v>255</v>
      </c>
    </row>
    <row r="14" ht="31.5" spans="1:3">
      <c r="A14" s="6"/>
      <c r="B14">
        <v>12</v>
      </c>
      <c r="C14" s="4" t="s">
        <v>256</v>
      </c>
    </row>
    <row r="15" ht="31.5" spans="1:3">
      <c r="A15" s="6"/>
      <c r="B15">
        <v>13</v>
      </c>
      <c r="C15" s="4" t="s">
        <v>257</v>
      </c>
    </row>
    <row r="16" spans="1:3">
      <c r="A16" s="6"/>
      <c r="B16">
        <v>14</v>
      </c>
      <c r="C16" s="4" t="s">
        <v>258</v>
      </c>
    </row>
    <row r="17" spans="1:3">
      <c r="A17" s="6"/>
      <c r="B17">
        <v>15</v>
      </c>
      <c r="C17" s="4" t="s">
        <v>259</v>
      </c>
    </row>
    <row r="18" ht="31.5" spans="1:4">
      <c r="A18" s="6" t="s">
        <v>260</v>
      </c>
      <c r="B18">
        <v>16</v>
      </c>
      <c r="C18" s="4" t="s">
        <v>261</v>
      </c>
      <c r="D18" s="5"/>
    </row>
    <row r="19" spans="1:4">
      <c r="A19" s="6"/>
      <c r="B19">
        <v>17</v>
      </c>
      <c r="C19" s="4" t="s">
        <v>262</v>
      </c>
      <c r="D19" s="5"/>
    </row>
    <row r="20" ht="31.5" spans="1:4">
      <c r="A20" s="6"/>
      <c r="B20">
        <v>18</v>
      </c>
      <c r="C20" s="4" t="s">
        <v>263</v>
      </c>
      <c r="D20" s="5"/>
    </row>
    <row r="21" ht="52.5" customHeight="1" spans="1:4">
      <c r="A21" s="6"/>
      <c r="B21">
        <f>B20+1</f>
        <v>19</v>
      </c>
      <c r="C21" s="4" t="s">
        <v>264</v>
      </c>
      <c r="D21" s="5"/>
    </row>
    <row r="22" spans="1:3">
      <c r="A22" s="6" t="s">
        <v>265</v>
      </c>
      <c r="B22">
        <f t="shared" ref="B22:B46" si="0">B21+1</f>
        <v>20</v>
      </c>
      <c r="C22" s="4" t="s">
        <v>266</v>
      </c>
    </row>
    <row r="23" spans="1:3">
      <c r="A23" s="6"/>
      <c r="B23">
        <f t="shared" si="0"/>
        <v>21</v>
      </c>
      <c r="C23" s="4" t="s">
        <v>267</v>
      </c>
    </row>
    <row r="24" spans="1:3">
      <c r="A24" s="6"/>
      <c r="B24">
        <f t="shared" si="0"/>
        <v>22</v>
      </c>
      <c r="C24" s="4" t="s">
        <v>268</v>
      </c>
    </row>
    <row r="25" spans="1:3">
      <c r="A25" s="6"/>
      <c r="B25">
        <f t="shared" si="0"/>
        <v>23</v>
      </c>
      <c r="C25" s="4" t="s">
        <v>269</v>
      </c>
    </row>
    <row r="26" spans="1:3">
      <c r="A26" s="6"/>
      <c r="B26">
        <f t="shared" si="0"/>
        <v>24</v>
      </c>
      <c r="C26" s="4" t="s">
        <v>270</v>
      </c>
    </row>
    <row r="27" spans="1:3">
      <c r="A27" s="6"/>
      <c r="B27">
        <f t="shared" si="0"/>
        <v>25</v>
      </c>
      <c r="C27" s="4" t="s">
        <v>271</v>
      </c>
    </row>
    <row r="28" ht="31.5" spans="1:3">
      <c r="A28" s="6" t="s">
        <v>51</v>
      </c>
      <c r="B28">
        <f t="shared" si="0"/>
        <v>26</v>
      </c>
      <c r="C28" s="4" t="s">
        <v>272</v>
      </c>
    </row>
    <row r="29" spans="1:3">
      <c r="A29" s="6"/>
      <c r="B29">
        <f t="shared" si="0"/>
        <v>27</v>
      </c>
      <c r="C29" s="4" t="s">
        <v>273</v>
      </c>
    </row>
    <row r="30" spans="1:3">
      <c r="A30" s="6"/>
      <c r="B30">
        <f t="shared" si="0"/>
        <v>28</v>
      </c>
      <c r="C30" s="4" t="s">
        <v>274</v>
      </c>
    </row>
    <row r="31" spans="1:3">
      <c r="A31" s="6" t="s">
        <v>275</v>
      </c>
      <c r="B31">
        <f t="shared" si="0"/>
        <v>29</v>
      </c>
      <c r="C31" s="7" t="s">
        <v>276</v>
      </c>
    </row>
    <row r="32" spans="1:3">
      <c r="A32" s="6"/>
      <c r="B32">
        <f t="shared" si="0"/>
        <v>30</v>
      </c>
      <c r="C32" s="8" t="s">
        <v>277</v>
      </c>
    </row>
    <row r="33" spans="1:3">
      <c r="A33" s="6"/>
      <c r="B33">
        <f t="shared" si="0"/>
        <v>31</v>
      </c>
      <c r="C33" s="8" t="s">
        <v>278</v>
      </c>
    </row>
    <row r="34" spans="1:3">
      <c r="A34" s="6"/>
      <c r="B34">
        <f t="shared" si="0"/>
        <v>32</v>
      </c>
      <c r="C34" s="8" t="s">
        <v>279</v>
      </c>
    </row>
    <row r="35" spans="1:3">
      <c r="A35" s="6"/>
      <c r="B35">
        <f t="shared" si="0"/>
        <v>33</v>
      </c>
      <c r="C35" s="8" t="s">
        <v>280</v>
      </c>
    </row>
    <row r="36" spans="1:3">
      <c r="A36" s="6"/>
      <c r="B36">
        <f t="shared" si="0"/>
        <v>34</v>
      </c>
      <c r="C36" s="8" t="s">
        <v>281</v>
      </c>
    </row>
    <row r="37" spans="1:3">
      <c r="A37" s="6"/>
      <c r="B37">
        <f t="shared" si="0"/>
        <v>35</v>
      </c>
      <c r="C37" s="8" t="s">
        <v>282</v>
      </c>
    </row>
    <row r="38" spans="1:3">
      <c r="A38" s="6"/>
      <c r="B38">
        <f t="shared" si="0"/>
        <v>36</v>
      </c>
      <c r="C38" s="8" t="s">
        <v>283</v>
      </c>
    </row>
    <row r="39" spans="1:3">
      <c r="A39" s="6"/>
      <c r="B39">
        <f t="shared" si="0"/>
        <v>37</v>
      </c>
      <c r="C39" s="8" t="s">
        <v>284</v>
      </c>
    </row>
    <row r="40" spans="1:3">
      <c r="A40" s="6"/>
      <c r="B40">
        <f t="shared" si="0"/>
        <v>38</v>
      </c>
      <c r="C40" s="8" t="s">
        <v>285</v>
      </c>
    </row>
    <row r="41" spans="1:3">
      <c r="A41" s="6"/>
      <c r="B41">
        <f t="shared" si="0"/>
        <v>39</v>
      </c>
      <c r="C41" s="8" t="s">
        <v>286</v>
      </c>
    </row>
    <row r="42" spans="1:3">
      <c r="A42" s="6"/>
      <c r="B42">
        <f t="shared" si="0"/>
        <v>40</v>
      </c>
      <c r="C42" s="8" t="s">
        <v>287</v>
      </c>
    </row>
    <row r="43" spans="1:3">
      <c r="A43" s="6"/>
      <c r="B43">
        <f t="shared" si="0"/>
        <v>41</v>
      </c>
      <c r="C43" s="8" t="s">
        <v>288</v>
      </c>
    </row>
    <row r="44" spans="1:3">
      <c r="A44" s="6"/>
      <c r="B44">
        <f t="shared" si="0"/>
        <v>42</v>
      </c>
      <c r="C44" s="8" t="s">
        <v>289</v>
      </c>
    </row>
    <row r="45" spans="1:3">
      <c r="A45" s="6"/>
      <c r="B45">
        <f t="shared" si="0"/>
        <v>43</v>
      </c>
      <c r="C45" s="8" t="s">
        <v>290</v>
      </c>
    </row>
    <row r="46" ht="149.45" customHeight="1" spans="1:3">
      <c r="A46" s="6"/>
      <c r="B46">
        <f t="shared" si="0"/>
        <v>44</v>
      </c>
      <c r="C46" s="8" t="s">
        <v>291</v>
      </c>
    </row>
  </sheetData>
  <mergeCells count="8">
    <mergeCell ref="A3:A12"/>
    <mergeCell ref="A13:A17"/>
    <mergeCell ref="A18:A21"/>
    <mergeCell ref="A22:A27"/>
    <mergeCell ref="A28:A30"/>
    <mergeCell ref="A31:A46"/>
    <mergeCell ref="D3:D4"/>
    <mergeCell ref="D18:D21"/>
  </mergeCells>
  <pageMargins left="0.7" right="0.7" top="0.75" bottom="0.75" header="0.3" footer="0.3"/>
  <pageSetup paperSize="1"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5:D13"/>
  <sheetViews>
    <sheetView tabSelected="1" workbookViewId="0">
      <selection activeCell="D5" sqref="F5 E5 D5"/>
    </sheetView>
  </sheetViews>
  <sheetFormatPr defaultColWidth="11.125" defaultRowHeight="15.75" outlineLevelCol="3"/>
  <sheetData>
    <row r="5" spans="3:4">
      <c r="C5" t="s">
        <v>292</v>
      </c>
      <c r="D5" s="1" t="s">
        <v>293</v>
      </c>
    </row>
    <row r="7" spans="3:4">
      <c r="C7">
        <v>1</v>
      </c>
      <c r="D7" t="s">
        <v>294</v>
      </c>
    </row>
    <row r="8" spans="3:4">
      <c r="C8">
        <v>2</v>
      </c>
      <c r="D8" t="s">
        <v>295</v>
      </c>
    </row>
    <row r="9" spans="3:4">
      <c r="C9">
        <v>3</v>
      </c>
      <c r="D9" t="s">
        <v>296</v>
      </c>
    </row>
    <row r="10" spans="3:4">
      <c r="C10">
        <v>4</v>
      </c>
      <c r="D10" t="s">
        <v>297</v>
      </c>
    </row>
    <row r="11" spans="3:4">
      <c r="C11">
        <v>5</v>
      </c>
      <c r="D11" t="s">
        <v>298</v>
      </c>
    </row>
    <row r="12" spans="3:4">
      <c r="C12">
        <v>6</v>
      </c>
      <c r="D12" t="s">
        <v>299</v>
      </c>
    </row>
    <row r="13" spans="3:4">
      <c r="C13">
        <v>7</v>
      </c>
      <c r="D13" t="s">
        <v>300</v>
      </c>
    </row>
  </sheetData>
  <hyperlinks>
    <hyperlink ref="D5" r:id="rId1" display="https://jira.itg.ti.com/projects/ETHPHY/summary"/>
  </hyperlinks>
  <pageMargins left="0.7" right="0.7"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p : p r o p e r t i e s   x m l n s : p = " h t t p : / / s c h e m a s . m i c r o s o f t . c o m / o f f i c e / 2 0 0 6 / m e t a d a t a / p r o p e r t i e s "   x m l n s : x s i = " h t t p : / / w w w . w 3 . o r g / 2 0 0 1 / X M L S c h e m a - i n s t a n c e "   x m l n s : p c = " h t t p : / / s c h e m a s . m i c r o s o f t . c o m / o f f i c e / i n f o p a t h / 2 0 0 7 / P a r t n e r C o n t r o l s " > < d o c u m e n t M a n a g e m e n t / > < / p : p r o p e r t i e s > 
</file>

<file path=customXml/item2.xml>��< ? x m l   v e r s i o n = " 1 . 0 " ? > < c t : c o n t e n t T y p e S c h e m a   c t : _ = " "   m a : _ = " "   m a : c o n t e n t T y p e N a m e = " D o c u m e n t "   m a : c o n t e n t T y p e I D = " 0 x 0 1 0 1 0 0 4 0 D F 3 4 1 6 E 0 D 6 A 8 4 E 8 2 C D C C D 8 4 0 8 2 4 9 F 2 "   m a : c o n t e n t T y p e V e r s i o n = " 3 "   m a : c o n t e n t T y p e D e s c r i p t i o n = " C r e a t e   a   n e w   d o c u m e n t . "   m a : c o n t e n t T y p e S c o p e = " "   m a : v e r s i o n I D = " f 2 f 7 d 1 b c f d 6 e 4 2 9 3 9 0 7 d e 6 7 5 6 5 0 4 d e e a "   x m l n s : c t = " h t t p : / / s c h e m a s . m i c r o s o f t . c o m / o f f i c e / 2 0 0 6 / m e t a d a t a / c o n t e n t T y p e "   x m l n s : m a = " h t t p : / / s c h e m a s . m i c r o s o f t . c o m / o f f i c e / 2 0 0 6 / m e t a d a t a / p r o p e r t i e s / m e t a A t t r i b u t e s " >  
 < x s d : s c h e m a   t a r g e t N a m e s p a c e = " h t t p : / / s c h e m a s . m i c r o s o f t . c o m / o f f i c e / 2 0 0 6 / m e t a d a t a / p r o p e r t i e s "   m a : r o o t = " t r u e "   m a : f i e l d s I D = " b 8 c 1 5 f a 1 5 7 e 8 6 e 8 3 1 1 3 0 f 6 8 d 5 4 8 f 3 9 e 6 "   n s 2 : _ = " "   x m l n s : x s d = " h t t p : / / w w w . w 3 . o r g / 2 0 0 1 / X M L S c h e m a "   x m l n s : x s = " h t t p : / / w w w . w 3 . o r g / 2 0 0 1 / X M L S c h e m a "   x m l n s : p = " h t t p : / / s c h e m a s . m i c r o s o f t . c o m / o f f i c e / 2 0 0 6 / m e t a d a t a / p r o p e r t i e s "   x m l n s : n s 2 = " b b 9 1 c 9 9 1 - 1 2 d 0 - 4 4 7 8 - 8 2 0 7 - b a 1 2 3 b 6 2 9 9 c c " >  
 < x s d : i m p o r t   n a m e s p a c e = " b b 9 1 c 9 9 1 - 1 2 d 0 - 4 4 7 8 - 8 2 0 7 - b a 1 2 3 b 6 2 9 9 c c " / >  
 < x s d : e l e m e n t   n a m e = " p r o p e r t i e s " >  
 < x s d : c o m p l e x T y p e >  
 < x s d : s e q u e n c e >  
 < x s d : e l e m e n t   n a m e = " d o c u m e n t M a n a g e m e n t " >  
 < x s d : c o m p l e x T y p e >  
 < x s d : a l l >  
 < x s d : e l e m e n t   r e f = " n s 2 : S h a r e d W i t h U s e r s "   m i n O c c u r s = " 0 " / >  
 < / x s d : a l l >  
 < / x s d : c o m p l e x T y p e >  
 < / x s d : e l e m e n t >  
 < / x s d : s e q u e n c e >  
 < / x s d : c o m p l e x T y p e >  
 < / x s d : e l e m e n t >  
 < / x s d : s c h e m a >  
 < x s d : s c h e m a   t a r g e t N a m e s p a c e = " b b 9 1 c 9 9 1 - 1 2 d 0 - 4 4 7 8 - 8 2 0 7 - b a 1 2 3 b 6 2 9 9 c c "   e l e m e n t F o r m D e f a u l t = " q u a l i f i e d "   x m l n s : x s d = " h t t p : / / w w w . w 3 . o r g / 2 0 0 1 / X M L S c h e m a "   x m l n s : x s = " h t t p : / / w w w . w 3 . o r g / 2 0 0 1 / X M L S c h e m a "   x m l n s : d m s = " h t t p : / / s c h e m a s . m i c r o s o f t . c o m / o f f i c e / 2 0 0 6 / d o c u m e n t M a n a g e m e n t / t y p e s "   x m l n s : p c = " h t t p : / / s c h e m a s . m i c r o s o f t . c o m / o f f i c e / i n f o p a t h / 2 0 0 7 / P a r t n e r C o n t r o l s " >  
 < x s d : i m p o r t   n a m e s p a c e = " h t t p : / / s c h e m a s . m i c r o s o f t . c o m / o f f i c e / 2 0 0 6 / d o c u m e n t M a n a g e m e n t / t y p e s " / >  
 < x s d : i m p o r t   n a m e s p a c e = " h t t p : / / s c h e m a s . m i c r o s o f t . c o m / o f f i c e / i n f o p a t h / 2 0 0 7 / P a r t n e r C o n t r o l s " / >  
 < x s d : e l e m e n t   n a m e = " S h a r e d W i t h U s e r s "   m a : i n d e x = " 8 "   n i l l a b l e = " t r u e "   m a : d i s p l a y N a m e = " S h a r e d   W i t h "   m a : d e s c r i p t i o n = " "   m a : i n t e r n a l N a m e = " S h a r e d W i t h U s e r s "   m a : r e a d O n l y = " t r u e " >  
 < x s d : c o m p l e x T y p e >  
 < x s d : c o m p l e x C o n t e n t >  
 < x s d : e x t e n s i o n   b a s e = " d m s : U s e r M u l t i " >  
 < x s d : s e q u e n c e >  
 < x s d : e l e m e n t   n a m e = " U s e r I n f o "   m i n O c c u r s = " 0 "   m a x O c c u r s = " u n b o u n d e d " >  
 < x s d : c o m p l e x T y p e >  
 < x s d : s e q u e n c e >  
 < x s d : e l e m e n t   n a m e = " D i s p l a y N a m e "   t y p e = " x s d : s t r i n g "   m i n O c c u r s = " 0 " / >  
 < x s d : e l e m e n t   n a m e = " A c c o u n t I d "   t y p e = " d m s : U s e r I d "   m i n O c c u r s = " 0 "   n i l l a b l e = " t r u e " / >  
 < x s d : e l e m e n t   n a m e = " A c c o u n t T y p e "   t y p e = " x s d : s t r i n g "   m i n O c c u r s = " 0 " / >  
 < / x s d : s e q u e n c e >  
 < / x s d : c o m p l e x T y p e >  
 < / x s d : e l e m e n t >  
 < / x s d : s e q u e n c e >  
 < / x s d : e x t e n s i o n >  
 < / x s d : c o m p l e x C o n t e n t >  
 < / x s d : c o m p l e x T y p e >  
 < / x s d : e l e m e n t >  
 < / x s d : s c h e m a >  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
 < x s d : i m p o r t   n a m e s p a c e = " h t t p : / / p u r l . o r g / d c / e l e m e n t s / 1 . 1 / "   s c h e m a L o c a t i o n = " h t t p : / / d u b l i n c o r e . o r g / s c h e m a s / x m l s / q d c / 2 0 0 3 / 0 4 / 0 2 / d c . x s d " / >  
 < x s d : i m p o r t   n a m e s p a c e = " h t t p : / / p u r l . o r g / d c / t e r m s / "   s c h e m a L o c a t i o n = " h t t p : / / d u b l i n c o r e . o r g / s c h e m a s / x m l s / q d c / 2 0 0 3 / 0 4 / 0 2 / d c t e r m s . x s d " / >  
 < x s d : e l e m e n t   n a m e = " c o r e P r o p e r t i e s "   t y p e = " C T _ c o r e P r o p e r t i e s " / >  
 < x s d : c o m p l e x T y p e   n a m e = " C T _ c o r e P r o p e r t i e s " >  
 < x s d : a l l >  
 < x s d : e l e m e n t   r e f = " d c : c r e a t o r "   m i n O c c u r s = " 0 "   m a x O c c u r s = " 1 " / >  
 < x s d : e l e m e n t   r e f = " d c t e r m s : c r e a t e d "   m i n O c c u r s = " 0 "   m a x O c c u r s = " 1 " / >  
 < x s d : e l e m e n t   r e f = " d c : i d e n t i f i e r "   m i n O c c u r s = " 0 "   m a x O c c u r s = " 1 " / >  
 < x s d : e l e m e n t   n a m e = " c o n t e n t T y p e "   m i n O c c u r s = " 0 "   m a x O c c u r s = " 1 "   t y p e = " x s d : s t r i n g "   m a : i n d e x = " 4 "   m a : d i s p l a y N a m e = " C o n t e n t   T y p e " / >  
 < x s d : e l e m e n t   r e f = " d c : t i t l e "   m i n O c c u r s = " 0 "   m a x O c c u r s = " 1 "   m a : i n d e x = " 3 "   m a : d i s p l a y N a m e = " T i t l e " / >  
 < x s d : e l e m e n t   r e f = " d c : s u b j e c t "   m i n O c c u r s = " 0 "   m a x O c c u r s = " 1 " / >  
 < x s d : e l e m e n t   r e f = " d c : d e s c r i p t i o n "   m i n O c c u r s = " 0 "   m a x O c c u r s = " 1 " / >  
 < x s d : e l e m e n t   n a m e = " k e y w o r d s "   m i n O c c u r s = " 0 "   m a x O c c u r s = " 1 "   t y p e = " x s d : s t r i n g " / >  
 < x s d : e l e m e n t   r e f = " d c : l a n g u a g e "   m i n O c c u r s = " 0 "   m a x O c c u r s = " 1 " / >  
 < x s d : e l e m e n t   n a m e = " c a t e g o r y "   m i n O c c u r s = " 0 "   m a x O c c u r s = " 1 "   t y p e = " x s d : s t r i n g " / >  
 < x s d : e l e m e n t   n a m e = " v e r s i o n "   m i n O c c u r s = " 0 "   m a x O c c u r s = " 1 "   t y p e = " x s d : s t r i n g " / >  
 < x s d : e l e m e n t   n a m e = " r e v i s i o n "   m i n O c c u r s = " 0 "   m a x O c c u r s = " 1 "   t y p e = " x s d : s t r i n g " >  
 < x s d : a n n o t a t i o n >  
 < x s d : d o c u m e n t a t i o n >  
                                                 T h i s   v a l u e   i n d i c a t e s   t h e   n u m b e r   o f   s a v e s   o r   r e v i s i o n s .   T h e   a p p l i c a t i o n   i s   r e s p o n s i b l e   f o r   u p d a t i n g   t h i s   v a l u e   a f t e r   e a c h   r e v i s i o n .  
                                         < / x s d : d o c u m e n t a t i o n >  
 < / x s d : a n n o t a t i o n >  
 < / x s d : e l e m e n t >  
 < x s d : e l e m e n t   n a m e = " l a s t M o d i f i e d B y "   m i n O c c u r s = " 0 "   m a x O c c u r s = " 1 "   t y p e = " x s d : s t r i n g " / >  
 < x s d : e l e m e n t   r e f = " d c t e r m s : m o d i f i e d "   m i n O c c u r s = " 0 "   m a x O c c u r s = " 1 " / >  
 < x s d : e l e m e n t   n a m e = " c o n t e n t S t a t u s "   m i n O c c u r s = " 0 "   m a x O c c u r s = " 1 "   t y p e = " x s d : s t r i n g " / >  
 < / x s d : a l l >  
 < / x s d : c o m p l e x T y p e >  
 < / x s d : s c h e m a >  
 < x s : s c h e m a   t a r g e t N a m e s p a c e = " h t t p : / / s c h e m a s . m i c r o s o f t . c o m / o f f i c e / i n f o p a t h / 2 0 0 7 / P a r t n e r C o n t r o l s "   e l e m e n t F o r m D e f a u l t = " q u a l i f i e d "   a t t r i b u t e F o r m D e f a u l t = " u n q u a l i f i e d "   x m l n s : p c = " h t t p : / / s c h e m a s . m i c r o s o f t . c o m / o f f i c e / i n f o p a t h / 2 0 0 7 / P a r t n e r C o n t r o l s "   x m l n s : x s = " h t t p : / / w w w . w 3 . o r g / 2 0 0 1 / X M L S c h e m a " >  
 < x s : e l e m e n t   n a m e = " P e r s o n " >  
 < x s : c o m p l e x T y p e >  
 < x s : s e q u e n c e >  
 < x s : e l e m e n t   r e f = " p c : D i s p l a y N a m e "   m i n O c c u r s = " 0 " > < / x s : e l e m e n t >  
 < x s : e l e m e n t   r e f = " p c : A c c o u n t I d "   m i n O c c u r s = " 0 " > < / x s : e l e m e n t >  
 < x s : e l e m e n t   r e f = " p c : A c c o u n t T y p e "   m i n O c c u r s = " 0 " > < / x s : e l e m e n t >  
 < / x s : s e q u e n c e >  
 < / x s : c o m p l e x T y p e >  
 < / x s : e l e m e n t >  
 < x s : e l e m e n t   n a m e = " D i s p l a y N a m e "   t y p e = " x s : s t r i n g " > < / x s : e l e m e n t >  
 < x s : e l e m e n t   n a m e = " A c c o u n t I d "   t y p e = " x s : s t r i n g " > < / x s : e l e m e n t >  
 < x s : e l e m e n t   n a m e = " A c c o u n t T y p e "   t y p e = " x s : s t r i n g " > < / x s : e l e m e n t >  
 < x s : e l e m e n t   n a m e = " B D C A s s o c i a t e d E n t i t y " >  
 < x s : c o m p l e x T y p e >  
 < x s : s e q u e n c e >  
 < x s : e l e m e n t   r e f = " p c : B D C E n t i t y "   m i n O c c u r s = " 0 "   m a x O c c u r s = " u n b o u n d e d " > < / x s : e l e m e n t >  
 < / x s : s e q u e n c e >  
 < x s : a t t r i b u t e   r e f = " p c : E n t i t y N a m e s p a c e " > < / x s : a t t r i b u t e >  
 < x s : a t t r i b u t e   r e f = " p c : E n t i t y N a m e " > < / x s : a t t r i b u t e >  
 < x s : a t t r i b u t e   r e f = " p c : S y s t e m I n s t a n c e N a m e " > < / x s : a t t r i b u t e >  
 < x s : a t t r i b u t e   r e f = " p c : A s s o c i a t i o n N a m e " > < / x s : a t t r i b u t e >  
 < / x s : c o m p l e x T y p e >  
 < / x s : e l e m e n t >  
 < x s : a t t r i b u t e   n a m e = " E n t i t y N a m e s p a c e "   t y p e = " x s : s t r i n g " > < / x s : a t t r i b u t e >  
 < x s : a t t r i b u t e   n a m e = " E n t i t y N a m e "   t y p e = " x s : s t r i n g " > < / x s : a t t r i b u t e >  
 < x s : a t t r i b u t e   n a m e = " S y s t e m I n s t a n c e N a m e "   t y p e = " x s : s t r i n g " > < / x s : a t t r i b u t e >  
 < x s : a t t r i b u t e   n a m e = " A s s o c i a t i o n N a m e "   t y p e = " x s : s t r i n g " > < / x s : a t t r i b u t e >  
 < x s : e l e m e n t   n a m e = " B D C E n t i t y " >  
 < x s : c o m p l e x T y p e >  
 < x s : s e q u e n c e >  
 < x s : e l e m e n t   r e f = " p c : E n t i t y D i s p l a y N a m e "   m i n O c c u r s = " 0 " > < / x s : e l e m e n t >  
 < x s : e l e m e n t   r e f = " p c : E n t i t y I n s t a n c e R e f e r e n c e "   m i n O c c u r s = " 0 " > < / x s : e l e m e n t >  
 < x s : e l e m e n t   r e f = " p c : E n t i t y I d 1 "   m i n O c c u r s = " 0 " > < / x s : e l e m e n t >  
 < x s : e l e m e n t   r e f = " p c : E n t i t y I d 2 "   m i n O c c u r s = " 0 " > < / x s : e l e m e n t >  
 < x s : e l e m e n t   r e f = " p c : E n t i t y I d 3 "   m i n O c c u r s = " 0 " > < / x s : e l e m e n t >  
 < x s : e l e m e n t   r e f = " p c : E n t i t y I d 4 "   m i n O c c u r s = " 0 " > < / x s : e l e m e n t >  
 < x s : e l e m e n t   r e f = " p c : E n t i t y I d 5 "   m i n O c c u r s = " 0 " > < / x s : e l e m e n t >  
 < / x s : s e q u e n c e >  
 < / x s : c o m p l e x T y p e >  
 < / x s : e l e m e n t >  
 < x s : e l e m e n t   n a m e = " E n t i t y D i s p l a y N a m e "   t y p e = " x s : s t r i n g " > < / x s : e l e m e n t >  
 < x s : e l e m e n t   n a m e = " E n t i t y I n s t a n c e R e f e r e n c e "   t y p e = " x s : s t r i n g " > < / x s : e l e m e n t >  
 < x s : e l e m e n t   n a m e = " E n t i t y I d 1 "   t y p e = " x s : s t r i n g " > < / x s : e l e m e n t >  
 < x s : e l e m e n t   n a m e = " E n t i t y I d 2 "   t y p e = " x s : s t r i n g " > < / x s : e l e m e n t >  
 < x s : e l e m e n t   n a m e = " E n t i t y I d 3 "   t y p e = " x s : s t r i n g " > < / x s : e l e m e n t >  
 < x s : e l e m e n t   n a m e = " E n t i t y I d 4 "   t y p e = " x s : s t r i n g " > < / x s : e l e m e n t >  
 < x s : e l e m e n t   n a m e = " E n t i t y I d 5 "   t y p e = " x s : s t r i n g " > < / x s : e l e m e n t >  
 < x s : e l e m e n t   n a m e = " T e r m s " >  
 < x s : c o m p l e x T y p e >  
 < x s : s e q u e n c e >  
 < x s : e l e m e n t   r e f = " p c : T e r m I n f o "   m i n O c c u r s = " 0 "   m a x O c c u r s = " u n b o u n d e d " > < / x s : e l e m e n t >  
 < / x s : s e q u e n c e >  
 < / x s : c o m p l e x T y p e >  
 < / x s : e l e m e n t >  
 < x s : e l e m e n t   n a m e = " T e r m I n f o " >  
 < x s : c o m p l e x T y p e >  
 < x s : s e q u e n c e >  
 < x s : e l e m e n t   r e f = " p c : T e r m N a m e "   m i n O c c u r s = " 0 " > < / x s : e l e m e n t >  
 < x s : e l e m e n t   r e f = " p c : T e r m I d "   m i n O c c u r s = " 0 " > < / x s : e l e m e n t >  
 < / x s : s e q u e n c e >  
 < / x s : c o m p l e x T y p e >  
 < / x s : e l e m e n t >  
 < x s : e l e m e n t   n a m e = " T e r m N a m e "   t y p e = " x s : s t r i n g " > < / x s : e l e m e n t >  
 < x s : e l e m e n t   n a m e = " T e r m I d "   t y p e = " x s : s t r i n g " > < / x s : e l e m e n t >  
 < / x s : s c h e m a >  
 < / c t : c o n t e n t T y p e S c h e m a > 
</file>

<file path=customXml/item3.xml>��< ? m s o - c o n t e n t T y p e ? > < F o r m T e m p l a t e s   x m l n s = " h t t p : / / s c h e m a s . m i c r o s o f t . c o m / s h a r e p o i n t / v 3 / c o n t e n t t y p e / f o r m s " > < D i s p l a y > D o c u m e n t L i b r a r y F o r m < / D i s p l a y > < E d i t > D o c u m e n t L i b r a r y F o r m < / E d i t > < N e w > D o c u m e n t L i b r a r y F o r m < / N e w > < / F o r m T e m p l a t e s > 
</file>

<file path=customXml/itemProps1.xml><?xml version="1.0" encoding="utf-8"?>
<ds:datastoreItem xmlns:ds="http://schemas.openxmlformats.org/officeDocument/2006/customXml" ds:itemID="{62EF1ABF-58D5-4324-B0A3-1724252780C5}">
  <ds:schemaRefs/>
</ds:datastoreItem>
</file>

<file path=customXml/itemProps2.xml><?xml version="1.0" encoding="utf-8"?>
<ds:datastoreItem xmlns:ds="http://schemas.openxmlformats.org/officeDocument/2006/customXml" ds:itemID="{3C823B5E-EB62-4ACC-81FE-3DC0F0C0C44E}">
  <ds:schemaRefs/>
</ds:datastoreItem>
</file>

<file path=customXml/itemProps3.xml><?xml version="1.0" encoding="utf-8"?>
<ds:datastoreItem xmlns:ds="http://schemas.openxmlformats.org/officeDocument/2006/customXml" ds:itemID="{424F5F69-2289-4977-A295-857E69E9C010}">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Revision History</vt:lpstr>
      <vt:lpstr>How to Use this sheet</vt:lpstr>
      <vt:lpstr>Customer System Overview</vt:lpstr>
      <vt:lpstr>DP83TG720 Straps Tool</vt:lpstr>
      <vt:lpstr>Pin Wise Checklist</vt:lpstr>
      <vt:lpstr>Layout Checklist</vt:lpstr>
      <vt:lpstr>Jira Process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Tejas AR</cp:lastModifiedBy>
  <dcterms:created xsi:type="dcterms:W3CDTF">2017-11-24T07:37:00Z</dcterms:created>
  <cp:lastPrinted>2019-03-11T20:34:00Z</cp:lastPrinted>
  <dcterms:modified xsi:type="dcterms:W3CDTF">2023-11-30T06:12:02Z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0x01010040DF3416E0D6A84E82CDCCD8408249F2</vt:lpwstr>
  </property>
  <property fmtid="{D5CDD505-2E9C-101B-9397-08002B2CF9AE}" pid="3" name="ICV">
    <vt:lpwstr>E20D59E2900045E098364C56A2845049_12</vt:lpwstr>
  </property>
  <property fmtid="{D5CDD505-2E9C-101B-9397-08002B2CF9AE}" pid="4" name="KSOProductBuildVer">
    <vt:lpwstr>1033-12.2.0.13306</vt:lpwstr>
  </property>
</Properties>
</file>