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defaultThemeVersion="124226"/>
  <xr:revisionPtr revIDLastSave="0" documentId="8_{6D503C17-0117-4CAD-9DBE-6C79F8F208D7}" xr6:coauthVersionLast="36" xr6:coauthVersionMax="36" xr10:uidLastSave="{00000000-0000-0000-0000-000000000000}"/>
  <bookViews>
    <workbookView xWindow="480" yWindow="120" windowWidth="13680" windowHeight="12525" xr2:uid="{00000000-000D-0000-FFFF-FFFF00000000}"/>
  </bookViews>
  <sheets>
    <sheet name="Calculator" sheetId="2" r:id="rId1"/>
  </sheets>
  <calcPr calcId="191028"/>
</workbook>
</file>

<file path=xl/calcChain.xml><?xml version="1.0" encoding="utf-8"?>
<calcChain xmlns="http://schemas.openxmlformats.org/spreadsheetml/2006/main">
  <c r="G9" i="2" l="1"/>
  <c r="B2" i="2"/>
  <c r="G8" i="2"/>
  <c r="G7" i="2"/>
  <c r="G6" i="2"/>
  <c r="G5" i="2"/>
  <c r="G3" i="2"/>
  <c r="G4" i="2"/>
  <c r="B13" i="2"/>
  <c r="B11" i="2"/>
  <c r="B12" i="2"/>
  <c r="B16" i="2"/>
  <c r="B18" i="2"/>
  <c r="B21" i="2"/>
  <c r="B23" i="2"/>
  <c r="B15" i="2"/>
  <c r="B22" i="2"/>
</calcChain>
</file>

<file path=xl/sharedStrings.xml><?xml version="1.0" encoding="utf-8"?>
<sst xmlns="http://schemas.openxmlformats.org/spreadsheetml/2006/main" count="59" uniqueCount="52">
  <si>
    <t>Variables (Inputs)</t>
  </si>
  <si>
    <t>Value</t>
  </si>
  <si>
    <t>Units</t>
  </si>
  <si>
    <t>NOTE: Cells in green require user input</t>
  </si>
  <si>
    <t>Typical Single Word Transfer Times*</t>
  </si>
  <si>
    <t>Single Word Transfer Time</t>
  </si>
  <si>
    <t>s</t>
  </si>
  <si>
    <t>Time from CS low to CS high (See typical values to the right). This is the time from CS low to CS high for a single word transfer (read or write).</t>
  </si>
  <si>
    <t>SPI Speed</t>
  </si>
  <si>
    <t>Transfer Time</t>
  </si>
  <si>
    <t>Delay Between Packets</t>
  </si>
  <si>
    <t>Time from CS high to CS low when SPI is at full utilization</t>
  </si>
  <si>
    <t>1 MHz</t>
  </si>
  <si>
    <t>Time to Respond to Interrupt</t>
  </si>
  <si>
    <t>Time from INT low to start of SPI read</t>
  </si>
  <si>
    <t>2 MHz</t>
  </si>
  <si>
    <t>CAN Arbitration Rate</t>
  </si>
  <si>
    <t>bps</t>
  </si>
  <si>
    <t>3 MHz</t>
  </si>
  <si>
    <t>CAN FD Data Rate</t>
  </si>
  <si>
    <t>4 MHz</t>
  </si>
  <si>
    <t>CAN FD Data Payload Size</t>
  </si>
  <si>
    <t>Bytes</t>
  </si>
  <si>
    <t>Data payload, values must match an allowed CAN payload value</t>
  </si>
  <si>
    <t>5 MHz</t>
  </si>
  <si>
    <t>Desired Max CAN Bus Utilization</t>
  </si>
  <si>
    <t>Anticipated Maximum CAN bus utilization. The anticipated maximum CAN bus duty cycle.</t>
  </si>
  <si>
    <t>8 MHz</t>
  </si>
  <si>
    <t>10 MHz</t>
  </si>
  <si>
    <t>Output for Transmission</t>
  </si>
  <si>
    <t>*Assumes that time for the SPI interface to transfer 64 bits takes a total time equal to 76 bits. This includes delays between CS going low to first bit being sent, the delay between groups of 8 bits, and the time between the last bit and CS going high</t>
  </si>
  <si>
    <t>Actual SPI Throughput</t>
  </si>
  <si>
    <t>Hz</t>
  </si>
  <si>
    <t>Effective SPI rate after delays are considered</t>
  </si>
  <si>
    <t>Time to Write and Request CAN</t>
  </si>
  <si>
    <t>Calculated time to write CAN packet to buffer and add to request transmission</t>
  </si>
  <si>
    <t>CAN Packet Time</t>
  </si>
  <si>
    <t>Transaction time of a CAN packet (Assumes extended ID, and bit stuffing required for data payload)</t>
  </si>
  <si>
    <t>Maximum CAN Bus Utilization</t>
  </si>
  <si>
    <t>Max CAN Utilization</t>
  </si>
  <si>
    <t>Maximum CAN bus utilization possible</t>
  </si>
  <si>
    <t>SPI Utilization at 100% CAN Utilization</t>
  </si>
  <si>
    <t>Effective SPI utilization at 100% CAN bus utilization</t>
  </si>
  <si>
    <t>SPI Utilization at Desired Max CAN Utilization</t>
  </si>
  <si>
    <t>Effective SPI utilization at maximum desired CAN utilization (for sending CAN packets only)</t>
  </si>
  <si>
    <t>Output for Reception</t>
  </si>
  <si>
    <t>Time to Handle Rx Packet</t>
  </si>
  <si>
    <t>Calculated time from INT low to entire CAN packet read from MRAM</t>
  </si>
  <si>
    <t>Max CAN Utilization w/o Lost Packet</t>
  </si>
  <si>
    <t>Suggested maximum CAN bus utilization to avoid lost packets (Assumes CAN reception only)</t>
  </si>
  <si>
    <t>SPI Utilization at Desired Bus Load</t>
  </si>
  <si>
    <t>Effective SPI utilization at maximum desired CAN utilization (for reading CAN packets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</si>
</sst>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48" fontId="2" fillId="0" borderId="0" xfId="0" applyNumberFormat="1" applyFont="1"/>
    <xf numFmtId="0" fontId="1" fillId="0" borderId="8" xfId="0" applyFont="1" applyBorder="1"/>
    <xf numFmtId="0" fontId="1" fillId="0" borderId="9" xfId="0" applyFont="1" applyBorder="1"/>
    <xf numFmtId="0" fontId="2" fillId="0" borderId="6" xfId="0" applyFont="1" applyBorder="1"/>
    <xf numFmtId="48" fontId="2" fillId="0" borderId="7" xfId="0" applyNumberFormat="1" applyFont="1" applyBorder="1"/>
    <xf numFmtId="0" fontId="2" fillId="0" borderId="2" xfId="0" applyFont="1" applyBorder="1"/>
    <xf numFmtId="48" fontId="2" fillId="0" borderId="3" xfId="0" applyNumberFormat="1" applyFont="1" applyBorder="1"/>
    <xf numFmtId="0" fontId="2" fillId="0" borderId="4" xfId="0" applyFont="1" applyBorder="1"/>
    <xf numFmtId="48" fontId="2" fillId="0" borderId="5" xfId="0" applyNumberFormat="1" applyFont="1" applyBorder="1"/>
    <xf numFmtId="48" fontId="2" fillId="2" borderId="11" xfId="0" applyNumberFormat="1" applyFont="1" applyFill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0" xfId="0" applyFont="1" applyAlignment="1">
      <alignment vertical="top" wrapText="1"/>
    </xf>
    <xf numFmtId="48" fontId="2" fillId="2" borderId="1" xfId="0" applyNumberFormat="1" applyFont="1" applyFill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164" fontId="2" fillId="2" borderId="10" xfId="0" applyNumberFormat="1" applyFont="1" applyFill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0" xfId="0" applyFont="1" applyAlignment="1">
      <alignment vertical="top"/>
    </xf>
    <xf numFmtId="48" fontId="2" fillId="0" borderId="0" xfId="0" applyNumberFormat="1" applyFont="1" applyAlignment="1">
      <alignment vertical="top"/>
    </xf>
    <xf numFmtId="48" fontId="2" fillId="0" borderId="11" xfId="0" applyNumberFormat="1" applyFont="1" applyBorder="1" applyAlignment="1">
      <alignment vertical="top"/>
    </xf>
    <xf numFmtId="48" fontId="2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10" fontId="2" fillId="0" borderId="1" xfId="0" applyNumberFormat="1" applyFont="1" applyBorder="1" applyAlignment="1">
      <alignment vertical="top"/>
    </xf>
    <xf numFmtId="164" fontId="2" fillId="0" borderId="10" xfId="0" applyNumberFormat="1" applyFont="1" applyBorder="1" applyAlignment="1">
      <alignment vertical="top"/>
    </xf>
    <xf numFmtId="0" fontId="2" fillId="0" borderId="6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12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8" fillId="0" borderId="0" xfId="0" applyFont="1"/>
    <xf numFmtId="0" fontId="6" fillId="2" borderId="0" xfId="0" applyFont="1" applyFill="1" applyAlignment="1">
      <alignment vertical="top"/>
    </xf>
    <xf numFmtId="0" fontId="2" fillId="0" borderId="20" xfId="0" applyFont="1" applyBorder="1" applyAlignment="1">
      <alignment horizontal="right" vertical="top"/>
    </xf>
    <xf numFmtId="48" fontId="2" fillId="0" borderId="21" xfId="0" applyNumberFormat="1" applyFont="1" applyBorder="1" applyAlignment="1">
      <alignment vertical="top"/>
    </xf>
    <xf numFmtId="0" fontId="2" fillId="0" borderId="22" xfId="0" applyFont="1" applyBorder="1" applyAlignment="1">
      <alignment vertical="top"/>
    </xf>
    <xf numFmtId="10" fontId="2" fillId="0" borderId="10" xfId="0" applyNumberFormat="1" applyFont="1" applyBorder="1" applyAlignment="1">
      <alignment vertical="top"/>
    </xf>
    <xf numFmtId="0" fontId="6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6" fillId="0" borderId="13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4" fillId="0" borderId="16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17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workbookViewId="0" xr3:uid="{AEA406A1-0E4B-5B11-9CD5-51D6E497D94C}">
      <selection activeCell="D25" sqref="D25"/>
    </sheetView>
  </sheetViews>
  <sheetFormatPr defaultRowHeight="14.25"/>
  <cols>
    <col min="1" max="1" width="43.5703125" style="1" bestFit="1" customWidth="1"/>
    <col min="2" max="2" width="15" style="1" bestFit="1" customWidth="1"/>
    <col min="3" max="3" width="9.140625" style="1"/>
    <col min="4" max="4" width="95.42578125" style="1" bestFit="1" customWidth="1"/>
    <col min="5" max="5" width="9.140625" style="1"/>
    <col min="6" max="6" width="14.42578125" style="1" customWidth="1"/>
    <col min="7" max="7" width="15" style="1" customWidth="1"/>
    <col min="8" max="16384" width="9.140625" style="1"/>
  </cols>
  <sheetData>
    <row r="1" spans="1:7" ht="18.75" thickBot="1">
      <c r="A1" s="29" t="s">
        <v>0</v>
      </c>
      <c r="B1" s="30" t="s">
        <v>1</v>
      </c>
      <c r="C1" s="31" t="s">
        <v>2</v>
      </c>
      <c r="D1" s="33" t="s">
        <v>3</v>
      </c>
      <c r="E1" s="32"/>
      <c r="F1" s="38" t="s">
        <v>4</v>
      </c>
      <c r="G1" s="39"/>
    </row>
    <row r="2" spans="1:7" ht="29.25" thickBot="1">
      <c r="A2" s="26" t="s">
        <v>5</v>
      </c>
      <c r="B2" s="11">
        <f>G9</f>
        <v>7.6000000000000001E-6</v>
      </c>
      <c r="C2" s="12" t="s">
        <v>6</v>
      </c>
      <c r="D2" s="13" t="s">
        <v>7</v>
      </c>
      <c r="F2" s="3" t="s">
        <v>8</v>
      </c>
      <c r="G2" s="4" t="s">
        <v>9</v>
      </c>
    </row>
    <row r="3" spans="1:7">
      <c r="A3" s="27" t="s">
        <v>10</v>
      </c>
      <c r="B3" s="14">
        <v>5.0000000000000004E-6</v>
      </c>
      <c r="C3" s="15" t="s">
        <v>6</v>
      </c>
      <c r="D3" s="13" t="s">
        <v>11</v>
      </c>
      <c r="F3" s="5" t="s">
        <v>12</v>
      </c>
      <c r="G3" s="6">
        <f>76/1000000</f>
        <v>7.6000000000000004E-5</v>
      </c>
    </row>
    <row r="4" spans="1:7">
      <c r="A4" s="27" t="s">
        <v>13</v>
      </c>
      <c r="B4" s="14">
        <v>5.0000000000000004E-6</v>
      </c>
      <c r="C4" s="15" t="s">
        <v>6</v>
      </c>
      <c r="D4" s="13" t="s">
        <v>14</v>
      </c>
      <c r="F4" s="7" t="s">
        <v>15</v>
      </c>
      <c r="G4" s="8">
        <f>76/2000000</f>
        <v>3.8000000000000002E-5</v>
      </c>
    </row>
    <row r="5" spans="1:7">
      <c r="A5" s="27" t="s">
        <v>16</v>
      </c>
      <c r="B5" s="14">
        <v>500000</v>
      </c>
      <c r="C5" s="15" t="s">
        <v>17</v>
      </c>
      <c r="D5" s="13"/>
      <c r="F5" s="7" t="s">
        <v>18</v>
      </c>
      <c r="G5" s="8">
        <f>76/3000000</f>
        <v>2.5333333333333334E-5</v>
      </c>
    </row>
    <row r="6" spans="1:7">
      <c r="A6" s="27" t="s">
        <v>19</v>
      </c>
      <c r="B6" s="14">
        <v>2000000</v>
      </c>
      <c r="C6" s="15" t="s">
        <v>17</v>
      </c>
      <c r="D6" s="13"/>
      <c r="F6" s="7" t="s">
        <v>20</v>
      </c>
      <c r="G6" s="8">
        <f>76/4000000</f>
        <v>1.9000000000000001E-5</v>
      </c>
    </row>
    <row r="7" spans="1:7">
      <c r="A7" s="27" t="s">
        <v>21</v>
      </c>
      <c r="B7" s="16">
        <v>64</v>
      </c>
      <c r="C7" s="15" t="s">
        <v>22</v>
      </c>
      <c r="D7" s="13" t="s">
        <v>23</v>
      </c>
      <c r="F7" s="7" t="s">
        <v>24</v>
      </c>
      <c r="G7" s="8">
        <f>76/5000000</f>
        <v>1.52E-5</v>
      </c>
    </row>
    <row r="8" spans="1:7" ht="15" thickBot="1">
      <c r="A8" s="28" t="s">
        <v>25</v>
      </c>
      <c r="B8" s="17">
        <v>0.6</v>
      </c>
      <c r="C8" s="18"/>
      <c r="D8" s="13" t="s">
        <v>26</v>
      </c>
      <c r="F8" s="7" t="s">
        <v>27</v>
      </c>
      <c r="G8" s="8">
        <f>76/8000000</f>
        <v>9.5000000000000005E-6</v>
      </c>
    </row>
    <row r="9" spans="1:7" ht="15" thickBot="1">
      <c r="A9" s="19"/>
      <c r="B9" s="20"/>
      <c r="C9" s="19"/>
      <c r="D9" s="13"/>
      <c r="F9" s="9" t="s">
        <v>28</v>
      </c>
      <c r="G9" s="10">
        <f>76/10000000</f>
        <v>7.6000000000000001E-6</v>
      </c>
    </row>
    <row r="10" spans="1:7" ht="19.5" thickBot="1">
      <c r="A10" s="40" t="s">
        <v>29</v>
      </c>
      <c r="B10" s="41"/>
      <c r="C10" s="42"/>
      <c r="D10" s="13"/>
      <c r="F10" s="43" t="s">
        <v>30</v>
      </c>
      <c r="G10" s="44"/>
    </row>
    <row r="11" spans="1:7">
      <c r="A11" s="34" t="s">
        <v>31</v>
      </c>
      <c r="B11" s="35">
        <f>64/(B2+B3)</f>
        <v>5079365.0793650793</v>
      </c>
      <c r="C11" s="36" t="s">
        <v>32</v>
      </c>
      <c r="D11" s="13" t="s">
        <v>33</v>
      </c>
      <c r="F11" s="45"/>
      <c r="G11" s="45"/>
    </row>
    <row r="12" spans="1:7">
      <c r="A12" s="27" t="s">
        <v>34</v>
      </c>
      <c r="B12" s="22">
        <f>64/B11+((B7+12)*8)/B11</f>
        <v>1.3229999999999999E-4</v>
      </c>
      <c r="C12" s="15" t="s">
        <v>6</v>
      </c>
      <c r="D12" s="13" t="s">
        <v>35</v>
      </c>
      <c r="F12" s="45"/>
      <c r="G12" s="45"/>
    </row>
    <row r="13" spans="1:7">
      <c r="A13" s="27" t="s">
        <v>36</v>
      </c>
      <c r="B13" s="22">
        <f>38/B5 + ((49+(8*B7) + (8*B7)/5)/B6)</f>
        <v>4.0769999999999999E-4</v>
      </c>
      <c r="C13" s="15" t="s">
        <v>6</v>
      </c>
      <c r="D13" s="13" t="s">
        <v>37</v>
      </c>
      <c r="F13" s="45"/>
      <c r="G13" s="45"/>
    </row>
    <row r="14" spans="1:7" ht="15.75">
      <c r="A14" s="46" t="s">
        <v>38</v>
      </c>
      <c r="B14" s="47"/>
      <c r="C14" s="48"/>
      <c r="D14" s="13"/>
      <c r="F14" s="45"/>
      <c r="G14" s="45"/>
    </row>
    <row r="15" spans="1:7">
      <c r="A15" s="27" t="s">
        <v>39</v>
      </c>
      <c r="B15" s="23">
        <f>IF(B12&gt;B13,B13/(B12),1)</f>
        <v>1</v>
      </c>
      <c r="C15" s="15"/>
      <c r="D15" s="13" t="s">
        <v>40</v>
      </c>
      <c r="F15" s="45"/>
      <c r="G15" s="45"/>
    </row>
    <row r="16" spans="1:7">
      <c r="A16" s="27" t="s">
        <v>41</v>
      </c>
      <c r="B16" s="24">
        <f>IF(B13&gt;B12,B12/B13,1)</f>
        <v>0.32450331125827814</v>
      </c>
      <c r="C16" s="15"/>
      <c r="D16" s="13" t="s">
        <v>42</v>
      </c>
      <c r="F16" s="45"/>
      <c r="G16" s="45"/>
    </row>
    <row r="17" spans="1:7" ht="15.75">
      <c r="A17" s="46" t="s">
        <v>25</v>
      </c>
      <c r="B17" s="47"/>
      <c r="C17" s="48"/>
      <c r="D17" s="13"/>
      <c r="F17" s="45"/>
      <c r="G17" s="45"/>
    </row>
    <row r="18" spans="1:7" ht="15" thickBot="1">
      <c r="A18" s="28" t="s">
        <v>43</v>
      </c>
      <c r="B18" s="37">
        <f>B12/(B13/B8)</f>
        <v>0.19470198675496689</v>
      </c>
      <c r="C18" s="18"/>
      <c r="D18" s="13" t="s">
        <v>44</v>
      </c>
      <c r="F18" s="45"/>
      <c r="G18" s="45"/>
    </row>
    <row r="19" spans="1:7" ht="15" thickBot="1">
      <c r="A19" s="19"/>
      <c r="B19" s="20"/>
      <c r="C19" s="19"/>
      <c r="D19" s="13"/>
      <c r="F19" s="45"/>
      <c r="G19" s="45"/>
    </row>
    <row r="20" spans="1:7" ht="19.5" thickBot="1">
      <c r="A20" s="40" t="s">
        <v>45</v>
      </c>
      <c r="B20" s="41"/>
      <c r="C20" s="42"/>
      <c r="D20" s="13"/>
      <c r="F20" s="45"/>
      <c r="G20" s="45"/>
    </row>
    <row r="21" spans="1:7">
      <c r="A21" s="26" t="s">
        <v>46</v>
      </c>
      <c r="B21" s="21">
        <f>B4+(320/B11)+((B7+16)*8/B11)</f>
        <v>1.94E-4</v>
      </c>
      <c r="C21" s="12" t="s">
        <v>6</v>
      </c>
      <c r="D21" s="13" t="s">
        <v>47</v>
      </c>
      <c r="F21" s="45"/>
      <c r="G21" s="45"/>
    </row>
    <row r="22" spans="1:7">
      <c r="A22" s="27" t="s">
        <v>48</v>
      </c>
      <c r="B22" s="23">
        <f>IF(B13&lt;B21,B13/B21,1)</f>
        <v>1</v>
      </c>
      <c r="C22" s="15"/>
      <c r="D22" s="13" t="s">
        <v>49</v>
      </c>
      <c r="F22" s="45"/>
      <c r="G22" s="45"/>
    </row>
    <row r="23" spans="1:7" ht="15" thickBot="1">
      <c r="A23" s="28" t="s">
        <v>50</v>
      </c>
      <c r="B23" s="25">
        <f>B21/(B13/B8)</f>
        <v>0.28550404709345106</v>
      </c>
      <c r="C23" s="18"/>
      <c r="D23" s="13" t="s">
        <v>51</v>
      </c>
      <c r="F23" s="45"/>
      <c r="G23" s="45"/>
    </row>
    <row r="24" spans="1:7">
      <c r="B24" s="2"/>
    </row>
    <row r="25" spans="1:7">
      <c r="B25" s="2"/>
    </row>
    <row r="26" spans="1:7">
      <c r="B26" s="2"/>
    </row>
    <row r="27" spans="1:7">
      <c r="B27" s="2"/>
    </row>
    <row r="28" spans="1:7">
      <c r="B28" s="2"/>
    </row>
    <row r="29" spans="1:7">
      <c r="B29" s="2"/>
    </row>
    <row r="30" spans="1:7">
      <c r="B30" s="2"/>
    </row>
    <row r="31" spans="1:7">
      <c r="B31" s="2"/>
    </row>
    <row r="32" spans="1:7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</sheetData>
  <mergeCells count="6">
    <mergeCell ref="F1:G1"/>
    <mergeCell ref="A20:C20"/>
    <mergeCell ref="A10:C10"/>
    <mergeCell ref="F10:G23"/>
    <mergeCell ref="A14:C14"/>
    <mergeCell ref="A17:C17"/>
  </mergeCells>
  <conditionalFormatting sqref="B23">
    <cfRule type="cellIs" dxfId="3" priority="5" operator="greaterThan">
      <formula>1</formula>
    </cfRule>
  </conditionalFormatting>
  <conditionalFormatting sqref="B15">
    <cfRule type="cellIs" dxfId="2" priority="3" operator="lessThan">
      <formula>$B$8</formula>
    </cfRule>
  </conditionalFormatting>
  <conditionalFormatting sqref="B22">
    <cfRule type="cellIs" dxfId="1" priority="2" operator="lessThan">
      <formula>$B$8</formula>
    </cfRule>
  </conditionalFormatting>
  <conditionalFormatting sqref="B18">
    <cfRule type="cellIs" dxfId="0" priority="1" operator="greaterThan">
      <formula>1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51213BBCF28D4785FB69155B6DD1E6" ma:contentTypeVersion="1" ma:contentTypeDescription="Create a new document." ma:contentTypeScope="" ma:versionID="bfc6005d646bd08db487608e6a5caeea">
  <xsd:schema xmlns:xsd="http://www.w3.org/2001/XMLSchema" xmlns:xs="http://www.w3.org/2001/XMLSchema" xmlns:p="http://schemas.microsoft.com/office/2006/metadata/properties" xmlns:ns2="6492c52e-5483-4147-8f9b-fd1444f30285" targetNamespace="http://schemas.microsoft.com/office/2006/metadata/properties" ma:root="true" ma:fieldsID="77cd596390ba47340d43ba2da500f5ce" ns2:_="">
    <xsd:import namespace="6492c52e-5483-4147-8f9b-fd1444f3028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2c52e-5483-4147-8f9b-fd1444f3028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D7E37A-6CC6-4D44-8E52-85C64B7B32C4}"/>
</file>

<file path=customXml/itemProps2.xml><?xml version="1.0" encoding="utf-8"?>
<ds:datastoreItem xmlns:ds="http://schemas.openxmlformats.org/officeDocument/2006/customXml" ds:itemID="{6B70C952-5A78-4C8D-9C19-8B3B9E9347D8}"/>
</file>

<file path=customXml/itemProps3.xml><?xml version="1.0" encoding="utf-8"?>
<ds:datastoreItem xmlns:ds="http://schemas.openxmlformats.org/officeDocument/2006/customXml" ds:itemID="{0C3FD215-5E70-4076-9914-D6A07E1050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Texas Instruments Incorporated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Valdez, Jonathan</dc:creator>
  <cp:keywords/>
  <dc:description/>
  <cp:lastModifiedBy>Wes Ray</cp:lastModifiedBy>
  <cp:revision/>
  <dcterms:created xsi:type="dcterms:W3CDTF">2017-08-17T15:49:59Z</dcterms:created>
  <dcterms:modified xsi:type="dcterms:W3CDTF">2023-02-21T19:46:11Z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0x0101002851213BBCF28D4785FB69155B6DD1E6</vt:lpwstr>
  </property>
</Properties>
</file>