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mc:AlternateContent xmlns:mc="http://schemas.openxmlformats.org/markup-compatibility/2006">
    <mc:Choice Requires="x15">
      <x15ac:absPath xmlns:x15ac="http://schemas.microsoft.com/office/spreadsheetml/2010/11/ac" url="C:\Users\a0500795\Documents\excel\"/>
    </mc:Choice>
  </mc:AlternateContent>
  <xr:revisionPtr revIDLastSave="0" documentId="13_ncr:1_{865132AA-CDA3-414E-AB2A-2126A8CF29A6}" xr6:coauthVersionLast="36" xr6:coauthVersionMax="36" xr10:uidLastSave="{00000000-0000-0000-0000-000000000000}"/>
  <bookViews>
    <workbookView xWindow="0" yWindow="540" windowWidth="32235" windowHeight="19200" tabRatio="782" firstSheet="3" activeTab="3" xr2:uid="{00000000-000D-0000-FFFF-FFFF00000000}"/>
  </bookViews>
  <sheets>
    <sheet name="How to Use this sheet" sheetId="7" r:id="rId1"/>
    <sheet name="Customer System Overview" sheetId="8" r:id="rId2"/>
    <sheet name="DP83867E-IS-CS Strap Tool" sheetId="12" r:id="rId3"/>
    <sheet name="Pin Wise Checklist" sheetId="2" r:id="rId4"/>
    <sheet name="Jira Process" sheetId="9" r:id="rId5"/>
    <sheet name="Revision History" sheetId="10" r:id="rId6"/>
  </sheets>
  <calcPr calcId="191028"/>
</workbook>
</file>

<file path=xl/calcChain.xml><?xml version="1.0" encoding="utf-8"?>
<calcChain xmlns="http://schemas.openxmlformats.org/spreadsheetml/2006/main">
  <c r="F30" i="12" l="1"/>
  <c r="F29" i="12"/>
  <c r="D14" i="12"/>
  <c r="C15" i="12"/>
  <c r="E15" i="12"/>
  <c r="C14" i="12"/>
  <c r="E14" i="12"/>
  <c r="C13" i="12"/>
  <c r="D13" i="12"/>
  <c r="C12" i="12"/>
  <c r="E12" i="12"/>
  <c r="C11" i="12"/>
  <c r="D11" i="12"/>
  <c r="C10" i="12"/>
  <c r="E10" i="12"/>
  <c r="C9" i="12"/>
  <c r="E9" i="12"/>
  <c r="C8" i="12"/>
  <c r="D8" i="12"/>
  <c r="E11" i="12"/>
  <c r="E13" i="12"/>
  <c r="D15" i="12"/>
  <c r="D10" i="12"/>
  <c r="D12" i="12"/>
  <c r="E8" i="12"/>
  <c r="D9" i="12"/>
  <c r="F32" i="12"/>
  <c r="G32" i="12"/>
  <c r="F31" i="12"/>
  <c r="H31" i="12"/>
  <c r="F33" i="12"/>
  <c r="G33" i="12"/>
  <c r="H30" i="12"/>
  <c r="G29" i="12"/>
  <c r="F28" i="12"/>
  <c r="H28" i="12"/>
  <c r="F27" i="12"/>
  <c r="G27" i="12"/>
  <c r="F26" i="12"/>
  <c r="G26" i="12"/>
  <c r="H27" i="12"/>
  <c r="H26" i="12"/>
  <c r="H32" i="12"/>
  <c r="G31" i="12"/>
  <c r="H33" i="12"/>
  <c r="G30" i="12"/>
  <c r="H29" i="12"/>
  <c r="G28" i="12"/>
</calcChain>
</file>

<file path=xl/sharedStrings.xml><?xml version="1.0" encoding="utf-8"?>
<sst xmlns="http://schemas.openxmlformats.org/spreadsheetml/2006/main" count="421" uniqueCount="235">
  <si>
    <t>Purpose</t>
  </si>
  <si>
    <t>The purpose of  Ethernet Customer Design Process is to ensure that your board follows the guidelines provided by TI. At the end of this process, if you find your board follows exactly as in checklist, then you need not approach us. However in case of questions, please add the question against the relevant section and submit the completely filled checklist sheet along with your schematics and design files thru jira process (https://jira.itg.ti.com/projects/ETHPHY/)</t>
  </si>
  <si>
    <t>Process for Customers</t>
  </si>
  <si>
    <t>Take TI Reference design and make your schematics</t>
  </si>
  <si>
    <t>Go thru the schematics checklist and ensure your design confirms to our guidelines</t>
  </si>
  <si>
    <t>Use the Design files along with Layout User Guidelines for layout</t>
  </si>
  <si>
    <t>Go thru the layout checklist and ensure your design confirms to layout guidelines</t>
  </si>
  <si>
    <t>If you still have questions/concerns on your design, fill all the sheets of this document</t>
  </si>
  <si>
    <t>Submit to your FAE to review with all information complete</t>
  </si>
  <si>
    <t>Expected turn-around time is 5 working days</t>
  </si>
  <si>
    <t>Process for FAEs</t>
  </si>
  <si>
    <t>Review the information and question submitted by your customers</t>
  </si>
  <si>
    <t>Search e2e forums for information and try to  respond back to your customers at earliest.</t>
  </si>
  <si>
    <t>In case you can't find answer to customer questions, please raise a jira.itg.ti.com with all documents attached</t>
  </si>
  <si>
    <t>Expected turnaround time for review is 7 working days once we have all the information needed as per process defined here.</t>
  </si>
  <si>
    <t>No responses on email for Design Review, all the request shall be routed thru jira.itg.ti.com</t>
  </si>
  <si>
    <t>Sections ( Sheets )</t>
  </si>
  <si>
    <t>Customer System Overview</t>
  </si>
  <si>
    <t>We expect to put together the complete system block diagram of Customer use-case, in particular the devices which are interacting with Ethernet PHY. This will help us understand your overall system and will be instrumental in answering any queries you have.</t>
  </si>
  <si>
    <t>DP83867E_IS_CS Strap Tool</t>
  </si>
  <si>
    <t>DP83867 provides multiple Hardware Based Configuration.  Sheet takes input for configuration you are planning to use  and generate RH an RL resistor values to be attached to each strap pin accordingly.</t>
  </si>
  <si>
    <t>Pin Wise Checklist</t>
  </si>
  <si>
    <t>This sheet provides recommended connection for each pin. Please enter your inputs in Column "G" with yes and no. If you have any question, please write them in column "H"</t>
  </si>
  <si>
    <t>Jira Process</t>
  </si>
  <si>
    <t>In  case you any open question after going thru this process, this sheet list downs the process to raise the Design review request. Turn-around time for answering the question is 1 week after having the complete information</t>
  </si>
  <si>
    <t>Customer Name:</t>
  </si>
  <si>
    <t xml:space="preserve">End Equipment: </t>
  </si>
  <si>
    <t>MAC Interface:</t>
  </si>
  <si>
    <t>Key Care About:</t>
  </si>
  <si>
    <t>FAE supporting design:</t>
  </si>
  <si>
    <t>Paste System Block Diagram Below</t>
  </si>
  <si>
    <t>OPTION 1</t>
  </si>
  <si>
    <t>PHY_AD[3]</t>
  </si>
  <si>
    <t>PHY_AD[2]</t>
  </si>
  <si>
    <t>PHY_AD[1]</t>
  </si>
  <si>
    <t>PHY_AD[0]</t>
  </si>
  <si>
    <t>ANEG Disable</t>
  </si>
  <si>
    <t>RGMII Skew RX [2]</t>
  </si>
  <si>
    <t>RGMII Skew RX [1]</t>
  </si>
  <si>
    <t>RGMII Skew RX [0]</t>
  </si>
  <si>
    <t>RGMII Skew TX [2]</t>
  </si>
  <si>
    <t>RGMII Skew TX [1]</t>
  </si>
  <si>
    <t>RGMII Skew TX [0]</t>
  </si>
  <si>
    <t>ANEG SEL</t>
  </si>
  <si>
    <t>Mirror Enable</t>
  </si>
  <si>
    <t>SGMII Enable</t>
  </si>
  <si>
    <t>Strap Resistors</t>
  </si>
  <si>
    <t>Strap Pin</t>
  </si>
  <si>
    <t>Strap Mode</t>
  </si>
  <si>
    <r>
      <t>Recommend Pull up (R</t>
    </r>
    <r>
      <rPr>
        <b/>
        <vertAlign val="subscript"/>
        <sz val="12"/>
        <color theme="1"/>
        <rFont val="Calibri"/>
        <family val="2"/>
        <scheme val="minor"/>
      </rPr>
      <t>H</t>
    </r>
    <r>
      <rPr>
        <b/>
        <sz val="12"/>
        <color theme="1"/>
        <rFont val="Calibri"/>
        <family val="2"/>
        <scheme val="minor"/>
      </rPr>
      <t>)</t>
    </r>
  </si>
  <si>
    <r>
      <t>Recommend Pull Down (R</t>
    </r>
    <r>
      <rPr>
        <b/>
        <vertAlign val="subscript"/>
        <sz val="12"/>
        <color theme="1"/>
        <rFont val="Calibri"/>
        <family val="2"/>
        <scheme val="minor"/>
      </rPr>
      <t>L</t>
    </r>
    <r>
      <rPr>
        <b/>
        <sz val="12"/>
        <color theme="1"/>
        <rFont val="Calibri"/>
        <family val="2"/>
        <scheme val="minor"/>
      </rPr>
      <t>)</t>
    </r>
  </si>
  <si>
    <t>RX_D0</t>
  </si>
  <si>
    <t>RX_D2</t>
  </si>
  <si>
    <t>RX_CTRL</t>
  </si>
  <si>
    <t>GPIO_0</t>
  </si>
  <si>
    <t>GPIO_1</t>
  </si>
  <si>
    <t>LED_2</t>
  </si>
  <si>
    <t>LED_1</t>
  </si>
  <si>
    <t>LED_0</t>
  </si>
  <si>
    <t>OPTION 2</t>
  </si>
  <si>
    <t>Hardware Configuration</t>
  </si>
  <si>
    <t>Feature Select</t>
  </si>
  <si>
    <t>Default Value</t>
  </si>
  <si>
    <t>PHY Address</t>
  </si>
  <si>
    <t>0x0</t>
  </si>
  <si>
    <t>Autoneg Disable</t>
  </si>
  <si>
    <t>Enable</t>
  </si>
  <si>
    <t>RGMII RX Clock Skew</t>
  </si>
  <si>
    <t>0ns</t>
  </si>
  <si>
    <t>2.0ns</t>
  </si>
  <si>
    <t>RGMII TX Clock Skew</t>
  </si>
  <si>
    <t>10/100/1000</t>
  </si>
  <si>
    <t>Mirror Enable
SGMII Enable</t>
  </si>
  <si>
    <t>Mirror Disable
SGMII Disable</t>
  </si>
  <si>
    <t>Pull up</t>
  </si>
  <si>
    <t>Pull Down</t>
  </si>
  <si>
    <t>PHY ADDRESS</t>
  </si>
  <si>
    <t>Mode 1</t>
  </si>
  <si>
    <t>Open</t>
  </si>
  <si>
    <t>0x1</t>
  </si>
  <si>
    <t>Mode 2</t>
  </si>
  <si>
    <r>
      <t>10k</t>
    </r>
    <r>
      <rPr>
        <sz val="12"/>
        <color theme="1"/>
        <rFont val="Calibri"/>
        <family val="2"/>
      </rPr>
      <t>Ω</t>
    </r>
  </si>
  <si>
    <t>2.49kΩ</t>
  </si>
  <si>
    <t>0x2</t>
  </si>
  <si>
    <t>Mode 3</t>
  </si>
  <si>
    <t>5.76kΩ</t>
  </si>
  <si>
    <t>0x3</t>
  </si>
  <si>
    <t>Mode 4</t>
  </si>
  <si>
    <t>0x4</t>
  </si>
  <si>
    <t>0x5</t>
  </si>
  <si>
    <t>0x6</t>
  </si>
  <si>
    <t>0x7</t>
  </si>
  <si>
    <t>0x8</t>
  </si>
  <si>
    <t>0x9</t>
  </si>
  <si>
    <t>0xA</t>
  </si>
  <si>
    <t>0xB</t>
  </si>
  <si>
    <t>0xC</t>
  </si>
  <si>
    <t>0xD</t>
  </si>
  <si>
    <t>0XE</t>
  </si>
  <si>
    <t>0xF</t>
  </si>
  <si>
    <t>Auto Neg Disable</t>
  </si>
  <si>
    <t>Disable</t>
  </si>
  <si>
    <t>RX SKEW</t>
  </si>
  <si>
    <t>1.5ns</t>
  </si>
  <si>
    <t>1.0ns</t>
  </si>
  <si>
    <t>0.5ns</t>
  </si>
  <si>
    <t>3.5ns</t>
  </si>
  <si>
    <t>3.0ns</t>
  </si>
  <si>
    <t>2.5ns</t>
  </si>
  <si>
    <t>ANEG_SEL _ TX Skew</t>
  </si>
  <si>
    <t>ANEG_SEL</t>
  </si>
  <si>
    <t>100/1000</t>
  </si>
  <si>
    <t>TX SKEW</t>
  </si>
  <si>
    <t>Mirror, SGMII</t>
  </si>
  <si>
    <t>Mirror Disable
SGMII Enable</t>
  </si>
  <si>
    <t>Mirror Enable
SGMII Disable</t>
  </si>
  <si>
    <t>Domain</t>
  </si>
  <si>
    <t>Items</t>
  </si>
  <si>
    <t>Pin Associated</t>
  </si>
  <si>
    <t>Recommended Connection</t>
  </si>
  <si>
    <t>Pictures</t>
  </si>
  <si>
    <t>Customer Input (Yes/No)</t>
  </si>
  <si>
    <t>Questions (If Any)</t>
  </si>
  <si>
    <t>TI Feedback</t>
  </si>
  <si>
    <t>Power</t>
  </si>
  <si>
    <t>VDDIO</t>
  </si>
  <si>
    <t>19, 30, 41</t>
  </si>
  <si>
    <t>IO Supply: 1.8 V, 2.5 V, or 3.3 V
Analog Supply: 2.5 V
Connect 0.1-µF, 1-µF ceramic decoupling capacitors near each pin; optional ferrite bead.</t>
  </si>
  <si>
    <t>VDDA2P5</t>
  </si>
  <si>
    <t>3, 9</t>
  </si>
  <si>
    <t>Analog Supply: 2.5 V
Connect 0.1-µF, 1-µF ceramic decoupling capacitors near each pin; optional ferrite bead.</t>
  </si>
  <si>
    <t>VDD1P0</t>
  </si>
  <si>
    <t>6, 24, 31, 42</t>
  </si>
  <si>
    <t>Analog Supply: 1.0 V
Connect 0.1-µF, 1-µF ceramic decoupling capacitors near each pin; optional ferrite bead.</t>
  </si>
  <si>
    <t>VDDA1P8</t>
  </si>
  <si>
    <t>13, 48</t>
  </si>
  <si>
    <t>Optional Analog Supply: 1.8V
In triple supply mode, connect 0.1-µF, 1-µF ceramic decoupling capacitors near each pin; optional ferrite bead.
In dual supply mode, these pins should be left floating. They should not even be connected to each other.</t>
  </si>
  <si>
    <t>GND</t>
  </si>
  <si>
    <t>Ground Pad</t>
  </si>
  <si>
    <t>Keep option to isolate the digital ground from the MDI connector ground.</t>
  </si>
  <si>
    <t>RBIAS</t>
  </si>
  <si>
    <t xml:space="preserve">Connect a 11kohm 1% tolerance resistor between RBIAS pin and GND. </t>
  </si>
  <si>
    <t>LEDs</t>
  </si>
  <si>
    <t>LED_X</t>
  </si>
  <si>
    <t>45, 46, 47</t>
  </si>
  <si>
    <t xml:space="preserve">LED pins are strap pins. Polarity of LED depends on the strap mode. </t>
  </si>
  <si>
    <t>GPIOs</t>
  </si>
  <si>
    <t>Only Mode 1 and 3 straps are appicable. Do not use Mode 2 and 4.</t>
  </si>
  <si>
    <t>All 4 strap modes are applicable.</t>
  </si>
  <si>
    <t>Clock</t>
  </si>
  <si>
    <t>XTAL</t>
  </si>
  <si>
    <t>XI</t>
  </si>
  <si>
    <t>Reference clock 25-MHz crystal.
Ensure it meets the ppm and ESR spec as defined in datasheet and load capacitance as defined by crystal manufacturer.</t>
  </si>
  <si>
    <t>XO</t>
  </si>
  <si>
    <t>Oscillator</t>
  </si>
  <si>
    <t>Reference clock 25-MHz oscillator and should be in 1.8V VDDIO domain. If VDDIO is 2.5V or 3.3V, then capacitor divider needs to be used. Capacitor Recommendation: For 3.3V, CD1=CD2=27pF. For 2.5V, CD1=27pF and CD2=16pF.
Ensure Oscillator Input meets  the spec (jitter, ppm, rise/fall time, duty cycle) as defined in datasheet.</t>
  </si>
  <si>
    <t>Unused. Do not connect (leave floating)</t>
  </si>
  <si>
    <t>Serial Management Interface</t>
  </si>
  <si>
    <t>MDC</t>
  </si>
  <si>
    <t>Connect to Host driving the SMI clock for PHY register programming.</t>
  </si>
  <si>
    <t>MDIO</t>
  </si>
  <si>
    <t>This pin requires a pullup resistor between 1.5kΩ and 2.2kΩ.</t>
  </si>
  <si>
    <t>Reset</t>
  </si>
  <si>
    <t>RESET_N</t>
  </si>
  <si>
    <t>Active-LOW input. This pin has a weak internal pullup. Asserting this pin LOW for at least 1 μs will force a reset process to occur. All internal registers will reinitialize to their default states as specified for each bit in the datasheet. All bootstrap pins are resampled upon deassertion of reset.</t>
  </si>
  <si>
    <t>Interrupt</t>
  </si>
  <si>
    <t>INT_N</t>
  </si>
  <si>
    <t>Active-LOW output, which will be asserted LOW when an interrupt condition occurs. This pin has a weak internal pullup. Register access is necessary to enable various interrupt triggers. Once an interrupt event flag is set, register access is required to clear the interrupt event.
This pin can be configured as an Active-HIGH output using register.</t>
  </si>
  <si>
    <t>CLK_OUT</t>
  </si>
  <si>
    <t>CLK_OUT is active by default and will output 25MHz clock. The output clock is configurable through register settings and can also be turned off. If unused, leave this pin floating.</t>
  </si>
  <si>
    <t>Medium Dependent Interface (MDI)</t>
  </si>
  <si>
    <t>TD_P_A
TD_M_A
TD_P_B
TD_M_B
TD_P_C
TD_M_C
TD_P_D
TD_M_D</t>
  </si>
  <si>
    <t>1,
2,
4,
5,
7,
8,
10,
11</t>
  </si>
  <si>
    <t>Four Differential channels for 1Gbps operation. They should be routed to Ethernet connector via magnetics and the traces should be 100ohms differential impedance</t>
  </si>
  <si>
    <t>RGMII Mode</t>
  </si>
  <si>
    <t>TX</t>
  </si>
  <si>
    <t>GTX_CLK</t>
  </si>
  <si>
    <t>25MHz Transmit Clock</t>
  </si>
  <si>
    <t>TX_CTRL</t>
  </si>
  <si>
    <t>Transmit Control</t>
  </si>
  <si>
    <t>TX_D3</t>
  </si>
  <si>
    <t>Transmit Data</t>
  </si>
  <si>
    <t>TX_D2</t>
  </si>
  <si>
    <t>TX_D1</t>
  </si>
  <si>
    <t>TX_D0</t>
  </si>
  <si>
    <t>RX</t>
  </si>
  <si>
    <t>RX_CLK</t>
  </si>
  <si>
    <t>25MHz Receive Clock</t>
  </si>
  <si>
    <t>Receive Data</t>
  </si>
  <si>
    <t>RX_D1</t>
  </si>
  <si>
    <t>RX_D3</t>
  </si>
  <si>
    <t>Receive Control</t>
  </si>
  <si>
    <t>SGMII Mode</t>
  </si>
  <si>
    <t>TX_CLK</t>
  </si>
  <si>
    <t>TX_D1/SGMII_SIP</t>
  </si>
  <si>
    <t>TX_D0/SGMII_SIN</t>
  </si>
  <si>
    <t>RX_D0/SGMII_COP</t>
  </si>
  <si>
    <t>SGMII Clock output. Used only in 6 wire SGMII Mode. Leave floating in 4 wire SGMII mode.</t>
  </si>
  <si>
    <t>RX_D1/SGMII_CON</t>
  </si>
  <si>
    <t>RX_D2/SGMII_SOP</t>
  </si>
  <si>
    <t>RX_D3/SGMII_SON</t>
  </si>
  <si>
    <t>JTAG</t>
  </si>
  <si>
    <t>JTAG_TCK</t>
  </si>
  <si>
    <t>Test Clock. This pin can be left unconnected if not used</t>
  </si>
  <si>
    <t>JTAG_TDO</t>
  </si>
  <si>
    <t>Test Data Output. This pin can be left unconnected if not used</t>
  </si>
  <si>
    <t>JTAG_TMS</t>
  </si>
  <si>
    <t>Test Mode Select. This pin can be left unconnected if not used</t>
  </si>
  <si>
    <t>JTAG_TDI</t>
  </si>
  <si>
    <t>Test Data Input. This pin can be left unconnected if not used</t>
  </si>
  <si>
    <t>URL:</t>
  </si>
  <si>
    <t>https://jira.itg.ti.com/projects/ETHPHY/summary</t>
  </si>
  <si>
    <t>Create "New Issue"</t>
  </si>
  <si>
    <t>Select Project "EthernetPhy Board Design Review (ETHPHY)"</t>
  </si>
  <si>
    <t>Issue Type : "Customer Support"</t>
  </si>
  <si>
    <t>Upload Schematics, Layout pcb file, Checklist.xlsx</t>
  </si>
  <si>
    <t>Submit the jira ticket</t>
  </si>
  <si>
    <t>Apps Team will review and respond back over jira to you.</t>
  </si>
  <si>
    <t>Turn around time is 5 working days</t>
  </si>
  <si>
    <t>Version</t>
  </si>
  <si>
    <t>Date</t>
  </si>
  <si>
    <t>List of Updates</t>
  </si>
  <si>
    <t>Author</t>
  </si>
  <si>
    <t>First Draft</t>
  </si>
  <si>
    <t>Aniruddha Khadye</t>
  </si>
  <si>
    <t>Added second option in strap tool</t>
  </si>
  <si>
    <t>No</t>
  </si>
  <si>
    <t>Make sure layout matches our recommendatoin</t>
  </si>
  <si>
    <t>Yes</t>
  </si>
  <si>
    <t>N/A</t>
  </si>
  <si>
    <t>Double check with vendor the value of R402</t>
  </si>
  <si>
    <t>Wrong resistor value needs to be 2.21k</t>
  </si>
  <si>
    <t xml:space="preserve">Layout for reset isnt shown make sure to use a pull up resistor if you are not using a reset </t>
  </si>
  <si>
    <t>Resistor value should be 2.2k</t>
  </si>
  <si>
    <t>C1608 should be 1nF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</si>
</sst>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2"/>
      <color rgb="FF000000"/>
      <name val="Calibri"/>
      <family val="2"/>
      <scheme val="minor"/>
    </font>
    <font>
      <b/>
      <sz val="14"/>
      <color theme="1"/>
      <name val="Calibri"/>
      <family val="2"/>
      <scheme val="minor"/>
    </font>
    <font>
      <sz val="14"/>
      <color theme="1"/>
      <name val="Calibri"/>
      <family val="2"/>
      <scheme val="minor"/>
    </font>
    <font>
      <b/>
      <vertAlign val="subscript"/>
      <sz val="12"/>
      <color theme="1"/>
      <name val="Calibri"/>
      <family val="2"/>
      <scheme val="minor"/>
    </font>
    <font>
      <sz val="12"/>
      <color theme="1"/>
      <name val="Calibri"/>
      <family val="2"/>
    </font>
  </fonts>
  <fills count="9">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style="thin">
        <color auto="1"/>
      </right>
      <top style="double">
        <color indexed="64"/>
      </top>
      <bottom style="double">
        <color indexed="64"/>
      </bottom>
      <diagonal/>
    </border>
    <border>
      <left style="thin">
        <color auto="1"/>
      </left>
      <right style="thin">
        <color auto="1"/>
      </right>
      <top style="double">
        <color indexed="64"/>
      </top>
      <bottom/>
      <diagonal/>
    </border>
    <border>
      <left style="thin">
        <color auto="1"/>
      </left>
      <right style="thin">
        <color auto="1"/>
      </right>
      <top style="double">
        <color indexed="64"/>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double">
        <color indexed="64"/>
      </top>
      <bottom style="medium">
        <color indexed="64"/>
      </bottom>
      <diagonal/>
    </border>
  </borders>
  <cellStyleXfs count="2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1" fillId="0" borderId="0"/>
  </cellStyleXfs>
  <cellXfs count="78">
    <xf numFmtId="0" fontId="0" fillId="0" borderId="0" xfId="0"/>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0" fillId="0" borderId="1" xfId="0" applyBorder="1"/>
    <xf numFmtId="0" fontId="7" fillId="2" borderId="0" xfId="0" applyFont="1" applyFill="1" applyAlignment="1">
      <alignment vertical="top"/>
    </xf>
    <xf numFmtId="0" fontId="8" fillId="0" borderId="0" xfId="0" applyFont="1"/>
    <xf numFmtId="0" fontId="7" fillId="2" borderId="0" xfId="0" applyFont="1" applyFill="1"/>
    <xf numFmtId="0" fontId="7" fillId="0" borderId="0" xfId="0" applyFont="1"/>
    <xf numFmtId="0" fontId="8" fillId="2" borderId="0" xfId="0" applyFont="1" applyFill="1"/>
    <xf numFmtId="0" fontId="0" fillId="2" borderId="1" xfId="0" applyFill="1" applyBorder="1"/>
    <xf numFmtId="0" fontId="0" fillId="0" borderId="0" xfId="0" applyAlignment="1">
      <alignment horizontal="center"/>
    </xf>
    <xf numFmtId="0" fontId="0" fillId="0" borderId="1" xfId="0" applyBorder="1" applyAlignment="1">
      <alignment horizontal="center"/>
    </xf>
    <xf numFmtId="0" fontId="3" fillId="0" borderId="0" xfId="21"/>
    <xf numFmtId="0" fontId="8" fillId="0" borderId="0" xfId="0" applyFont="1" applyAlignment="1">
      <alignment vertical="center" wrapText="1"/>
    </xf>
    <xf numFmtId="0" fontId="8" fillId="0" borderId="0" xfId="0" applyFont="1" applyAlignment="1">
      <alignment wrapText="1"/>
    </xf>
    <xf numFmtId="0" fontId="8" fillId="0" borderId="0" xfId="0" applyFont="1" applyAlignment="1">
      <alignment vertical="top" wrapText="1"/>
    </xf>
    <xf numFmtId="14" fontId="0" fillId="0" borderId="1" xfId="0" applyNumberFormat="1"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6" fillId="0" borderId="1" xfId="0"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0" fillId="6" borderId="5" xfId="0" applyFill="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0" fillId="0" borderId="10" xfId="0" applyBorder="1"/>
    <xf numFmtId="0" fontId="0" fillId="0" borderId="1" xfId="0" applyBorder="1" applyAlignment="1">
      <alignment wrapText="1"/>
    </xf>
    <xf numFmtId="0" fontId="0" fillId="0" borderId="1" xfId="0" applyBorder="1" applyAlignment="1">
      <alignment horizontal="center" wrapText="1"/>
    </xf>
    <xf numFmtId="0" fontId="0" fillId="0" borderId="0" xfId="0" applyAlignment="1">
      <alignment wrapText="1"/>
    </xf>
    <xf numFmtId="0" fontId="0" fillId="0" borderId="8" xfId="0" applyBorder="1" applyAlignment="1">
      <alignment horizontal="center" vertical="center" wrapText="1"/>
    </xf>
    <xf numFmtId="0" fontId="2" fillId="0" borderId="1" xfId="0" applyFont="1" applyBorder="1" applyAlignment="1">
      <alignment wrapText="1"/>
    </xf>
    <xf numFmtId="0" fontId="2" fillId="0" borderId="1" xfId="0" applyFont="1" applyBorder="1" applyAlignment="1">
      <alignment horizontal="center" wrapText="1"/>
    </xf>
    <xf numFmtId="0" fontId="0" fillId="7" borderId="1" xfId="0" applyFill="1" applyBorder="1" applyAlignment="1">
      <alignment horizont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7" borderId="1" xfId="0" applyFill="1" applyBorder="1" applyAlignment="1">
      <alignment horizontal="center"/>
    </xf>
    <xf numFmtId="0" fontId="2" fillId="8" borderId="1" xfId="0" applyFont="1" applyFill="1" applyBorder="1" applyAlignment="1">
      <alignment wrapText="1"/>
    </xf>
    <xf numFmtId="0" fontId="0" fillId="4" borderId="1" xfId="0" applyFill="1" applyBorder="1" applyAlignment="1">
      <alignment wrapText="1"/>
    </xf>
    <xf numFmtId="0" fontId="0" fillId="2" borderId="0" xfId="0" applyFill="1"/>
    <xf numFmtId="0" fontId="0" fillId="6" borderId="6" xfId="0" applyFill="1" applyBorder="1" applyAlignment="1">
      <alignment horizontal="center" vertical="center"/>
    </xf>
    <xf numFmtId="0" fontId="0" fillId="0" borderId="3" xfId="0" applyBorder="1" applyAlignment="1">
      <alignment horizontal="center" vertical="center" wrapText="1"/>
    </xf>
    <xf numFmtId="0" fontId="0" fillId="0" borderId="8" xfId="0" applyBorder="1" applyAlignment="1">
      <alignment vertical="center" wrapText="1"/>
    </xf>
    <xf numFmtId="0" fontId="0" fillId="0" borderId="8" xfId="0" applyBorder="1" applyAlignment="1">
      <alignment vertical="center"/>
    </xf>
    <xf numFmtId="0" fontId="0" fillId="0" borderId="13" xfId="0" applyBorder="1" applyAlignment="1">
      <alignment vertical="center" wrapText="1"/>
    </xf>
    <xf numFmtId="0" fontId="0" fillId="0" borderId="9"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center" vertical="center" wrapText="1"/>
    </xf>
    <xf numFmtId="0" fontId="0" fillId="2" borderId="0" xfId="0" applyFill="1" applyAlignment="1">
      <alignment horizontal="center"/>
    </xf>
    <xf numFmtId="0" fontId="2" fillId="0" borderId="1" xfId="0" applyFont="1" applyBorder="1" applyAlignment="1">
      <alignment horizontal="center" wrapText="1"/>
    </xf>
    <xf numFmtId="0" fontId="0" fillId="7" borderId="1" xfId="0" applyFill="1" applyBorder="1" applyAlignment="1">
      <alignment horizontal="center" wrapText="1"/>
    </xf>
    <xf numFmtId="0" fontId="0" fillId="0" borderId="1" xfId="0"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3" borderId="11" xfId="0" applyFont="1" applyFill="1" applyBorder="1" applyAlignment="1">
      <alignment horizontal="center"/>
    </xf>
    <xf numFmtId="0" fontId="2" fillId="3" borderId="12" xfId="0" applyFont="1" applyFill="1" applyBorder="1" applyAlignment="1">
      <alignment horizontal="center"/>
    </xf>
    <xf numFmtId="0" fontId="0" fillId="0" borderId="0" xfId="0"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wrapText="1"/>
    </xf>
    <xf numFmtId="0" fontId="0" fillId="0" borderId="6" xfId="0" applyBorder="1" applyAlignment="1">
      <alignment horizontal="center" vertical="center" wrapText="1"/>
    </xf>
  </cellXfs>
  <cellStyles count="23">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5" builtinId="8" hidden="1"/>
    <cellStyle name="Hyperlink" xfId="17" builtinId="8" hidden="1"/>
    <cellStyle name="Hyperlink" xfId="19" builtinId="8" hidden="1"/>
    <cellStyle name="Hyperlink" xfId="13" builtinId="8" hidden="1"/>
    <cellStyle name="Hyperlink" xfId="7" builtinId="8" hidden="1"/>
    <cellStyle name="Hyperlink" xfId="9" builtinId="8" hidden="1"/>
    <cellStyle name="Hyperlink" xfId="11" builtinId="8" hidden="1"/>
    <cellStyle name="Hyperlink" xfId="3" builtinId="8" hidden="1"/>
    <cellStyle name="Hyperlink" xfId="5" builtinId="8" hidden="1"/>
    <cellStyle name="Hyperlink" xfId="1" builtinId="8" hidden="1"/>
    <cellStyle name="Hyperlink" xfId="21" builtinId="8"/>
    <cellStyle name="Normal" xfId="0" builtinId="0"/>
    <cellStyle name="Normal 2" xfId="22" xr:uid="{00000000-0005-0000-0000-000016000000}"/>
  </cellStyles>
  <dxfs count="0"/>
  <tableStyles count="0" defaultTableStyle="TableStyleMedium9" defaultPivotStyle="PivotStyleMedium7"/>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15</xdr:col>
      <xdr:colOff>655544</xdr:colOff>
      <xdr:row>1</xdr:row>
      <xdr:rowOff>150159</xdr:rowOff>
    </xdr:from>
    <xdr:to>
      <xdr:col>19</xdr:col>
      <xdr:colOff>214406</xdr:colOff>
      <xdr:row>4</xdr:row>
      <xdr:rowOff>99733</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14005485" y="344394"/>
          <a:ext cx="2188509" cy="73398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Enter</a:t>
          </a:r>
          <a:r>
            <a:rPr lang="en-US" sz="1100" baseline="0"/>
            <a:t> Configuration Customer is planning to use for the DP83867 through Straps</a:t>
          </a:r>
          <a:endParaRPr lang="en-US" sz="1100"/>
        </a:p>
      </xdr:txBody>
    </xdr:sp>
    <xdr:clientData/>
  </xdr:twoCellAnchor>
  <xdr:twoCellAnchor>
    <xdr:from>
      <xdr:col>15</xdr:col>
      <xdr:colOff>14941</xdr:colOff>
      <xdr:row>2</xdr:row>
      <xdr:rowOff>321400</xdr:rowOff>
    </xdr:from>
    <xdr:to>
      <xdr:col>15</xdr:col>
      <xdr:colOff>655544</xdr:colOff>
      <xdr:row>3</xdr:row>
      <xdr:rowOff>115421</xdr:rowOff>
    </xdr:to>
    <xdr:cxnSp macro="">
      <xdr:nvCxnSpPr>
        <xdr:cNvPr id="3" name="Straight Arrow Connector 2">
          <a:extLst>
            <a:ext uri="{FF2B5EF4-FFF2-40B4-BE49-F238E27FC236}">
              <a16:creationId xmlns:a16="http://schemas.microsoft.com/office/drawing/2014/main" id="{00000000-0008-0000-0200-000003000000}"/>
            </a:ext>
          </a:extLst>
        </xdr:cNvPr>
        <xdr:cNvCxnSpPr>
          <a:endCxn id="2" idx="1"/>
        </xdr:cNvCxnSpPr>
      </xdr:nvCxnSpPr>
      <xdr:spPr>
        <a:xfrm flipV="1">
          <a:off x="13342004" y="718275"/>
          <a:ext cx="640603" cy="186927"/>
        </a:xfrm>
        <a:prstGeom prst="straightConnector1">
          <a:avLst/>
        </a:prstGeom>
        <a:ln>
          <a:solidFill>
            <a:schemeClr val="accent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629386</xdr:colOff>
      <xdr:row>8</xdr:row>
      <xdr:rowOff>98955</xdr:rowOff>
    </xdr:from>
    <xdr:to>
      <xdr:col>7</xdr:col>
      <xdr:colOff>213854</xdr:colOff>
      <xdr:row>11</xdr:row>
      <xdr:rowOff>11906</xdr:rowOff>
    </xdr:to>
    <xdr:sp macro="" textlink="">
      <xdr:nvSpPr>
        <xdr:cNvPr id="5" name="Rounded Rectangle 4">
          <a:extLst>
            <a:ext uri="{FF2B5EF4-FFF2-40B4-BE49-F238E27FC236}">
              <a16:creationId xmlns:a16="http://schemas.microsoft.com/office/drawing/2014/main" id="{00000000-0008-0000-0200-000005000000}"/>
            </a:ext>
          </a:extLst>
        </xdr:cNvPr>
        <xdr:cNvSpPr/>
      </xdr:nvSpPr>
      <xdr:spPr>
        <a:xfrm>
          <a:off x="5368074" y="2297643"/>
          <a:ext cx="1505343" cy="5082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Resistor Values to be used for the Straps</a:t>
          </a:r>
        </a:p>
      </xdr:txBody>
    </xdr:sp>
    <xdr:clientData/>
  </xdr:twoCellAnchor>
  <xdr:twoCellAnchor>
    <xdr:from>
      <xdr:col>5</xdr:col>
      <xdr:colOff>9159</xdr:colOff>
      <xdr:row>9</xdr:row>
      <xdr:rowOff>193260</xdr:rowOff>
    </xdr:from>
    <xdr:to>
      <xdr:col>5</xdr:col>
      <xdr:colOff>623956</xdr:colOff>
      <xdr:row>10</xdr:row>
      <xdr:rowOff>8890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flipV="1">
          <a:off x="4752333" y="2595217"/>
          <a:ext cx="614797" cy="14412"/>
        </a:xfrm>
        <a:prstGeom prst="straightConnector1">
          <a:avLst/>
        </a:prstGeom>
        <a:ln>
          <a:solidFill>
            <a:schemeClr val="accent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295835</xdr:colOff>
      <xdr:row>19</xdr:row>
      <xdr:rowOff>166915</xdr:rowOff>
    </xdr:from>
    <xdr:to>
      <xdr:col>3</xdr:col>
      <xdr:colOff>603997</xdr:colOff>
      <xdr:row>22</xdr:row>
      <xdr:rowOff>71718</xdr:rowOff>
    </xdr:to>
    <xdr:sp macro="" textlink="">
      <xdr:nvSpPr>
        <xdr:cNvPr id="7" name="Rounded Rectangle 6">
          <a:extLst>
            <a:ext uri="{FF2B5EF4-FFF2-40B4-BE49-F238E27FC236}">
              <a16:creationId xmlns:a16="http://schemas.microsoft.com/office/drawing/2014/main" id="{00000000-0008-0000-0200-000007000000}"/>
            </a:ext>
          </a:extLst>
        </xdr:cNvPr>
        <xdr:cNvSpPr/>
      </xdr:nvSpPr>
      <xdr:spPr>
        <a:xfrm>
          <a:off x="1250149" y="4510315"/>
          <a:ext cx="2202277" cy="49263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Select desired</a:t>
          </a:r>
          <a:r>
            <a:rPr lang="en-US" sz="1100" baseline="0"/>
            <a:t> feature from the drop down list for each line item.</a:t>
          </a:r>
          <a:endParaRPr lang="en-US" sz="1100"/>
        </a:p>
      </xdr:txBody>
    </xdr:sp>
    <xdr:clientData/>
  </xdr:twoCellAnchor>
  <xdr:twoCellAnchor>
    <xdr:from>
      <xdr:col>2</xdr:col>
      <xdr:colOff>449917</xdr:colOff>
      <xdr:row>22</xdr:row>
      <xdr:rowOff>71718</xdr:rowOff>
    </xdr:from>
    <xdr:to>
      <xdr:col>2</xdr:col>
      <xdr:colOff>449943</xdr:colOff>
      <xdr:row>23</xdr:row>
      <xdr:rowOff>192318</xdr:rowOff>
    </xdr:to>
    <xdr:cxnSp macro="">
      <xdr:nvCxnSpPr>
        <xdr:cNvPr id="8" name="Straight Arrow Connector 7">
          <a:extLst>
            <a:ext uri="{FF2B5EF4-FFF2-40B4-BE49-F238E27FC236}">
              <a16:creationId xmlns:a16="http://schemas.microsoft.com/office/drawing/2014/main" id="{00000000-0008-0000-0200-000008000000}"/>
            </a:ext>
          </a:extLst>
        </xdr:cNvPr>
        <xdr:cNvCxnSpPr>
          <a:endCxn id="7" idx="2"/>
        </xdr:cNvCxnSpPr>
      </xdr:nvCxnSpPr>
      <xdr:spPr>
        <a:xfrm flipH="1" flipV="1">
          <a:off x="2351288" y="5002947"/>
          <a:ext cx="26" cy="316542"/>
        </a:xfrm>
        <a:prstGeom prst="straightConnector1">
          <a:avLst/>
        </a:prstGeom>
        <a:ln>
          <a:solidFill>
            <a:schemeClr val="accent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2014</xdr:colOff>
      <xdr:row>26</xdr:row>
      <xdr:rowOff>184232</xdr:rowOff>
    </xdr:from>
    <xdr:to>
      <xdr:col>10</xdr:col>
      <xdr:colOff>566245</xdr:colOff>
      <xdr:row>28</xdr:row>
      <xdr:rowOff>102705</xdr:rowOff>
    </xdr:to>
    <xdr:sp macro="" textlink="">
      <xdr:nvSpPr>
        <xdr:cNvPr id="14" name="Rounded Rectangle 13">
          <a:extLst>
            <a:ext uri="{FF2B5EF4-FFF2-40B4-BE49-F238E27FC236}">
              <a16:creationId xmlns:a16="http://schemas.microsoft.com/office/drawing/2014/main" id="{00000000-0008-0000-0200-00000E000000}"/>
            </a:ext>
          </a:extLst>
        </xdr:cNvPr>
        <xdr:cNvSpPr/>
      </xdr:nvSpPr>
      <xdr:spPr>
        <a:xfrm>
          <a:off x="8577275" y="6385145"/>
          <a:ext cx="1508448" cy="50929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Resistor Values to be used for the Straps</a:t>
          </a:r>
        </a:p>
      </xdr:txBody>
    </xdr:sp>
    <xdr:clientData/>
  </xdr:twoCellAnchor>
  <xdr:twoCellAnchor>
    <xdr:from>
      <xdr:col>8</xdr:col>
      <xdr:colOff>9293</xdr:colOff>
      <xdr:row>27</xdr:row>
      <xdr:rowOff>226178</xdr:rowOff>
    </xdr:from>
    <xdr:to>
      <xdr:col>9</xdr:col>
      <xdr:colOff>3823</xdr:colOff>
      <xdr:row>27</xdr:row>
      <xdr:rowOff>257098</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flipV="1">
          <a:off x="7626195" y="6610251"/>
          <a:ext cx="948579" cy="30920"/>
        </a:xfrm>
        <a:prstGeom prst="straightConnector1">
          <a:avLst/>
        </a:prstGeom>
        <a:ln>
          <a:solidFill>
            <a:schemeClr val="accent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818030</xdr:colOff>
      <xdr:row>6</xdr:row>
      <xdr:rowOff>448235</xdr:rowOff>
    </xdr:from>
    <xdr:to>
      <xdr:col>14</xdr:col>
      <xdr:colOff>818030</xdr:colOff>
      <xdr:row>14</xdr:row>
      <xdr:rowOff>156881</xdr:rowOff>
    </xdr:to>
    <xdr:sp macro="" textlink="">
      <xdr:nvSpPr>
        <xdr:cNvPr id="10" name="Rounded Rectangle 9">
          <a:extLst>
            <a:ext uri="{FF2B5EF4-FFF2-40B4-BE49-F238E27FC236}">
              <a16:creationId xmlns:a16="http://schemas.microsoft.com/office/drawing/2014/main" id="{00000000-0008-0000-0200-00000A000000}"/>
            </a:ext>
          </a:extLst>
        </xdr:cNvPr>
        <xdr:cNvSpPr/>
      </xdr:nvSpPr>
      <xdr:spPr>
        <a:xfrm>
          <a:off x="8426824" y="1860176"/>
          <a:ext cx="5715000" cy="175932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t>NOTE For</a:t>
          </a:r>
          <a:r>
            <a:rPr lang="en-US" sz="1200" b="1" baseline="0"/>
            <a:t> SGMII Operation</a:t>
          </a:r>
        </a:p>
        <a:p>
          <a:pPr algn="l"/>
          <a:r>
            <a:rPr lang="en-US" sz="1200"/>
            <a:t>For SGMII Mode 4 strap, TI recommends using Rhi = 4 k</a:t>
          </a:r>
          <a:r>
            <a:rPr lang="el-GR" sz="1200"/>
            <a:t>Ω </a:t>
          </a:r>
          <a:r>
            <a:rPr lang="en-US" sz="1200"/>
            <a:t>and Rlo = 10 k</a:t>
          </a:r>
          <a:r>
            <a:rPr lang="el-GR" sz="1200"/>
            <a:t>Ω </a:t>
          </a:r>
          <a:r>
            <a:rPr lang="en-US" sz="1200"/>
            <a:t>on  RX_D0 and RX_D1 , RX_D2 and RX_D3. </a:t>
          </a:r>
        </a:p>
        <a:p>
          <a:pPr algn="l"/>
          <a:r>
            <a:rPr lang="en-US" sz="1200"/>
            <a:t>RX_D1 and RX_D3 are not a strap inputs,</a:t>
          </a:r>
          <a:r>
            <a:rPr lang="en-US" sz="1200" baseline="0"/>
            <a:t> </a:t>
          </a:r>
          <a:r>
            <a:rPr lang="en-US" sz="1200"/>
            <a:t>but these</a:t>
          </a:r>
          <a:r>
            <a:rPr lang="en-US" sz="1200" baseline="0"/>
            <a:t> </a:t>
          </a:r>
          <a:r>
            <a:rPr lang="en-US" sz="1200"/>
            <a:t>pins must be populated with the same strap resistors chosen for RX_D0</a:t>
          </a:r>
          <a:r>
            <a:rPr lang="en-US" sz="1200" baseline="0"/>
            <a:t> </a:t>
          </a:r>
          <a:r>
            <a:rPr lang="en-US" sz="1200"/>
            <a:t>and RX_D2</a:t>
          </a:r>
          <a:r>
            <a:rPr lang="en-US" sz="1200" baseline="0"/>
            <a:t> respectively.</a:t>
          </a:r>
          <a:r>
            <a:rPr lang="en-US" sz="1200"/>
            <a:t> </a:t>
          </a:r>
          <a:r>
            <a:rPr lang="en-US" sz="1200">
              <a:solidFill>
                <a:schemeClr val="lt1"/>
              </a:solidFill>
              <a:effectLst/>
              <a:latin typeface="+mn-lt"/>
              <a:ea typeface="+mn-ea"/>
              <a:cs typeface="+mn-cs"/>
            </a:rPr>
            <a:t>RX_D0 and RX_D1 form an SGMII differential pair. RX_D2</a:t>
          </a:r>
          <a:r>
            <a:rPr lang="en-US" sz="1200" baseline="0">
              <a:solidFill>
                <a:schemeClr val="lt1"/>
              </a:solidFill>
              <a:effectLst/>
              <a:latin typeface="+mn-lt"/>
              <a:ea typeface="+mn-ea"/>
              <a:cs typeface="+mn-cs"/>
            </a:rPr>
            <a:t> </a:t>
          </a:r>
          <a:r>
            <a:rPr lang="en-US" sz="1200">
              <a:solidFill>
                <a:schemeClr val="lt1"/>
              </a:solidFill>
              <a:effectLst/>
              <a:latin typeface="+mn-lt"/>
              <a:ea typeface="+mn-ea"/>
              <a:cs typeface="+mn-cs"/>
            </a:rPr>
            <a:t>and RX_D3</a:t>
          </a:r>
          <a:r>
            <a:rPr lang="en-US" sz="1200" baseline="0">
              <a:solidFill>
                <a:schemeClr val="lt1"/>
              </a:solidFill>
              <a:effectLst/>
              <a:latin typeface="+mn-lt"/>
              <a:ea typeface="+mn-ea"/>
              <a:cs typeface="+mn-cs"/>
            </a:rPr>
            <a:t> </a:t>
          </a:r>
          <a:r>
            <a:rPr lang="en-US" sz="1200">
              <a:solidFill>
                <a:schemeClr val="lt1"/>
              </a:solidFill>
              <a:effectLst/>
              <a:latin typeface="+mn-lt"/>
              <a:ea typeface="+mn-ea"/>
              <a:cs typeface="+mn-cs"/>
            </a:rPr>
            <a:t>form another SGMII differential pair</a:t>
          </a:r>
          <a:r>
            <a:rPr lang="en-US" sz="1200"/>
            <a:t>. The dummy straps on RX_D1 and RX_D3 are required to provide a balanced load for the</a:t>
          </a:r>
          <a:r>
            <a:rPr lang="en-US" sz="1200" baseline="0"/>
            <a:t> </a:t>
          </a:r>
          <a:r>
            <a:rPr lang="en-US" sz="1200"/>
            <a:t>SGMII differential pairs</a:t>
          </a:r>
          <a:r>
            <a:rPr lang="en-US"/>
            <a: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1567543</xdr:colOff>
      <xdr:row>6</xdr:row>
      <xdr:rowOff>326577</xdr:rowOff>
    </xdr:from>
    <xdr:to>
      <xdr:col>5</xdr:col>
      <xdr:colOff>3465088</xdr:colOff>
      <xdr:row>6</xdr:row>
      <xdr:rowOff>1730683</xdr:rowOff>
    </xdr:to>
    <xdr:pic>
      <xdr:nvPicPr>
        <xdr:cNvPr id="16" name="Pictur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
        <a:stretch>
          <a:fillRect/>
        </a:stretch>
      </xdr:blipFill>
      <xdr:spPr>
        <a:xfrm>
          <a:off x="10330543" y="4913518"/>
          <a:ext cx="1897545" cy="1394581"/>
        </a:xfrm>
        <a:prstGeom prst="rect">
          <a:avLst/>
        </a:prstGeom>
      </xdr:spPr>
    </xdr:pic>
    <xdr:clientData/>
  </xdr:twoCellAnchor>
  <xdr:twoCellAnchor editAs="oneCell">
    <xdr:from>
      <xdr:col>5</xdr:col>
      <xdr:colOff>46809</xdr:colOff>
      <xdr:row>11</xdr:row>
      <xdr:rowOff>685818</xdr:rowOff>
    </xdr:from>
    <xdr:to>
      <xdr:col>5</xdr:col>
      <xdr:colOff>5065034</xdr:colOff>
      <xdr:row>11</xdr:row>
      <xdr:rowOff>1312237</xdr:rowOff>
    </xdr:to>
    <xdr:pic>
      <xdr:nvPicPr>
        <xdr:cNvPr id="20" name="Picture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2"/>
        <a:stretch>
          <a:fillRect/>
        </a:stretch>
      </xdr:blipFill>
      <xdr:spPr>
        <a:xfrm>
          <a:off x="9974580" y="10178161"/>
          <a:ext cx="5015050" cy="626419"/>
        </a:xfrm>
        <a:prstGeom prst="rect">
          <a:avLst/>
        </a:prstGeom>
      </xdr:spPr>
    </xdr:pic>
    <xdr:clientData/>
  </xdr:twoCellAnchor>
  <xdr:twoCellAnchor editAs="oneCell">
    <xdr:from>
      <xdr:col>5</xdr:col>
      <xdr:colOff>892645</xdr:colOff>
      <xdr:row>12</xdr:row>
      <xdr:rowOff>76211</xdr:rowOff>
    </xdr:from>
    <xdr:to>
      <xdr:col>5</xdr:col>
      <xdr:colOff>4245735</xdr:colOff>
      <xdr:row>12</xdr:row>
      <xdr:rowOff>2036212</xdr:rowOff>
    </xdr:to>
    <xdr:pic>
      <xdr:nvPicPr>
        <xdr:cNvPr id="23" name="Picture 22">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820416" y="11669497"/>
          <a:ext cx="3353090" cy="1950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21772</xdr:colOff>
      <xdr:row>13</xdr:row>
      <xdr:rowOff>283032</xdr:rowOff>
    </xdr:from>
    <xdr:to>
      <xdr:col>5</xdr:col>
      <xdr:colOff>5082268</xdr:colOff>
      <xdr:row>13</xdr:row>
      <xdr:rowOff>1807031</xdr:rowOff>
    </xdr:to>
    <xdr:pic>
      <xdr:nvPicPr>
        <xdr:cNvPr id="27" name="Picture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4"/>
        <a:stretch>
          <a:fillRect/>
        </a:stretch>
      </xdr:blipFill>
      <xdr:spPr>
        <a:xfrm>
          <a:off x="9949543" y="13977261"/>
          <a:ext cx="5050971" cy="1523999"/>
        </a:xfrm>
        <a:prstGeom prst="rect">
          <a:avLst/>
        </a:prstGeom>
      </xdr:spPr>
    </xdr:pic>
    <xdr:clientData/>
  </xdr:twoCellAnchor>
  <xdr:twoCellAnchor editAs="oneCell">
    <xdr:from>
      <xdr:col>5</xdr:col>
      <xdr:colOff>1284520</xdr:colOff>
      <xdr:row>16</xdr:row>
      <xdr:rowOff>54435</xdr:rowOff>
    </xdr:from>
    <xdr:to>
      <xdr:col>5</xdr:col>
      <xdr:colOff>3698746</xdr:colOff>
      <xdr:row>16</xdr:row>
      <xdr:rowOff>2054097</xdr:rowOff>
    </xdr:to>
    <xdr:pic>
      <xdr:nvPicPr>
        <xdr:cNvPr id="30" name="Picture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212291" y="20051492"/>
          <a:ext cx="2414226" cy="1999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1458724</xdr:colOff>
      <xdr:row>17</xdr:row>
      <xdr:rowOff>185062</xdr:rowOff>
    </xdr:from>
    <xdr:to>
      <xdr:col>5</xdr:col>
      <xdr:colOff>3294033</xdr:colOff>
      <xdr:row>17</xdr:row>
      <xdr:rowOff>1921302</xdr:rowOff>
    </xdr:to>
    <xdr:pic>
      <xdr:nvPicPr>
        <xdr:cNvPr id="33" name="Picture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6"/>
        <a:stretch>
          <a:fillRect/>
        </a:stretch>
      </xdr:blipFill>
      <xdr:spPr>
        <a:xfrm>
          <a:off x="11386495" y="22293948"/>
          <a:ext cx="1828959" cy="1729890"/>
        </a:xfrm>
        <a:prstGeom prst="rect">
          <a:avLst/>
        </a:prstGeom>
      </xdr:spPr>
    </xdr:pic>
    <xdr:clientData/>
  </xdr:twoCellAnchor>
  <xdr:twoCellAnchor editAs="oneCell">
    <xdr:from>
      <xdr:col>5</xdr:col>
      <xdr:colOff>1845236</xdr:colOff>
      <xdr:row>2</xdr:row>
      <xdr:rowOff>44824</xdr:rowOff>
    </xdr:from>
    <xdr:to>
      <xdr:col>5</xdr:col>
      <xdr:colOff>3445518</xdr:colOff>
      <xdr:row>2</xdr:row>
      <xdr:rowOff>2492874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7"/>
        <a:stretch>
          <a:fillRect/>
        </a:stretch>
      </xdr:blipFill>
      <xdr:spPr>
        <a:xfrm>
          <a:off x="10608236" y="433295"/>
          <a:ext cx="1593932" cy="2438525"/>
        </a:xfrm>
        <a:prstGeom prst="rect">
          <a:avLst/>
        </a:prstGeom>
      </xdr:spPr>
    </xdr:pic>
    <xdr:clientData/>
  </xdr:twoCellAnchor>
  <xdr:twoCellAnchor editAs="oneCell">
    <xdr:from>
      <xdr:col>5</xdr:col>
      <xdr:colOff>1434353</xdr:colOff>
      <xdr:row>3</xdr:row>
      <xdr:rowOff>185991</xdr:rowOff>
    </xdr:from>
    <xdr:to>
      <xdr:col>5</xdr:col>
      <xdr:colOff>3577812</xdr:colOff>
      <xdr:row>3</xdr:row>
      <xdr:rowOff>2442301</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8"/>
        <a:stretch>
          <a:fillRect/>
        </a:stretch>
      </xdr:blipFill>
      <xdr:spPr>
        <a:xfrm>
          <a:off x="10197353" y="3106991"/>
          <a:ext cx="2137109" cy="2256310"/>
        </a:xfrm>
        <a:prstGeom prst="rect">
          <a:avLst/>
        </a:prstGeom>
      </xdr:spPr>
    </xdr:pic>
    <xdr:clientData/>
  </xdr:twoCellAnchor>
  <xdr:twoCellAnchor editAs="oneCell">
    <xdr:from>
      <xdr:col>5</xdr:col>
      <xdr:colOff>1625066</xdr:colOff>
      <xdr:row>4</xdr:row>
      <xdr:rowOff>268940</xdr:rowOff>
    </xdr:from>
    <xdr:to>
      <xdr:col>5</xdr:col>
      <xdr:colOff>3542533</xdr:colOff>
      <xdr:row>4</xdr:row>
      <xdr:rowOff>3786699</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9"/>
        <a:stretch>
          <a:fillRect/>
        </a:stretch>
      </xdr:blipFill>
      <xdr:spPr>
        <a:xfrm>
          <a:off x="10388066" y="5707528"/>
          <a:ext cx="1917467" cy="3517759"/>
        </a:xfrm>
        <a:prstGeom prst="rect">
          <a:avLst/>
        </a:prstGeom>
      </xdr:spPr>
    </xdr:pic>
    <xdr:clientData/>
  </xdr:twoCellAnchor>
  <xdr:twoCellAnchor editAs="oneCell">
    <xdr:from>
      <xdr:col>5</xdr:col>
      <xdr:colOff>1526376</xdr:colOff>
      <xdr:row>5</xdr:row>
      <xdr:rowOff>65043</xdr:rowOff>
    </xdr:from>
    <xdr:to>
      <xdr:col>5</xdr:col>
      <xdr:colOff>3808252</xdr:colOff>
      <xdr:row>5</xdr:row>
      <xdr:rowOff>2395623</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0"/>
        <a:stretch>
          <a:fillRect/>
        </a:stretch>
      </xdr:blipFill>
      <xdr:spPr>
        <a:xfrm>
          <a:off x="10254740" y="9486134"/>
          <a:ext cx="2278701" cy="2321055"/>
        </a:xfrm>
        <a:prstGeom prst="rect">
          <a:avLst/>
        </a:prstGeom>
      </xdr:spPr>
    </xdr:pic>
    <xdr:clientData/>
  </xdr:twoCellAnchor>
  <xdr:twoCellAnchor editAs="oneCell">
    <xdr:from>
      <xdr:col>5</xdr:col>
      <xdr:colOff>1845235</xdr:colOff>
      <xdr:row>8</xdr:row>
      <xdr:rowOff>0</xdr:rowOff>
    </xdr:from>
    <xdr:to>
      <xdr:col>5</xdr:col>
      <xdr:colOff>4073526</xdr:colOff>
      <xdr:row>8</xdr:row>
      <xdr:rowOff>2989543</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1"/>
        <a:stretch>
          <a:fillRect/>
        </a:stretch>
      </xdr:blipFill>
      <xdr:spPr>
        <a:xfrm>
          <a:off x="10608235" y="14642353"/>
          <a:ext cx="2218766" cy="2989543"/>
        </a:xfrm>
        <a:prstGeom prst="rect">
          <a:avLst/>
        </a:prstGeom>
      </xdr:spPr>
    </xdr:pic>
    <xdr:clientData/>
  </xdr:twoCellAnchor>
  <xdr:twoCellAnchor editAs="oneCell">
    <xdr:from>
      <xdr:col>5</xdr:col>
      <xdr:colOff>1000400</xdr:colOff>
      <xdr:row>14</xdr:row>
      <xdr:rowOff>89647</xdr:rowOff>
    </xdr:from>
    <xdr:to>
      <xdr:col>5</xdr:col>
      <xdr:colOff>3977069</xdr:colOff>
      <xdr:row>14</xdr:row>
      <xdr:rowOff>1964764</xdr:rowOff>
    </xdr:to>
    <xdr:pic>
      <xdr:nvPicPr>
        <xdr:cNvPr id="9" name="Pictur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2"/>
        <a:stretch>
          <a:fillRect/>
        </a:stretch>
      </xdr:blipFill>
      <xdr:spPr>
        <a:xfrm>
          <a:off x="9763400" y="26401059"/>
          <a:ext cx="2970319" cy="1875117"/>
        </a:xfrm>
        <a:prstGeom prst="rect">
          <a:avLst/>
        </a:prstGeom>
      </xdr:spPr>
    </xdr:pic>
    <xdr:clientData/>
  </xdr:twoCellAnchor>
  <xdr:twoCellAnchor editAs="oneCell">
    <xdr:from>
      <xdr:col>5</xdr:col>
      <xdr:colOff>349371</xdr:colOff>
      <xdr:row>20</xdr:row>
      <xdr:rowOff>149412</xdr:rowOff>
    </xdr:from>
    <xdr:to>
      <xdr:col>5</xdr:col>
      <xdr:colOff>4783818</xdr:colOff>
      <xdr:row>20</xdr:row>
      <xdr:rowOff>3674409</xdr:rowOff>
    </xdr:to>
    <xdr:pic>
      <xdr:nvPicPr>
        <xdr:cNvPr id="21" name="Picture 20">
          <a:extLst>
            <a:ext uri="{FF2B5EF4-FFF2-40B4-BE49-F238E27FC236}">
              <a16:creationId xmlns:a16="http://schemas.microsoft.com/office/drawing/2014/main" id="{00000000-0008-0000-0300-000015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112371" y="40513000"/>
          <a:ext cx="4434447" cy="3518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694765</xdr:colOff>
      <xdr:row>21</xdr:row>
      <xdr:rowOff>67236</xdr:rowOff>
    </xdr:from>
    <xdr:to>
      <xdr:col>5</xdr:col>
      <xdr:colOff>4192851</xdr:colOff>
      <xdr:row>32</xdr:row>
      <xdr:rowOff>16995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4"/>
        <a:stretch>
          <a:fillRect/>
        </a:stretch>
      </xdr:blipFill>
      <xdr:spPr>
        <a:xfrm>
          <a:off x="9457765" y="44263236"/>
          <a:ext cx="3498086" cy="2084293"/>
        </a:xfrm>
        <a:prstGeom prst="rect">
          <a:avLst/>
        </a:prstGeom>
      </xdr:spPr>
    </xdr:pic>
    <xdr:clientData/>
  </xdr:twoCellAnchor>
  <xdr:twoCellAnchor editAs="oneCell">
    <xdr:from>
      <xdr:col>5</xdr:col>
      <xdr:colOff>1404471</xdr:colOff>
      <xdr:row>33</xdr:row>
      <xdr:rowOff>112060</xdr:rowOff>
    </xdr:from>
    <xdr:to>
      <xdr:col>5</xdr:col>
      <xdr:colOff>3832421</xdr:colOff>
      <xdr:row>44</xdr:row>
      <xdr:rowOff>71823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5"/>
        <a:stretch>
          <a:fillRect/>
        </a:stretch>
      </xdr:blipFill>
      <xdr:spPr>
        <a:xfrm>
          <a:off x="10167471" y="46653825"/>
          <a:ext cx="2427950" cy="20974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jira.itg.ti.com/projects/ETHPHY/summ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Q28"/>
  <sheetViews>
    <sheetView zoomScale="85" zoomScaleNormal="85" workbookViewId="0">
      <selection activeCell="D22" sqref="D22"/>
    </sheetView>
  </sheetViews>
  <sheetFormatPr defaultColWidth="11" defaultRowHeight="15.75" x14ac:dyDescent="0.25"/>
  <cols>
    <col min="3" max="3" width="30.375" customWidth="1"/>
    <col min="4" max="4" width="121.875" bestFit="1" customWidth="1"/>
  </cols>
  <sheetData>
    <row r="2" spans="3:17" ht="75" x14ac:dyDescent="0.25">
      <c r="C2" s="4" t="s">
        <v>0</v>
      </c>
      <c r="D2" s="13" t="s">
        <v>1</v>
      </c>
      <c r="E2" s="13"/>
      <c r="F2" s="13"/>
      <c r="G2" s="13"/>
      <c r="H2" s="13"/>
      <c r="I2" s="13"/>
      <c r="J2" s="13"/>
      <c r="K2" s="13"/>
      <c r="L2" s="13"/>
      <c r="M2" s="13"/>
      <c r="N2" s="13"/>
      <c r="O2" s="13"/>
      <c r="P2" s="13"/>
      <c r="Q2" s="13"/>
    </row>
    <row r="3" spans="3:17" ht="18.75" x14ac:dyDescent="0.3">
      <c r="C3" s="5"/>
      <c r="D3" s="5"/>
      <c r="E3" s="5"/>
      <c r="F3" s="5"/>
      <c r="G3" s="5"/>
      <c r="H3" s="5"/>
      <c r="I3" s="5"/>
      <c r="J3" s="5"/>
      <c r="K3" s="5"/>
      <c r="L3" s="5"/>
      <c r="M3" s="5"/>
      <c r="N3" s="5"/>
      <c r="O3" s="5"/>
      <c r="P3" s="5"/>
      <c r="Q3" s="5"/>
    </row>
    <row r="4" spans="3:17" ht="18.75" x14ac:dyDescent="0.3">
      <c r="C4" s="6" t="s">
        <v>2</v>
      </c>
      <c r="D4" s="5"/>
      <c r="E4" s="5"/>
      <c r="F4" s="5"/>
      <c r="G4" s="5"/>
      <c r="H4" s="5"/>
      <c r="I4" s="5"/>
      <c r="J4" s="5"/>
      <c r="K4" s="5"/>
      <c r="L4" s="5"/>
      <c r="M4" s="5"/>
      <c r="N4" s="5"/>
      <c r="O4" s="5"/>
      <c r="P4" s="5"/>
      <c r="Q4" s="5"/>
    </row>
    <row r="5" spans="3:17" ht="18.75" x14ac:dyDescent="0.3">
      <c r="C5" s="5">
        <v>1</v>
      </c>
      <c r="D5" s="5" t="s">
        <v>3</v>
      </c>
      <c r="E5" s="5"/>
      <c r="F5" s="5"/>
      <c r="G5" s="5"/>
      <c r="H5" s="5"/>
      <c r="I5" s="5"/>
      <c r="J5" s="5"/>
      <c r="K5" s="5"/>
      <c r="L5" s="5"/>
      <c r="M5" s="5"/>
      <c r="N5" s="5"/>
      <c r="O5" s="5"/>
      <c r="P5" s="5"/>
      <c r="Q5" s="5"/>
    </row>
    <row r="6" spans="3:17" ht="18.75" x14ac:dyDescent="0.3">
      <c r="C6" s="5">
        <v>2</v>
      </c>
      <c r="D6" s="5" t="s">
        <v>4</v>
      </c>
      <c r="E6" s="5"/>
      <c r="F6" s="5"/>
      <c r="G6" s="5"/>
      <c r="H6" s="5"/>
      <c r="I6" s="5"/>
      <c r="J6" s="5"/>
      <c r="K6" s="5"/>
      <c r="L6" s="5"/>
      <c r="M6" s="5"/>
      <c r="N6" s="5"/>
      <c r="O6" s="5"/>
      <c r="P6" s="5"/>
      <c r="Q6" s="5"/>
    </row>
    <row r="7" spans="3:17" ht="18.75" x14ac:dyDescent="0.3">
      <c r="C7" s="5">
        <v>3</v>
      </c>
      <c r="D7" s="5" t="s">
        <v>5</v>
      </c>
      <c r="E7" s="5"/>
      <c r="F7" s="5"/>
      <c r="G7" s="5"/>
      <c r="H7" s="5"/>
      <c r="I7" s="5"/>
      <c r="J7" s="5"/>
      <c r="K7" s="5"/>
      <c r="L7" s="5"/>
      <c r="M7" s="5"/>
      <c r="N7" s="5"/>
      <c r="O7" s="5"/>
      <c r="P7" s="5"/>
      <c r="Q7" s="5"/>
    </row>
    <row r="8" spans="3:17" ht="18.75" x14ac:dyDescent="0.3">
      <c r="C8" s="5">
        <v>4</v>
      </c>
      <c r="D8" s="5" t="s">
        <v>6</v>
      </c>
      <c r="E8" s="5"/>
      <c r="F8" s="5"/>
      <c r="G8" s="5"/>
      <c r="H8" s="5"/>
      <c r="I8" s="5"/>
      <c r="J8" s="5"/>
      <c r="K8" s="5"/>
      <c r="L8" s="5"/>
      <c r="M8" s="5"/>
      <c r="N8" s="5"/>
      <c r="O8" s="5"/>
      <c r="P8" s="5"/>
      <c r="Q8" s="5"/>
    </row>
    <row r="9" spans="3:17" ht="18.75" x14ac:dyDescent="0.3">
      <c r="C9" s="5">
        <v>5</v>
      </c>
      <c r="D9" s="5" t="s">
        <v>7</v>
      </c>
      <c r="E9" s="5"/>
      <c r="F9" s="5"/>
      <c r="G9" s="5"/>
      <c r="H9" s="5"/>
      <c r="I9" s="5"/>
      <c r="J9" s="5"/>
      <c r="K9" s="5"/>
      <c r="L9" s="5"/>
      <c r="M9" s="5"/>
      <c r="N9" s="5"/>
      <c r="O9" s="5"/>
      <c r="P9" s="5"/>
      <c r="Q9" s="5"/>
    </row>
    <row r="10" spans="3:17" ht="18.75" x14ac:dyDescent="0.3">
      <c r="C10" s="5">
        <v>6</v>
      </c>
      <c r="D10" s="5" t="s">
        <v>8</v>
      </c>
      <c r="E10" s="5"/>
      <c r="F10" s="5"/>
      <c r="G10" s="5"/>
      <c r="H10" s="5"/>
      <c r="I10" s="5"/>
      <c r="J10" s="5"/>
      <c r="K10" s="5"/>
      <c r="L10" s="5"/>
      <c r="M10" s="5"/>
      <c r="N10" s="5"/>
      <c r="O10" s="5"/>
      <c r="P10" s="5"/>
      <c r="Q10" s="5"/>
    </row>
    <row r="11" spans="3:17" ht="18.75" x14ac:dyDescent="0.3">
      <c r="C11" s="5">
        <v>7</v>
      </c>
      <c r="D11" s="5" t="s">
        <v>9</v>
      </c>
      <c r="E11" s="5"/>
      <c r="F11" s="5"/>
      <c r="G11" s="5"/>
      <c r="H11" s="5"/>
      <c r="I11" s="5"/>
      <c r="J11" s="5"/>
      <c r="K11" s="5"/>
      <c r="L11" s="5"/>
      <c r="M11" s="5"/>
      <c r="N11" s="5"/>
      <c r="O11" s="5"/>
      <c r="P11" s="5"/>
      <c r="Q11" s="5"/>
    </row>
    <row r="12" spans="3:17" ht="18.75" x14ac:dyDescent="0.3">
      <c r="C12" s="5"/>
      <c r="D12" s="5"/>
      <c r="E12" s="5"/>
      <c r="F12" s="5"/>
      <c r="G12" s="5"/>
      <c r="H12" s="5"/>
      <c r="I12" s="5"/>
      <c r="J12" s="5"/>
      <c r="K12" s="5"/>
      <c r="L12" s="5"/>
      <c r="M12" s="5"/>
      <c r="N12" s="5"/>
      <c r="O12" s="5"/>
      <c r="P12" s="5"/>
      <c r="Q12" s="5"/>
    </row>
    <row r="13" spans="3:17" ht="18.75" x14ac:dyDescent="0.3">
      <c r="C13" s="6" t="s">
        <v>10</v>
      </c>
      <c r="D13" s="5"/>
      <c r="E13" s="5"/>
      <c r="F13" s="5"/>
      <c r="G13" s="5"/>
      <c r="H13" s="5"/>
      <c r="I13" s="5"/>
      <c r="J13" s="5"/>
      <c r="K13" s="5"/>
      <c r="L13" s="5"/>
      <c r="M13" s="5"/>
      <c r="N13" s="5"/>
      <c r="O13" s="5"/>
      <c r="P13" s="5"/>
      <c r="Q13" s="5"/>
    </row>
    <row r="14" spans="3:17" ht="18.75" x14ac:dyDescent="0.3">
      <c r="C14" s="5">
        <v>1</v>
      </c>
      <c r="D14" s="14" t="s">
        <v>11</v>
      </c>
      <c r="E14" s="14"/>
      <c r="F14" s="14"/>
      <c r="G14" s="14"/>
      <c r="H14" s="14"/>
      <c r="I14" s="14"/>
      <c r="J14" s="14"/>
      <c r="K14" s="14"/>
      <c r="L14" s="14"/>
      <c r="M14" s="5"/>
      <c r="N14" s="5"/>
      <c r="O14" s="5"/>
      <c r="P14" s="5"/>
      <c r="Q14" s="5"/>
    </row>
    <row r="15" spans="3:17" ht="18.75" x14ac:dyDescent="0.3">
      <c r="C15" s="5">
        <v>2</v>
      </c>
      <c r="D15" s="14" t="s">
        <v>12</v>
      </c>
      <c r="E15" s="14"/>
      <c r="F15" s="14"/>
      <c r="G15" s="14"/>
      <c r="H15" s="14"/>
      <c r="I15" s="14"/>
      <c r="J15" s="14"/>
      <c r="K15" s="14"/>
      <c r="L15" s="14"/>
      <c r="M15" s="5"/>
      <c r="N15" s="5"/>
      <c r="O15" s="5"/>
      <c r="P15" s="5"/>
      <c r="Q15" s="5"/>
    </row>
    <row r="16" spans="3:17" ht="18.75" x14ac:dyDescent="0.3">
      <c r="C16" s="5">
        <v>3</v>
      </c>
      <c r="D16" s="14" t="s">
        <v>13</v>
      </c>
      <c r="E16" s="14"/>
      <c r="F16" s="14"/>
      <c r="G16" s="14"/>
      <c r="H16" s="14"/>
      <c r="I16" s="14"/>
      <c r="J16" s="14"/>
      <c r="K16" s="14"/>
      <c r="L16" s="14"/>
      <c r="M16" s="5"/>
      <c r="N16" s="5"/>
      <c r="O16" s="5"/>
      <c r="P16" s="5"/>
      <c r="Q16" s="5"/>
    </row>
    <row r="17" spans="3:17" ht="37.5" x14ac:dyDescent="0.3">
      <c r="C17" s="5">
        <v>4</v>
      </c>
      <c r="D17" s="15" t="s">
        <v>14</v>
      </c>
      <c r="E17" s="15"/>
      <c r="F17" s="15"/>
      <c r="G17" s="15"/>
      <c r="H17" s="15"/>
      <c r="I17" s="15"/>
      <c r="J17" s="15"/>
      <c r="K17" s="15"/>
      <c r="L17" s="15"/>
      <c r="M17" s="5"/>
      <c r="N17" s="5"/>
      <c r="O17" s="5"/>
      <c r="P17" s="5"/>
      <c r="Q17" s="5"/>
    </row>
    <row r="18" spans="3:17" ht="18.75" x14ac:dyDescent="0.3">
      <c r="C18" s="5">
        <v>5</v>
      </c>
      <c r="D18" s="14" t="s">
        <v>15</v>
      </c>
      <c r="E18" s="14"/>
      <c r="F18" s="14"/>
      <c r="G18" s="14"/>
      <c r="H18" s="14"/>
      <c r="I18" s="14"/>
      <c r="J18" s="14"/>
      <c r="K18" s="14"/>
      <c r="L18" s="14"/>
      <c r="M18" s="5"/>
      <c r="N18" s="5"/>
      <c r="O18" s="5"/>
      <c r="P18" s="5"/>
      <c r="Q18" s="5"/>
    </row>
    <row r="19" spans="3:17" ht="18.75" x14ac:dyDescent="0.3">
      <c r="C19" s="5"/>
      <c r="D19" s="5"/>
      <c r="E19" s="5"/>
      <c r="F19" s="5"/>
      <c r="G19" s="5"/>
      <c r="H19" s="5"/>
      <c r="I19" s="5"/>
      <c r="J19" s="5"/>
      <c r="K19" s="5"/>
      <c r="L19" s="5"/>
      <c r="M19" s="5"/>
      <c r="N19" s="5"/>
      <c r="O19" s="5"/>
      <c r="P19" s="5"/>
      <c r="Q19" s="5"/>
    </row>
    <row r="20" spans="3:17" ht="18.75" x14ac:dyDescent="0.3">
      <c r="C20" s="6" t="s">
        <v>16</v>
      </c>
      <c r="D20" s="5"/>
      <c r="E20" s="5"/>
      <c r="F20" s="5"/>
      <c r="G20" s="5"/>
      <c r="H20" s="5"/>
      <c r="I20" s="5"/>
      <c r="J20" s="5"/>
      <c r="K20" s="5"/>
      <c r="L20" s="5"/>
      <c r="M20" s="5"/>
      <c r="N20" s="5"/>
      <c r="O20" s="5"/>
      <c r="P20" s="5"/>
      <c r="Q20" s="5"/>
    </row>
    <row r="21" spans="3:17" ht="18.75" x14ac:dyDescent="0.3">
      <c r="C21" s="7"/>
      <c r="D21" s="5"/>
      <c r="E21" s="5"/>
      <c r="F21" s="5"/>
      <c r="G21" s="5"/>
      <c r="H21" s="5"/>
      <c r="I21" s="5"/>
      <c r="J21" s="5"/>
      <c r="K21" s="5"/>
      <c r="L21" s="5"/>
      <c r="M21" s="5"/>
      <c r="N21" s="5"/>
      <c r="O21" s="5"/>
      <c r="P21" s="5"/>
      <c r="Q21" s="5"/>
    </row>
    <row r="22" spans="3:17" ht="56.25" x14ac:dyDescent="0.3">
      <c r="C22" s="8" t="s">
        <v>17</v>
      </c>
      <c r="D22" s="14" t="s">
        <v>18</v>
      </c>
      <c r="E22" s="14"/>
      <c r="F22" s="14"/>
      <c r="G22" s="14"/>
      <c r="H22" s="14"/>
      <c r="I22" s="14"/>
      <c r="J22" s="14"/>
      <c r="K22" s="14"/>
      <c r="L22" s="14"/>
      <c r="M22" s="14"/>
      <c r="N22" s="14"/>
      <c r="O22" s="14"/>
      <c r="P22" s="14"/>
      <c r="Q22" s="14"/>
    </row>
    <row r="23" spans="3:17" ht="18.75" x14ac:dyDescent="0.3">
      <c r="C23" s="5"/>
      <c r="D23" s="5"/>
      <c r="E23" s="5"/>
      <c r="F23" s="5"/>
      <c r="G23" s="5"/>
      <c r="H23" s="5"/>
      <c r="I23" s="5"/>
      <c r="J23" s="5"/>
      <c r="K23" s="5"/>
      <c r="L23" s="5"/>
      <c r="M23" s="5"/>
      <c r="N23" s="5"/>
      <c r="O23" s="5"/>
      <c r="P23" s="5"/>
      <c r="Q23" s="5"/>
    </row>
    <row r="24" spans="3:17" ht="36.950000000000003" customHeight="1" x14ac:dyDescent="0.3">
      <c r="C24" s="8" t="s">
        <v>19</v>
      </c>
      <c r="D24" s="14" t="s">
        <v>20</v>
      </c>
      <c r="E24" s="14"/>
      <c r="F24" s="14"/>
      <c r="G24" s="14"/>
      <c r="H24" s="14"/>
      <c r="I24" s="14"/>
      <c r="J24" s="14"/>
      <c r="K24" s="14"/>
      <c r="L24" s="14"/>
      <c r="M24" s="14"/>
      <c r="N24" s="14"/>
      <c r="O24" s="14"/>
      <c r="P24" s="5"/>
      <c r="Q24" s="5"/>
    </row>
    <row r="25" spans="3:17" ht="18.75" x14ac:dyDescent="0.3">
      <c r="C25" s="5"/>
      <c r="D25" s="5"/>
      <c r="E25" s="5"/>
      <c r="F25" s="5"/>
      <c r="G25" s="5"/>
      <c r="H25" s="5"/>
      <c r="I25" s="5"/>
      <c r="J25" s="5"/>
      <c r="K25" s="5"/>
      <c r="L25" s="5"/>
      <c r="M25" s="5"/>
      <c r="N25" s="5"/>
      <c r="O25" s="5"/>
      <c r="P25" s="5"/>
      <c r="Q25" s="5"/>
    </row>
    <row r="26" spans="3:17" ht="33.950000000000003" customHeight="1" x14ac:dyDescent="0.3">
      <c r="C26" s="8" t="s">
        <v>21</v>
      </c>
      <c r="D26" s="14" t="s">
        <v>22</v>
      </c>
      <c r="E26" s="14"/>
      <c r="F26" s="14"/>
      <c r="G26" s="14"/>
      <c r="H26" s="14"/>
      <c r="I26" s="14"/>
      <c r="J26" s="14"/>
      <c r="K26" s="14"/>
      <c r="L26" s="14"/>
      <c r="M26" s="14"/>
      <c r="N26" s="14"/>
      <c r="O26" s="14"/>
      <c r="P26" s="14"/>
      <c r="Q26" s="5"/>
    </row>
    <row r="27" spans="3:17" ht="18.75" x14ac:dyDescent="0.3">
      <c r="C27" s="5"/>
      <c r="D27" s="5"/>
      <c r="E27" s="5"/>
      <c r="F27" s="5"/>
      <c r="G27" s="5"/>
      <c r="H27" s="5"/>
      <c r="I27" s="5"/>
      <c r="J27" s="5"/>
      <c r="K27" s="5"/>
      <c r="L27" s="5"/>
      <c r="M27" s="5"/>
      <c r="N27" s="5"/>
      <c r="O27" s="5"/>
      <c r="P27" s="5"/>
      <c r="Q27" s="5"/>
    </row>
    <row r="28" spans="3:17" ht="47.25" customHeight="1" x14ac:dyDescent="0.3">
      <c r="C28" s="8" t="s">
        <v>23</v>
      </c>
      <c r="D28" s="14" t="s">
        <v>24</v>
      </c>
      <c r="E28" s="14"/>
      <c r="F28" s="14"/>
      <c r="G28" s="14"/>
      <c r="H28" s="14"/>
      <c r="I28" s="14"/>
      <c r="J28" s="14"/>
      <c r="K28" s="14"/>
      <c r="L28" s="14"/>
      <c r="M28" s="14"/>
      <c r="N28" s="14"/>
      <c r="O28" s="14"/>
      <c r="P28" s="14"/>
      <c r="Q28" s="1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D10"/>
  <sheetViews>
    <sheetView workbookViewId="0">
      <selection activeCell="D23" sqref="D23"/>
    </sheetView>
  </sheetViews>
  <sheetFormatPr defaultColWidth="11" defaultRowHeight="15.75" x14ac:dyDescent="0.25"/>
  <cols>
    <col min="3" max="3" width="24.375" customWidth="1"/>
    <col min="4" max="4" width="65.875" customWidth="1"/>
    <col min="5" max="5" width="107" customWidth="1"/>
  </cols>
  <sheetData>
    <row r="4" spans="2:4" ht="50.25" customHeight="1" x14ac:dyDescent="0.25">
      <c r="B4" s="20">
        <v>1</v>
      </c>
      <c r="C4" s="20" t="s">
        <v>25</v>
      </c>
      <c r="D4" s="20"/>
    </row>
    <row r="5" spans="2:4" ht="50.25" customHeight="1" x14ac:dyDescent="0.25">
      <c r="B5" s="20">
        <v>2</v>
      </c>
      <c r="C5" s="20" t="s">
        <v>26</v>
      </c>
      <c r="D5" s="20"/>
    </row>
    <row r="6" spans="2:4" ht="50.25" customHeight="1" x14ac:dyDescent="0.25">
      <c r="B6" s="20">
        <v>3</v>
      </c>
      <c r="C6" s="20" t="s">
        <v>27</v>
      </c>
      <c r="D6" s="20"/>
    </row>
    <row r="7" spans="2:4" ht="50.25" customHeight="1" x14ac:dyDescent="0.25">
      <c r="B7" s="20">
        <v>4</v>
      </c>
      <c r="C7" s="20" t="s">
        <v>28</v>
      </c>
      <c r="D7" s="20"/>
    </row>
    <row r="8" spans="2:4" ht="50.25" customHeight="1" x14ac:dyDescent="0.25">
      <c r="B8" s="20">
        <v>5</v>
      </c>
      <c r="C8" s="20" t="s">
        <v>29</v>
      </c>
      <c r="D8" s="20"/>
    </row>
    <row r="10" spans="2:4" x14ac:dyDescent="0.25">
      <c r="C10" s="60" t="s">
        <v>30</v>
      </c>
      <c r="D10" s="60"/>
    </row>
  </sheetData>
  <mergeCells count="1">
    <mergeCell ref="C10: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2"/>
  <sheetViews>
    <sheetView zoomScale="85" zoomScaleNormal="85" workbookViewId="0">
      <selection activeCell="A7" sqref="A7"/>
    </sheetView>
  </sheetViews>
  <sheetFormatPr defaultColWidth="8.875" defaultRowHeight="15.75" x14ac:dyDescent="0.25"/>
  <cols>
    <col min="1" max="1" width="12.5" customWidth="1"/>
    <col min="2" max="4" width="12.375" customWidth="1"/>
    <col min="5" max="9" width="12.5" customWidth="1"/>
    <col min="10" max="10" width="12.375" customWidth="1"/>
    <col min="11" max="13" width="12.5" customWidth="1"/>
    <col min="14" max="14" width="12.375" customWidth="1"/>
    <col min="15" max="15" width="12.5" customWidth="1"/>
  </cols>
  <sheetData>
    <row r="1" spans="1:15" x14ac:dyDescent="0.25">
      <c r="A1" s="51" t="s">
        <v>31</v>
      </c>
    </row>
    <row r="3" spans="1:15" ht="31.5" x14ac:dyDescent="0.25">
      <c r="B3" s="44" t="s">
        <v>32</v>
      </c>
      <c r="C3" s="44" t="s">
        <v>33</v>
      </c>
      <c r="D3" s="44" t="s">
        <v>34</v>
      </c>
      <c r="E3" s="44" t="s">
        <v>35</v>
      </c>
      <c r="F3" s="44" t="s">
        <v>36</v>
      </c>
      <c r="G3" s="44" t="s">
        <v>37</v>
      </c>
      <c r="H3" s="44" t="s">
        <v>38</v>
      </c>
      <c r="I3" s="44" t="s">
        <v>39</v>
      </c>
      <c r="J3" s="44" t="s">
        <v>40</v>
      </c>
      <c r="K3" s="44" t="s">
        <v>41</v>
      </c>
      <c r="L3" s="44" t="s">
        <v>42</v>
      </c>
      <c r="M3" s="44" t="s">
        <v>43</v>
      </c>
      <c r="N3" s="44" t="s">
        <v>44</v>
      </c>
      <c r="O3" s="44" t="s">
        <v>45</v>
      </c>
    </row>
    <row r="4" spans="1:15" x14ac:dyDescent="0.25">
      <c r="B4" s="48">
        <v>0</v>
      </c>
      <c r="C4" s="48">
        <v>0</v>
      </c>
      <c r="D4" s="48">
        <v>0</v>
      </c>
      <c r="E4" s="48">
        <v>0</v>
      </c>
      <c r="F4" s="48">
        <v>0</v>
      </c>
      <c r="G4" s="48">
        <v>0</v>
      </c>
      <c r="H4" s="48">
        <v>0</v>
      </c>
      <c r="I4" s="48">
        <v>0</v>
      </c>
      <c r="J4" s="48">
        <v>0</v>
      </c>
      <c r="K4" s="48">
        <v>0</v>
      </c>
      <c r="L4" s="48">
        <v>0</v>
      </c>
      <c r="M4" s="48">
        <v>0</v>
      </c>
      <c r="N4" s="48">
        <v>0</v>
      </c>
      <c r="O4" s="48">
        <v>0</v>
      </c>
    </row>
    <row r="6" spans="1:15" x14ac:dyDescent="0.25">
      <c r="D6" s="66" t="s">
        <v>46</v>
      </c>
      <c r="E6" s="67"/>
    </row>
    <row r="7" spans="1:15" ht="50.25" x14ac:dyDescent="0.35">
      <c r="B7" s="43" t="s">
        <v>47</v>
      </c>
      <c r="C7" s="43" t="s">
        <v>48</v>
      </c>
      <c r="D7" s="49" t="s">
        <v>49</v>
      </c>
      <c r="E7" s="49" t="s">
        <v>50</v>
      </c>
    </row>
    <row r="8" spans="1:15" x14ac:dyDescent="0.25">
      <c r="B8" s="39" t="s">
        <v>51</v>
      </c>
      <c r="C8" s="39" t="str">
        <f>IF(D4=0,(IF(E4=0,"Mode 1","Mode 2")),(IF(E4=0,"Mode 3","Mode 4")))</f>
        <v>Mode 1</v>
      </c>
      <c r="D8" s="50" t="str">
        <f>VLOOKUP(C8,G74:I77,2,FALSE)</f>
        <v>Open</v>
      </c>
      <c r="E8" s="50" t="str">
        <f>VLOOKUP(C8,G74:I77,3,FALSE)</f>
        <v>Open</v>
      </c>
    </row>
    <row r="9" spans="1:15" x14ac:dyDescent="0.25">
      <c r="B9" s="39" t="s">
        <v>52</v>
      </c>
      <c r="C9" s="39" t="str">
        <f>IF(B4=0,(IF(C4=0,"Mode 1","Mode 2")),(IF(C4=0,"Mode 3","Mode 4")))</f>
        <v>Mode 1</v>
      </c>
      <c r="D9" s="50" t="str">
        <f>VLOOKUP(C9,G74:I77,2,FALSE)</f>
        <v>Open</v>
      </c>
      <c r="E9" s="50" t="str">
        <f>VLOOKUP(C9,G74:I77,3,FALSE)</f>
        <v>Open</v>
      </c>
    </row>
    <row r="10" spans="1:15" x14ac:dyDescent="0.25">
      <c r="B10" s="39" t="s">
        <v>53</v>
      </c>
      <c r="C10" s="39" t="str">
        <f>IF(F4=0,"Mode 3", "Mode 4")</f>
        <v>Mode 3</v>
      </c>
      <c r="D10" s="50" t="str">
        <f>VLOOKUP(C10,G74:I77,2,FALSE)</f>
        <v>5.76kΩ</v>
      </c>
      <c r="E10" s="50" t="str">
        <f>VLOOKUP(C10,G74:I77,3,FALSE)</f>
        <v>2.49kΩ</v>
      </c>
    </row>
    <row r="11" spans="1:15" x14ac:dyDescent="0.25">
      <c r="B11" s="39" t="s">
        <v>54</v>
      </c>
      <c r="C11" s="39" t="str">
        <f>IF(I4=0, "Mode 1", "Mode 3")</f>
        <v>Mode 1</v>
      </c>
      <c r="D11" s="50" t="str">
        <f>VLOOKUP(C11,G74:I77,2,FALSE)</f>
        <v>Open</v>
      </c>
      <c r="E11" s="50" t="str">
        <f>VLOOKUP(C11,G74:I77,3,FALSE)</f>
        <v>Open</v>
      </c>
    </row>
    <row r="12" spans="1:15" x14ac:dyDescent="0.25">
      <c r="B12" s="39" t="s">
        <v>55</v>
      </c>
      <c r="C12" s="39" t="str">
        <f>IF(G4=0,(IF(H4=0,"Mode 1","Mode 2")),(IF(H4=0,"Mode 3","Mode 4")))</f>
        <v>Mode 1</v>
      </c>
      <c r="D12" s="50" t="str">
        <f>VLOOKUP(C12,G74:I77,2,FALSE)</f>
        <v>Open</v>
      </c>
      <c r="E12" s="50" t="str">
        <f>VLOOKUP(C12,G74:I77,3,FALSE)</f>
        <v>Open</v>
      </c>
    </row>
    <row r="13" spans="1:15" x14ac:dyDescent="0.25">
      <c r="B13" s="39" t="s">
        <v>56</v>
      </c>
      <c r="C13" s="39" t="str">
        <f>IF(K4=0,(IF(L4=0,"Mode 1","Mode 2")),(IF(L4=0,"Mode 3","Mode 4")))</f>
        <v>Mode 1</v>
      </c>
      <c r="D13" s="50" t="str">
        <f>VLOOKUP(C13,G74:I77,2,FALSE)</f>
        <v>Open</v>
      </c>
      <c r="E13" s="50" t="str">
        <f>VLOOKUP(C13,G74:I77,3,FALSE)</f>
        <v>Open</v>
      </c>
    </row>
    <row r="14" spans="1:15" x14ac:dyDescent="0.25">
      <c r="B14" s="39" t="s">
        <v>57</v>
      </c>
      <c r="C14" s="39" t="str">
        <f>IF(M4=0,(IF(J4=0,"Mode 1","Mode 2")),(IF(J4=0,"Mode 3","Mode 4")))</f>
        <v>Mode 1</v>
      </c>
      <c r="D14" s="50" t="str">
        <f>VLOOKUP(C14,G74:I77,2,FALSE)</f>
        <v>Open</v>
      </c>
      <c r="E14" s="50" t="str">
        <f>VLOOKUP(C14,G74:I77,3,FALSE)</f>
        <v>Open</v>
      </c>
    </row>
    <row r="15" spans="1:15" x14ac:dyDescent="0.25">
      <c r="B15" s="39" t="s">
        <v>58</v>
      </c>
      <c r="C15" s="39" t="str">
        <f>IF(N4=0,(IF(O4=0,"Mode 1","Mode 2")),(IF(O4=0,"Mode 3","Mode 4")))</f>
        <v>Mode 1</v>
      </c>
      <c r="D15" s="50" t="str">
        <f>VLOOKUP(C15,G74:I77,2,FALSE)</f>
        <v>Open</v>
      </c>
      <c r="E15" s="50" t="str">
        <f>VLOOKUP(C15,G74:I77,3,FALSE)</f>
        <v>Open</v>
      </c>
    </row>
    <row r="22" spans="1:8" x14ac:dyDescent="0.25">
      <c r="A22" s="51" t="s">
        <v>59</v>
      </c>
    </row>
    <row r="24" spans="1:8" x14ac:dyDescent="0.25">
      <c r="G24" s="66" t="s">
        <v>46</v>
      </c>
      <c r="H24" s="67"/>
    </row>
    <row r="25" spans="1:8" ht="50.25" x14ac:dyDescent="0.35">
      <c r="B25" s="43" t="s">
        <v>60</v>
      </c>
      <c r="C25" s="43" t="s">
        <v>61</v>
      </c>
      <c r="D25" s="43" t="s">
        <v>62</v>
      </c>
      <c r="E25" s="43" t="s">
        <v>47</v>
      </c>
      <c r="F25" s="43" t="s">
        <v>48</v>
      </c>
      <c r="G25" s="49" t="s">
        <v>49</v>
      </c>
      <c r="H25" s="49" t="s">
        <v>50</v>
      </c>
    </row>
    <row r="26" spans="1:8" x14ac:dyDescent="0.25">
      <c r="B26" s="61" t="s">
        <v>63</v>
      </c>
      <c r="C26" s="62" t="s">
        <v>64</v>
      </c>
      <c r="D26" s="63" t="s">
        <v>64</v>
      </c>
      <c r="E26" s="39" t="s">
        <v>51</v>
      </c>
      <c r="F26" s="39" t="str">
        <f>VLOOKUP(C26,C74:F89,3,FALSE)</f>
        <v>Mode 1</v>
      </c>
      <c r="G26" s="50" t="str">
        <f>VLOOKUP(F26,G74:I77,2,FALSE)</f>
        <v>Open</v>
      </c>
      <c r="H26" s="50" t="str">
        <f>VLOOKUP(F26,G74:I77,3,FALSE)</f>
        <v>Open</v>
      </c>
    </row>
    <row r="27" spans="1:8" x14ac:dyDescent="0.25">
      <c r="B27" s="61"/>
      <c r="C27" s="62"/>
      <c r="D27" s="63"/>
      <c r="E27" s="39" t="s">
        <v>52</v>
      </c>
      <c r="F27" s="39" t="str">
        <f>VLOOKUP(C26,C74:F89,2,FALSE)</f>
        <v>Mode 1</v>
      </c>
      <c r="G27" s="50" t="str">
        <f>VLOOKUP(F27,G74:I77,2,FALSE)</f>
        <v>Open</v>
      </c>
      <c r="H27" s="50" t="str">
        <f>VLOOKUP(F27,G74:I77,3,FALSE)</f>
        <v>Open</v>
      </c>
    </row>
    <row r="28" spans="1:8" ht="31.5" x14ac:dyDescent="0.25">
      <c r="B28" s="44" t="s">
        <v>65</v>
      </c>
      <c r="C28" s="45" t="s">
        <v>66</v>
      </c>
      <c r="D28" s="40" t="s">
        <v>66</v>
      </c>
      <c r="E28" s="39" t="s">
        <v>53</v>
      </c>
      <c r="F28" s="39" t="str">
        <f>IF(C28="Enable","Mode 3", "Mode 4")</f>
        <v>Mode 3</v>
      </c>
      <c r="G28" s="50" t="str">
        <f>VLOOKUP(F28,G74:I77,2,FALSE)</f>
        <v>5.76kΩ</v>
      </c>
      <c r="H28" s="50" t="str">
        <f>VLOOKUP(F28,G74:I77,3,FALSE)</f>
        <v>2.49kΩ</v>
      </c>
    </row>
    <row r="29" spans="1:8" x14ac:dyDescent="0.25">
      <c r="B29" s="64" t="s">
        <v>67</v>
      </c>
      <c r="C29" s="62" t="s">
        <v>68</v>
      </c>
      <c r="D29" s="63" t="s">
        <v>69</v>
      </c>
      <c r="E29" s="39" t="s">
        <v>54</v>
      </c>
      <c r="F29" s="39" t="str">
        <f>VLOOKUP(C29,C96:E103,3,FALSE)</f>
        <v>Mode 1</v>
      </c>
      <c r="G29" s="50" t="str">
        <f>VLOOKUP(F29,G74:I77,2,FALSE)</f>
        <v>Open</v>
      </c>
      <c r="H29" s="50" t="str">
        <f>VLOOKUP(F29,G74:I77,3,FALSE)</f>
        <v>Open</v>
      </c>
    </row>
    <row r="30" spans="1:8" x14ac:dyDescent="0.25">
      <c r="B30" s="65"/>
      <c r="C30" s="62"/>
      <c r="D30" s="63"/>
      <c r="E30" s="39" t="s">
        <v>55</v>
      </c>
      <c r="F30" s="39" t="str">
        <f>VLOOKUP(C29,C96:E103,2,FALSE)</f>
        <v>Mode 3</v>
      </c>
      <c r="G30" s="50" t="str">
        <f>VLOOKUP(F30,G74:I77,2,FALSE)</f>
        <v>5.76kΩ</v>
      </c>
      <c r="H30" s="50" t="str">
        <f>VLOOKUP(F30,G74:I77,3,FALSE)</f>
        <v>2.49kΩ</v>
      </c>
    </row>
    <row r="31" spans="1:8" ht="31.5" x14ac:dyDescent="0.25">
      <c r="B31" s="44" t="s">
        <v>70</v>
      </c>
      <c r="C31" s="45" t="s">
        <v>69</v>
      </c>
      <c r="D31" s="40" t="s">
        <v>69</v>
      </c>
      <c r="E31" s="39" t="s">
        <v>56</v>
      </c>
      <c r="F31" s="39" t="str">
        <f>IF(C32="10/100/1000", VLOOKUP(C31,C109:G116,3,FALSE), VLOOKUP(C31,C109:G116,5,FALSE))</f>
        <v>Mode 1</v>
      </c>
      <c r="G31" s="50" t="str">
        <f>VLOOKUP(F31,G74:I77,2,FALSE)</f>
        <v>Open</v>
      </c>
      <c r="H31" s="50" t="str">
        <f>VLOOKUP(F31,G74:I77,3,FALSE)</f>
        <v>Open</v>
      </c>
    </row>
    <row r="32" spans="1:8" x14ac:dyDescent="0.25">
      <c r="B32" s="44" t="s">
        <v>43</v>
      </c>
      <c r="C32" s="45" t="s">
        <v>71</v>
      </c>
      <c r="D32" s="40" t="s">
        <v>71</v>
      </c>
      <c r="E32" s="39" t="s">
        <v>57</v>
      </c>
      <c r="F32" s="39" t="str">
        <f>IF(C32="10/100/1000", VLOOKUP(C31,C109:G116,2,FALSE), VLOOKUP(C31,C109:G116,4,FALSE))</f>
        <v>Mode 1</v>
      </c>
      <c r="G32" s="50" t="str">
        <f>VLOOKUP(F32,G74:I77,2,FALSE)</f>
        <v>Open</v>
      </c>
      <c r="H32" s="50" t="str">
        <f>VLOOKUP(F32,G74:I77,3,FALSE)</f>
        <v>Open</v>
      </c>
    </row>
    <row r="33" spans="2:8" ht="47.25" x14ac:dyDescent="0.25">
      <c r="B33" s="44" t="s">
        <v>72</v>
      </c>
      <c r="C33" s="45" t="s">
        <v>73</v>
      </c>
      <c r="D33" s="40" t="s">
        <v>73</v>
      </c>
      <c r="E33" s="39" t="s">
        <v>58</v>
      </c>
      <c r="F33" s="39" t="str">
        <f>VLOOKUP(C33,C124:D127, 2, FALSE)</f>
        <v>Mode 1</v>
      </c>
      <c r="G33" s="50" t="str">
        <f>VLOOKUP(F33,G74:I77,2,FALSE)</f>
        <v>Open</v>
      </c>
      <c r="H33" s="50" t="str">
        <f>VLOOKUP(F33,G74:I77,3,FALSE)</f>
        <v>Open</v>
      </c>
    </row>
    <row r="70" spans="2:9" hidden="1" x14ac:dyDescent="0.25"/>
    <row r="71" spans="2:9" hidden="1" x14ac:dyDescent="0.25"/>
    <row r="72" spans="2:9" hidden="1" x14ac:dyDescent="0.25"/>
    <row r="73" spans="2:9" hidden="1" x14ac:dyDescent="0.25">
      <c r="D73" t="s">
        <v>52</v>
      </c>
      <c r="E73" t="s">
        <v>51</v>
      </c>
      <c r="G73" t="s">
        <v>48</v>
      </c>
      <c r="H73" t="s">
        <v>74</v>
      </c>
      <c r="I73" t="s">
        <v>75</v>
      </c>
    </row>
    <row r="74" spans="2:9" hidden="1" x14ac:dyDescent="0.25">
      <c r="B74" t="s">
        <v>76</v>
      </c>
      <c r="C74" t="s">
        <v>64</v>
      </c>
      <c r="D74" t="s">
        <v>77</v>
      </c>
      <c r="E74" t="s">
        <v>77</v>
      </c>
      <c r="G74" t="s">
        <v>77</v>
      </c>
      <c r="H74" t="s">
        <v>78</v>
      </c>
      <c r="I74" t="s">
        <v>78</v>
      </c>
    </row>
    <row r="75" spans="2:9" hidden="1" x14ac:dyDescent="0.25">
      <c r="C75" t="s">
        <v>79</v>
      </c>
      <c r="D75" t="s">
        <v>77</v>
      </c>
      <c r="E75" t="s">
        <v>80</v>
      </c>
      <c r="G75" t="s">
        <v>80</v>
      </c>
      <c r="H75" t="s">
        <v>81</v>
      </c>
      <c r="I75" t="s">
        <v>82</v>
      </c>
    </row>
    <row r="76" spans="2:9" hidden="1" x14ac:dyDescent="0.25">
      <c r="C76" t="s">
        <v>83</v>
      </c>
      <c r="D76" t="s">
        <v>77</v>
      </c>
      <c r="E76" t="s">
        <v>84</v>
      </c>
      <c r="G76" t="s">
        <v>84</v>
      </c>
      <c r="H76" t="s">
        <v>85</v>
      </c>
      <c r="I76" t="s">
        <v>82</v>
      </c>
    </row>
    <row r="77" spans="2:9" hidden="1" x14ac:dyDescent="0.25">
      <c r="C77" t="s">
        <v>86</v>
      </c>
      <c r="D77" t="s">
        <v>77</v>
      </c>
      <c r="E77" t="s">
        <v>87</v>
      </c>
      <c r="G77" t="s">
        <v>87</v>
      </c>
      <c r="H77" t="s">
        <v>82</v>
      </c>
      <c r="I77" t="s">
        <v>78</v>
      </c>
    </row>
    <row r="78" spans="2:9" hidden="1" x14ac:dyDescent="0.25">
      <c r="C78" t="s">
        <v>88</v>
      </c>
      <c r="D78" t="s">
        <v>80</v>
      </c>
      <c r="E78" t="s">
        <v>77</v>
      </c>
    </row>
    <row r="79" spans="2:9" hidden="1" x14ac:dyDescent="0.25">
      <c r="C79" t="s">
        <v>89</v>
      </c>
      <c r="D79" t="s">
        <v>80</v>
      </c>
      <c r="E79" t="s">
        <v>80</v>
      </c>
    </row>
    <row r="80" spans="2:9" hidden="1" x14ac:dyDescent="0.25">
      <c r="C80" t="s">
        <v>90</v>
      </c>
      <c r="D80" t="s">
        <v>80</v>
      </c>
      <c r="E80" t="s">
        <v>84</v>
      </c>
    </row>
    <row r="81" spans="2:5" hidden="1" x14ac:dyDescent="0.25">
      <c r="C81" t="s">
        <v>91</v>
      </c>
      <c r="D81" t="s">
        <v>80</v>
      </c>
      <c r="E81" t="s">
        <v>87</v>
      </c>
    </row>
    <row r="82" spans="2:5" hidden="1" x14ac:dyDescent="0.25">
      <c r="C82" t="s">
        <v>92</v>
      </c>
      <c r="D82" t="s">
        <v>84</v>
      </c>
      <c r="E82" t="s">
        <v>77</v>
      </c>
    </row>
    <row r="83" spans="2:5" hidden="1" x14ac:dyDescent="0.25">
      <c r="C83" t="s">
        <v>93</v>
      </c>
      <c r="D83" t="s">
        <v>84</v>
      </c>
      <c r="E83" t="s">
        <v>80</v>
      </c>
    </row>
    <row r="84" spans="2:5" hidden="1" x14ac:dyDescent="0.25">
      <c r="C84" t="s">
        <v>94</v>
      </c>
      <c r="D84" t="s">
        <v>84</v>
      </c>
      <c r="E84" t="s">
        <v>84</v>
      </c>
    </row>
    <row r="85" spans="2:5" hidden="1" x14ac:dyDescent="0.25">
      <c r="C85" t="s">
        <v>95</v>
      </c>
      <c r="D85" t="s">
        <v>84</v>
      </c>
      <c r="E85" t="s">
        <v>87</v>
      </c>
    </row>
    <row r="86" spans="2:5" hidden="1" x14ac:dyDescent="0.25">
      <c r="C86" t="s">
        <v>96</v>
      </c>
      <c r="D86" t="s">
        <v>87</v>
      </c>
      <c r="E86" t="s">
        <v>77</v>
      </c>
    </row>
    <row r="87" spans="2:5" hidden="1" x14ac:dyDescent="0.25">
      <c r="C87" t="s">
        <v>97</v>
      </c>
      <c r="D87" t="s">
        <v>87</v>
      </c>
      <c r="E87" t="s">
        <v>80</v>
      </c>
    </row>
    <row r="88" spans="2:5" hidden="1" x14ac:dyDescent="0.25">
      <c r="C88" t="s">
        <v>98</v>
      </c>
      <c r="D88" t="s">
        <v>87</v>
      </c>
      <c r="E88" t="s">
        <v>84</v>
      </c>
    </row>
    <row r="89" spans="2:5" hidden="1" x14ac:dyDescent="0.25">
      <c r="C89" t="s">
        <v>99</v>
      </c>
      <c r="D89" t="s">
        <v>87</v>
      </c>
      <c r="E89" t="s">
        <v>87</v>
      </c>
    </row>
    <row r="90" spans="2:5" hidden="1" x14ac:dyDescent="0.25"/>
    <row r="91" spans="2:5" hidden="1" x14ac:dyDescent="0.25">
      <c r="D91" t="s">
        <v>53</v>
      </c>
    </row>
    <row r="92" spans="2:5" hidden="1" x14ac:dyDescent="0.25">
      <c r="B92" t="s">
        <v>100</v>
      </c>
      <c r="C92" t="s">
        <v>101</v>
      </c>
      <c r="D92" t="s">
        <v>87</v>
      </c>
    </row>
    <row r="93" spans="2:5" hidden="1" x14ac:dyDescent="0.25">
      <c r="C93" t="s">
        <v>66</v>
      </c>
      <c r="D93" t="s">
        <v>84</v>
      </c>
    </row>
    <row r="94" spans="2:5" hidden="1" x14ac:dyDescent="0.25"/>
    <row r="95" spans="2:5" hidden="1" x14ac:dyDescent="0.25">
      <c r="D95" t="s">
        <v>55</v>
      </c>
      <c r="E95" t="s">
        <v>54</v>
      </c>
    </row>
    <row r="96" spans="2:5" hidden="1" x14ac:dyDescent="0.25">
      <c r="B96" t="s">
        <v>102</v>
      </c>
      <c r="C96" t="s">
        <v>69</v>
      </c>
      <c r="D96" t="s">
        <v>77</v>
      </c>
      <c r="E96" t="s">
        <v>77</v>
      </c>
    </row>
    <row r="97" spans="2:7" hidden="1" x14ac:dyDescent="0.25">
      <c r="C97" t="s">
        <v>103</v>
      </c>
      <c r="D97" t="s">
        <v>77</v>
      </c>
      <c r="E97" t="s">
        <v>84</v>
      </c>
    </row>
    <row r="98" spans="2:7" hidden="1" x14ac:dyDescent="0.25">
      <c r="C98" t="s">
        <v>104</v>
      </c>
      <c r="D98" t="s">
        <v>80</v>
      </c>
      <c r="E98" t="s">
        <v>77</v>
      </c>
    </row>
    <row r="99" spans="2:7" hidden="1" x14ac:dyDescent="0.25">
      <c r="C99" t="s">
        <v>105</v>
      </c>
      <c r="D99" t="s">
        <v>80</v>
      </c>
      <c r="E99" t="s">
        <v>84</v>
      </c>
    </row>
    <row r="100" spans="2:7" hidden="1" x14ac:dyDescent="0.25">
      <c r="C100" t="s">
        <v>68</v>
      </c>
      <c r="D100" t="s">
        <v>84</v>
      </c>
      <c r="E100" t="s">
        <v>77</v>
      </c>
    </row>
    <row r="101" spans="2:7" hidden="1" x14ac:dyDescent="0.25">
      <c r="C101" t="s">
        <v>106</v>
      </c>
      <c r="D101" t="s">
        <v>84</v>
      </c>
      <c r="E101" t="s">
        <v>84</v>
      </c>
    </row>
    <row r="102" spans="2:7" hidden="1" x14ac:dyDescent="0.25">
      <c r="C102" t="s">
        <v>107</v>
      </c>
      <c r="D102" t="s">
        <v>87</v>
      </c>
      <c r="E102" t="s">
        <v>77</v>
      </c>
    </row>
    <row r="103" spans="2:7" hidden="1" x14ac:dyDescent="0.25">
      <c r="C103" t="s">
        <v>108</v>
      </c>
      <c r="D103" t="s">
        <v>87</v>
      </c>
      <c r="E103" t="s">
        <v>84</v>
      </c>
    </row>
    <row r="104" spans="2:7" hidden="1" x14ac:dyDescent="0.25"/>
    <row r="105" spans="2:7" hidden="1" x14ac:dyDescent="0.25">
      <c r="B105" t="s">
        <v>109</v>
      </c>
    </row>
    <row r="106" spans="2:7" hidden="1" x14ac:dyDescent="0.25">
      <c r="C106" s="10"/>
      <c r="D106" s="68" t="s">
        <v>110</v>
      </c>
      <c r="E106" s="68"/>
      <c r="F106" s="68"/>
      <c r="G106" s="68"/>
    </row>
    <row r="107" spans="2:7" hidden="1" x14ac:dyDescent="0.25">
      <c r="C107" s="10"/>
      <c r="D107" s="68" t="s">
        <v>71</v>
      </c>
      <c r="E107" s="68"/>
      <c r="F107" s="68" t="s">
        <v>111</v>
      </c>
      <c r="G107" s="68"/>
    </row>
    <row r="108" spans="2:7" hidden="1" x14ac:dyDescent="0.25">
      <c r="C108" t="s">
        <v>112</v>
      </c>
      <c r="D108" t="s">
        <v>57</v>
      </c>
      <c r="E108" t="s">
        <v>56</v>
      </c>
      <c r="F108" t="s">
        <v>57</v>
      </c>
      <c r="G108" t="s">
        <v>56</v>
      </c>
    </row>
    <row r="109" spans="2:7" hidden="1" x14ac:dyDescent="0.25">
      <c r="C109" t="s">
        <v>69</v>
      </c>
      <c r="D109" t="s">
        <v>77</v>
      </c>
      <c r="E109" t="s">
        <v>77</v>
      </c>
      <c r="F109" t="s">
        <v>84</v>
      </c>
      <c r="G109" t="s">
        <v>77</v>
      </c>
    </row>
    <row r="110" spans="2:7" hidden="1" x14ac:dyDescent="0.25">
      <c r="C110" t="s">
        <v>103</v>
      </c>
      <c r="D110" t="s">
        <v>77</v>
      </c>
      <c r="E110" t="s">
        <v>80</v>
      </c>
      <c r="F110" t="s">
        <v>84</v>
      </c>
      <c r="G110" t="s">
        <v>80</v>
      </c>
    </row>
    <row r="111" spans="2:7" hidden="1" x14ac:dyDescent="0.25">
      <c r="C111" t="s">
        <v>104</v>
      </c>
      <c r="D111" t="s">
        <v>77</v>
      </c>
      <c r="E111" t="s">
        <v>84</v>
      </c>
      <c r="F111" t="s">
        <v>84</v>
      </c>
      <c r="G111" t="s">
        <v>84</v>
      </c>
    </row>
    <row r="112" spans="2:7" hidden="1" x14ac:dyDescent="0.25">
      <c r="C112" t="s">
        <v>105</v>
      </c>
      <c r="D112" t="s">
        <v>77</v>
      </c>
      <c r="E112" t="s">
        <v>87</v>
      </c>
      <c r="F112" t="s">
        <v>84</v>
      </c>
      <c r="G112" t="s">
        <v>87</v>
      </c>
    </row>
    <row r="113" spans="2:7" hidden="1" x14ac:dyDescent="0.25">
      <c r="C113" t="s">
        <v>68</v>
      </c>
      <c r="D113" t="s">
        <v>80</v>
      </c>
      <c r="E113" t="s">
        <v>77</v>
      </c>
      <c r="F113" t="s">
        <v>87</v>
      </c>
      <c r="G113" t="s">
        <v>77</v>
      </c>
    </row>
    <row r="114" spans="2:7" hidden="1" x14ac:dyDescent="0.25">
      <c r="C114" t="s">
        <v>106</v>
      </c>
      <c r="D114" t="s">
        <v>80</v>
      </c>
      <c r="E114" t="s">
        <v>80</v>
      </c>
      <c r="F114" t="s">
        <v>87</v>
      </c>
      <c r="G114" t="s">
        <v>80</v>
      </c>
    </row>
    <row r="115" spans="2:7" hidden="1" x14ac:dyDescent="0.25">
      <c r="C115" t="s">
        <v>107</v>
      </c>
      <c r="D115" t="s">
        <v>80</v>
      </c>
      <c r="E115" t="s">
        <v>84</v>
      </c>
      <c r="F115" t="s">
        <v>87</v>
      </c>
      <c r="G115" t="s">
        <v>84</v>
      </c>
    </row>
    <row r="116" spans="2:7" hidden="1" x14ac:dyDescent="0.25">
      <c r="C116" t="s">
        <v>108</v>
      </c>
      <c r="D116" t="s">
        <v>80</v>
      </c>
      <c r="E116" t="s">
        <v>87</v>
      </c>
      <c r="F116" t="s">
        <v>87</v>
      </c>
      <c r="G116" t="s">
        <v>87</v>
      </c>
    </row>
    <row r="117" spans="2:7" hidden="1" x14ac:dyDescent="0.25">
      <c r="C117" s="10"/>
    </row>
    <row r="118" spans="2:7" hidden="1" x14ac:dyDescent="0.25">
      <c r="C118" s="10"/>
    </row>
    <row r="119" spans="2:7" hidden="1" x14ac:dyDescent="0.25">
      <c r="C119" s="10"/>
    </row>
    <row r="120" spans="2:7" hidden="1" x14ac:dyDescent="0.25">
      <c r="C120" s="10"/>
    </row>
    <row r="121" spans="2:7" hidden="1" x14ac:dyDescent="0.25">
      <c r="C121" s="10"/>
    </row>
    <row r="122" spans="2:7" hidden="1" x14ac:dyDescent="0.25"/>
    <row r="123" spans="2:7" hidden="1" x14ac:dyDescent="0.25">
      <c r="B123" t="s">
        <v>113</v>
      </c>
      <c r="D123" t="s">
        <v>58</v>
      </c>
    </row>
    <row r="124" spans="2:7" ht="47.25" hidden="1" x14ac:dyDescent="0.25">
      <c r="C124" s="41" t="s">
        <v>73</v>
      </c>
      <c r="D124" t="s">
        <v>77</v>
      </c>
    </row>
    <row r="125" spans="2:7" ht="47.25" hidden="1" x14ac:dyDescent="0.25">
      <c r="C125" s="41" t="s">
        <v>114</v>
      </c>
      <c r="D125" t="s">
        <v>80</v>
      </c>
    </row>
    <row r="126" spans="2:7" ht="31.5" hidden="1" x14ac:dyDescent="0.25">
      <c r="C126" s="41" t="s">
        <v>115</v>
      </c>
      <c r="D126" t="s">
        <v>84</v>
      </c>
    </row>
    <row r="127" spans="2:7" ht="31.5" hidden="1" x14ac:dyDescent="0.25">
      <c r="C127" s="41" t="s">
        <v>72</v>
      </c>
      <c r="D127" t="s">
        <v>87</v>
      </c>
    </row>
    <row r="128" spans="2:7" hidden="1" x14ac:dyDescent="0.25"/>
    <row r="129" hidden="1" x14ac:dyDescent="0.25"/>
    <row r="130" hidden="1" x14ac:dyDescent="0.25"/>
    <row r="131" hidden="1" x14ac:dyDescent="0.25"/>
    <row r="132" hidden="1" x14ac:dyDescent="0.25"/>
  </sheetData>
  <mergeCells count="11">
    <mergeCell ref="D6:E6"/>
    <mergeCell ref="G24:H24"/>
    <mergeCell ref="D107:E107"/>
    <mergeCell ref="F107:G107"/>
    <mergeCell ref="D106:G106"/>
    <mergeCell ref="B26:B27"/>
    <mergeCell ref="C26:C27"/>
    <mergeCell ref="D26:D27"/>
    <mergeCell ref="C29:C30"/>
    <mergeCell ref="D29:D30"/>
    <mergeCell ref="B29:B30"/>
  </mergeCells>
  <dataValidations count="7">
    <dataValidation type="list" allowBlank="1" showInputMessage="1" showErrorMessage="1" sqref="C26:C27" xr:uid="{00000000-0002-0000-0200-000000000000}">
      <formula1>$C$74:$C$89</formula1>
    </dataValidation>
    <dataValidation type="list" allowBlank="1" showInputMessage="1" showErrorMessage="1" sqref="C28" xr:uid="{00000000-0002-0000-0200-000001000000}">
      <formula1>$C$92:$C$93</formula1>
    </dataValidation>
    <dataValidation type="list" allowBlank="1" showInputMessage="1" showErrorMessage="1" sqref="C29:C30" xr:uid="{00000000-0002-0000-0200-000002000000}">
      <formula1>$C$96:$C$103</formula1>
    </dataValidation>
    <dataValidation type="list" allowBlank="1" showInputMessage="1" showErrorMessage="1" sqref="C31" xr:uid="{00000000-0002-0000-0200-000003000000}">
      <formula1>$C$109:$C$116</formula1>
    </dataValidation>
    <dataValidation type="list" allowBlank="1" showInputMessage="1" showErrorMessage="1" sqref="C32" xr:uid="{00000000-0002-0000-0200-000004000000}">
      <formula1>$D$107:$G$107</formula1>
    </dataValidation>
    <dataValidation type="list" allowBlank="1" showInputMessage="1" showErrorMessage="1" sqref="C33" xr:uid="{00000000-0002-0000-0200-000005000000}">
      <formula1>$C$124:$C$127</formula1>
    </dataValidation>
    <dataValidation type="decimal" allowBlank="1" showInputMessage="1" showErrorMessage="1" sqref="B4:O4" xr:uid="{00000000-0002-0000-0200-000006000000}">
      <formula1>0</formula1>
      <formula2>1</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0"/>
  <sheetViews>
    <sheetView tabSelected="1" zoomScale="91" zoomScaleNormal="85" workbookViewId="0">
      <pane ySplit="1" topLeftCell="A21" activePane="bottomLeft" state="frozen"/>
      <selection pane="bottomLeft" activeCell="I21" sqref="I21"/>
    </sheetView>
  </sheetViews>
  <sheetFormatPr defaultColWidth="10.875" defaultRowHeight="15.75" outlineLevelRow="1" x14ac:dyDescent="0.25"/>
  <cols>
    <col min="1" max="1" width="18.5" style="20" bestFit="1" customWidth="1"/>
    <col min="2" max="2" width="16" style="20" bestFit="1" customWidth="1"/>
    <col min="3" max="3" width="22" style="20" customWidth="1"/>
    <col min="4" max="4" width="16.875" style="20" bestFit="1" customWidth="1"/>
    <col min="5" max="5" width="41.375" style="25" customWidth="1"/>
    <col min="6" max="6" width="66.875" style="20" customWidth="1"/>
    <col min="7" max="9" width="22.5" style="20" customWidth="1"/>
  </cols>
  <sheetData>
    <row r="1" spans="1:9" x14ac:dyDescent="0.25">
      <c r="A1" s="1" t="s">
        <v>116</v>
      </c>
      <c r="B1" s="1"/>
      <c r="C1" s="2" t="s">
        <v>117</v>
      </c>
      <c r="D1" s="2" t="s">
        <v>118</v>
      </c>
      <c r="E1" s="2" t="s">
        <v>119</v>
      </c>
      <c r="F1" s="1" t="s">
        <v>120</v>
      </c>
      <c r="G1" s="23" t="s">
        <v>121</v>
      </c>
      <c r="H1" s="23" t="s">
        <v>122</v>
      </c>
      <c r="I1" s="23" t="s">
        <v>123</v>
      </c>
    </row>
    <row r="2" spans="1:9" outlineLevel="1" x14ac:dyDescent="0.25">
      <c r="A2" s="19"/>
      <c r="B2" s="19"/>
      <c r="C2" s="19"/>
      <c r="D2" s="19"/>
      <c r="E2" s="21"/>
      <c r="F2" s="19"/>
      <c r="G2" s="19"/>
      <c r="H2" s="19"/>
      <c r="I2" s="19"/>
    </row>
    <row r="3" spans="1:9" ht="199.5" customHeight="1" outlineLevel="1" x14ac:dyDescent="0.25">
      <c r="A3" s="69" t="s">
        <v>124</v>
      </c>
      <c r="B3" s="19"/>
      <c r="C3" s="19" t="s">
        <v>125</v>
      </c>
      <c r="D3" s="19" t="s">
        <v>126</v>
      </c>
      <c r="E3" s="21" t="s">
        <v>127</v>
      </c>
      <c r="F3" s="22"/>
      <c r="G3" s="19" t="s">
        <v>226</v>
      </c>
      <c r="H3" s="21" t="s">
        <v>227</v>
      </c>
      <c r="I3" s="19"/>
    </row>
    <row r="4" spans="1:9" ht="198.75" customHeight="1" outlineLevel="1" thickBot="1" x14ac:dyDescent="0.3">
      <c r="A4" s="70"/>
      <c r="B4" s="27"/>
      <c r="C4" s="27" t="s">
        <v>128</v>
      </c>
      <c r="D4" s="27" t="s">
        <v>129</v>
      </c>
      <c r="E4" s="28" t="s">
        <v>130</v>
      </c>
      <c r="F4" s="31"/>
      <c r="G4" s="27" t="s">
        <v>226</v>
      </c>
      <c r="H4" s="28" t="s">
        <v>227</v>
      </c>
      <c r="I4" s="27"/>
    </row>
    <row r="5" spans="1:9" ht="310.5" customHeight="1" outlineLevel="1" thickTop="1" thickBot="1" x14ac:dyDescent="0.3">
      <c r="A5" s="70"/>
      <c r="B5" s="35"/>
      <c r="C5" s="35" t="s">
        <v>131</v>
      </c>
      <c r="D5" s="35" t="s">
        <v>132</v>
      </c>
      <c r="E5" s="36" t="s">
        <v>133</v>
      </c>
      <c r="F5" s="52"/>
      <c r="G5" s="35" t="s">
        <v>226</v>
      </c>
      <c r="H5" s="59" t="s">
        <v>227</v>
      </c>
      <c r="I5" s="35"/>
    </row>
    <row r="6" spans="1:9" ht="198.75" customHeight="1" outlineLevel="1" thickTop="1" thickBot="1" x14ac:dyDescent="0.3">
      <c r="A6" s="71"/>
      <c r="B6" s="35"/>
      <c r="C6" s="35" t="s">
        <v>134</v>
      </c>
      <c r="D6" s="35" t="s">
        <v>135</v>
      </c>
      <c r="E6" s="36" t="s">
        <v>136</v>
      </c>
      <c r="F6" s="52"/>
      <c r="G6" s="35" t="s">
        <v>226</v>
      </c>
      <c r="H6" s="59" t="s">
        <v>227</v>
      </c>
      <c r="I6" s="35"/>
    </row>
    <row r="7" spans="1:9" ht="165" customHeight="1" thickTop="1" thickBot="1" x14ac:dyDescent="0.3">
      <c r="A7" s="32" t="s">
        <v>137</v>
      </c>
      <c r="B7" s="32"/>
      <c r="C7" s="32" t="s">
        <v>137</v>
      </c>
      <c r="D7" s="32" t="s">
        <v>138</v>
      </c>
      <c r="E7" s="33" t="s">
        <v>139</v>
      </c>
      <c r="F7" s="32"/>
      <c r="G7" s="32" t="s">
        <v>228</v>
      </c>
      <c r="H7" s="33"/>
      <c r="I7" s="32"/>
    </row>
    <row r="8" spans="1:9" ht="165" customHeight="1" thickTop="1" thickBot="1" x14ac:dyDescent="0.3">
      <c r="A8" s="47" t="s">
        <v>140</v>
      </c>
      <c r="B8" s="46"/>
      <c r="C8" s="46" t="s">
        <v>140</v>
      </c>
      <c r="D8" s="46">
        <v>12</v>
      </c>
      <c r="E8" s="42" t="s">
        <v>141</v>
      </c>
      <c r="F8" s="46"/>
      <c r="G8" s="46" t="s">
        <v>228</v>
      </c>
      <c r="H8" s="46"/>
      <c r="I8" s="46"/>
    </row>
    <row r="9" spans="1:9" ht="245.25" customHeight="1" thickTop="1" x14ac:dyDescent="0.25">
      <c r="A9" s="19" t="s">
        <v>142</v>
      </c>
      <c r="B9" s="29"/>
      <c r="C9" s="29" t="s">
        <v>143</v>
      </c>
      <c r="D9" s="29" t="s">
        <v>144</v>
      </c>
      <c r="E9" s="30" t="s">
        <v>145</v>
      </c>
      <c r="F9" s="29"/>
      <c r="G9" s="29" t="s">
        <v>228</v>
      </c>
      <c r="H9" s="30"/>
      <c r="I9" s="29"/>
    </row>
    <row r="10" spans="1:9" ht="89.25" customHeight="1" thickBot="1" x14ac:dyDescent="0.3">
      <c r="A10" s="69" t="s">
        <v>146</v>
      </c>
      <c r="B10" s="69"/>
      <c r="C10" s="27" t="s">
        <v>54</v>
      </c>
      <c r="D10" s="27">
        <v>39</v>
      </c>
      <c r="E10" s="28" t="s">
        <v>147</v>
      </c>
      <c r="F10" s="27"/>
      <c r="G10" s="27" t="s">
        <v>229</v>
      </c>
      <c r="H10" s="27"/>
      <c r="I10" s="27"/>
    </row>
    <row r="11" spans="1:9" ht="89.25" customHeight="1" thickTop="1" thickBot="1" x14ac:dyDescent="0.3">
      <c r="A11" s="71"/>
      <c r="B11" s="71"/>
      <c r="C11" s="47" t="s">
        <v>55</v>
      </c>
      <c r="D11" s="47">
        <v>40</v>
      </c>
      <c r="E11" s="53" t="s">
        <v>148</v>
      </c>
      <c r="F11" s="47"/>
      <c r="G11" s="47" t="s">
        <v>228</v>
      </c>
      <c r="H11" s="47"/>
      <c r="I11" s="47"/>
    </row>
    <row r="12" spans="1:9" ht="165" customHeight="1" outlineLevel="1" thickTop="1" x14ac:dyDescent="0.25">
      <c r="A12" s="74" t="s">
        <v>149</v>
      </c>
      <c r="B12" s="74" t="s">
        <v>150</v>
      </c>
      <c r="C12" s="29" t="s">
        <v>151</v>
      </c>
      <c r="D12" s="29">
        <v>15</v>
      </c>
      <c r="E12" s="76" t="s">
        <v>152</v>
      </c>
      <c r="F12" s="29"/>
      <c r="G12" s="29" t="s">
        <v>228</v>
      </c>
      <c r="H12" s="30" t="s">
        <v>230</v>
      </c>
      <c r="I12" s="29"/>
    </row>
    <row r="13" spans="1:9" ht="165" customHeight="1" outlineLevel="1" x14ac:dyDescent="0.25">
      <c r="A13" s="70"/>
      <c r="B13" s="75"/>
      <c r="C13" s="19" t="s">
        <v>153</v>
      </c>
      <c r="D13" s="19">
        <v>14</v>
      </c>
      <c r="E13" s="73"/>
      <c r="F13" s="19"/>
      <c r="G13" s="19"/>
      <c r="H13" s="19"/>
      <c r="I13" s="19"/>
    </row>
    <row r="14" spans="1:9" ht="165" customHeight="1" outlineLevel="1" x14ac:dyDescent="0.25">
      <c r="A14" s="70"/>
      <c r="B14" s="69" t="s">
        <v>154</v>
      </c>
      <c r="C14" s="19" t="s">
        <v>151</v>
      </c>
      <c r="D14" s="19">
        <v>15</v>
      </c>
      <c r="E14" s="21" t="s">
        <v>155</v>
      </c>
      <c r="F14" s="19"/>
      <c r="G14" s="19"/>
      <c r="H14" s="19"/>
      <c r="I14" s="19"/>
    </row>
    <row r="15" spans="1:9" ht="165" customHeight="1" thickBot="1" x14ac:dyDescent="0.3">
      <c r="A15" s="71"/>
      <c r="B15" s="71"/>
      <c r="C15" s="27" t="s">
        <v>153</v>
      </c>
      <c r="D15" s="27">
        <v>14</v>
      </c>
      <c r="E15" s="21" t="s">
        <v>156</v>
      </c>
      <c r="F15" s="27"/>
      <c r="G15" s="27"/>
      <c r="H15" s="27"/>
      <c r="I15" s="58"/>
    </row>
    <row r="16" spans="1:9" ht="165" customHeight="1" thickTop="1" x14ac:dyDescent="0.25">
      <c r="A16" s="76" t="s">
        <v>157</v>
      </c>
      <c r="B16" s="29"/>
      <c r="C16" s="29" t="s">
        <v>158</v>
      </c>
      <c r="D16" s="29">
        <v>16</v>
      </c>
      <c r="E16" s="26" t="s">
        <v>159</v>
      </c>
      <c r="F16" s="29"/>
      <c r="G16" s="29" t="s">
        <v>228</v>
      </c>
      <c r="H16" s="29"/>
      <c r="I16" s="57"/>
    </row>
    <row r="17" spans="1:9" ht="165" customHeight="1" thickBot="1" x14ac:dyDescent="0.3">
      <c r="A17" s="77"/>
      <c r="B17" s="27"/>
      <c r="C17" s="27" t="s">
        <v>160</v>
      </c>
      <c r="D17" s="27">
        <v>17</v>
      </c>
      <c r="E17" s="28" t="s">
        <v>161</v>
      </c>
      <c r="F17" s="27"/>
      <c r="G17" s="27" t="s">
        <v>226</v>
      </c>
      <c r="H17" s="27" t="s">
        <v>231</v>
      </c>
      <c r="I17" s="27"/>
    </row>
    <row r="18" spans="1:9" ht="165" customHeight="1" thickTop="1" thickBot="1" x14ac:dyDescent="0.3">
      <c r="A18" s="32" t="s">
        <v>162</v>
      </c>
      <c r="B18" s="32"/>
      <c r="C18" s="32" t="s">
        <v>163</v>
      </c>
      <c r="D18" s="32">
        <v>43</v>
      </c>
      <c r="E18" s="33" t="s">
        <v>164</v>
      </c>
      <c r="F18" s="32"/>
      <c r="G18" s="32" t="s">
        <v>226</v>
      </c>
      <c r="H18" s="33" t="s">
        <v>232</v>
      </c>
      <c r="I18" s="32"/>
    </row>
    <row r="19" spans="1:9" ht="165" customHeight="1" thickTop="1" thickBot="1" x14ac:dyDescent="0.3">
      <c r="A19" s="46" t="s">
        <v>165</v>
      </c>
      <c r="B19" s="32"/>
      <c r="C19" s="32" t="s">
        <v>166</v>
      </c>
      <c r="D19" s="32">
        <v>44</v>
      </c>
      <c r="E19" s="33" t="s">
        <v>167</v>
      </c>
      <c r="F19" s="34"/>
      <c r="G19" s="32" t="s">
        <v>226</v>
      </c>
      <c r="H19" s="32" t="s">
        <v>233</v>
      </c>
      <c r="I19" s="32"/>
    </row>
    <row r="20" spans="1:9" ht="165" customHeight="1" thickTop="1" thickBot="1" x14ac:dyDescent="0.3">
      <c r="A20" s="19" t="s">
        <v>168</v>
      </c>
      <c r="B20" s="35"/>
      <c r="C20" s="19" t="s">
        <v>168</v>
      </c>
      <c r="D20" s="35">
        <v>18</v>
      </c>
      <c r="E20" s="36" t="s">
        <v>169</v>
      </c>
      <c r="F20" s="37"/>
      <c r="G20" s="35" t="s">
        <v>228</v>
      </c>
      <c r="H20" s="35"/>
      <c r="I20" s="35"/>
    </row>
    <row r="21" spans="1:9" ht="301.5" customHeight="1" outlineLevel="1" thickTop="1" thickBot="1" x14ac:dyDescent="0.3">
      <c r="A21" s="54" t="s">
        <v>170</v>
      </c>
      <c r="B21" s="18"/>
      <c r="C21" s="26" t="s">
        <v>171</v>
      </c>
      <c r="D21" s="26" t="s">
        <v>172</v>
      </c>
      <c r="E21" s="56" t="s">
        <v>173</v>
      </c>
      <c r="F21" s="55"/>
      <c r="G21" s="18" t="s">
        <v>226</v>
      </c>
      <c r="H21" s="18" t="s">
        <v>234</v>
      </c>
      <c r="I21" s="18"/>
    </row>
    <row r="22" spans="1:9" ht="16.5" thickTop="1" x14ac:dyDescent="0.25">
      <c r="A22" s="76" t="s">
        <v>174</v>
      </c>
      <c r="B22" s="74" t="s">
        <v>175</v>
      </c>
      <c r="C22" s="29" t="s">
        <v>176</v>
      </c>
      <c r="D22" s="29">
        <v>29</v>
      </c>
      <c r="E22" s="26" t="s">
        <v>177</v>
      </c>
      <c r="F22" s="74"/>
      <c r="G22" s="19"/>
      <c r="H22" s="19"/>
      <c r="I22" s="19"/>
    </row>
    <row r="23" spans="1:9" x14ac:dyDescent="0.25">
      <c r="A23" s="70"/>
      <c r="B23" s="70"/>
      <c r="C23" s="19" t="s">
        <v>178</v>
      </c>
      <c r="D23" s="19">
        <v>37</v>
      </c>
      <c r="E23" s="24" t="s">
        <v>179</v>
      </c>
      <c r="F23" s="70"/>
      <c r="G23" s="19"/>
      <c r="H23" s="19"/>
      <c r="I23" s="19"/>
    </row>
    <row r="24" spans="1:9" x14ac:dyDescent="0.25">
      <c r="A24" s="70"/>
      <c r="B24" s="70"/>
      <c r="C24" s="19" t="s">
        <v>180</v>
      </c>
      <c r="D24" s="19">
        <v>25</v>
      </c>
      <c r="E24" s="24" t="s">
        <v>181</v>
      </c>
      <c r="F24" s="70"/>
      <c r="G24" s="19"/>
      <c r="H24" s="19"/>
      <c r="I24" s="19"/>
    </row>
    <row r="25" spans="1:9" x14ac:dyDescent="0.25">
      <c r="A25" s="70"/>
      <c r="B25" s="70"/>
      <c r="C25" s="19" t="s">
        <v>182</v>
      </c>
      <c r="D25" s="19">
        <v>26</v>
      </c>
      <c r="E25" s="24" t="s">
        <v>181</v>
      </c>
      <c r="F25" s="70"/>
      <c r="G25" s="19"/>
      <c r="H25" s="19"/>
      <c r="I25" s="19"/>
    </row>
    <row r="26" spans="1:9" x14ac:dyDescent="0.25">
      <c r="A26" s="70"/>
      <c r="B26" s="70"/>
      <c r="C26" s="19" t="s">
        <v>183</v>
      </c>
      <c r="D26" s="19">
        <v>27</v>
      </c>
      <c r="E26" s="24" t="s">
        <v>181</v>
      </c>
      <c r="F26" s="70"/>
      <c r="G26" s="19"/>
      <c r="H26" s="19"/>
      <c r="I26" s="19"/>
    </row>
    <row r="27" spans="1:9" x14ac:dyDescent="0.25">
      <c r="A27" s="70"/>
      <c r="B27" s="70"/>
      <c r="C27" s="19" t="s">
        <v>184</v>
      </c>
      <c r="D27" s="19">
        <v>28</v>
      </c>
      <c r="E27" s="24" t="s">
        <v>181</v>
      </c>
      <c r="F27" s="70"/>
      <c r="G27" s="19"/>
      <c r="H27" s="19"/>
      <c r="I27" s="19"/>
    </row>
    <row r="28" spans="1:9" x14ac:dyDescent="0.25">
      <c r="A28" s="70"/>
      <c r="B28" s="69" t="s">
        <v>185</v>
      </c>
      <c r="C28" s="19" t="s">
        <v>186</v>
      </c>
      <c r="D28" s="19">
        <v>32</v>
      </c>
      <c r="E28" s="21" t="s">
        <v>187</v>
      </c>
      <c r="F28" s="70"/>
      <c r="G28" s="19"/>
      <c r="H28" s="19"/>
      <c r="I28" s="19"/>
    </row>
    <row r="29" spans="1:9" x14ac:dyDescent="0.25">
      <c r="A29" s="70"/>
      <c r="B29" s="70"/>
      <c r="C29" s="19" t="s">
        <v>51</v>
      </c>
      <c r="D29" s="19">
        <v>33</v>
      </c>
      <c r="E29" s="21" t="s">
        <v>188</v>
      </c>
      <c r="F29" s="70"/>
      <c r="G29" s="19"/>
      <c r="H29" s="19"/>
      <c r="I29" s="19"/>
    </row>
    <row r="30" spans="1:9" x14ac:dyDescent="0.25">
      <c r="A30" s="70"/>
      <c r="B30" s="70"/>
      <c r="C30" s="19" t="s">
        <v>189</v>
      </c>
      <c r="D30" s="19">
        <v>34</v>
      </c>
      <c r="E30" s="21" t="s">
        <v>188</v>
      </c>
      <c r="F30" s="70"/>
      <c r="G30" s="19"/>
      <c r="H30" s="19"/>
      <c r="I30" s="19"/>
    </row>
    <row r="31" spans="1:9" x14ac:dyDescent="0.25">
      <c r="A31" s="70"/>
      <c r="B31" s="70"/>
      <c r="C31" s="19" t="s">
        <v>52</v>
      </c>
      <c r="D31" s="19">
        <v>35</v>
      </c>
      <c r="E31" s="21" t="s">
        <v>188</v>
      </c>
      <c r="F31" s="70"/>
      <c r="G31" s="19"/>
      <c r="H31" s="19"/>
      <c r="I31" s="19"/>
    </row>
    <row r="32" spans="1:9" x14ac:dyDescent="0.25">
      <c r="A32" s="70"/>
      <c r="B32" s="70"/>
      <c r="C32" s="19" t="s">
        <v>190</v>
      </c>
      <c r="D32" s="19">
        <v>36</v>
      </c>
      <c r="E32" s="21" t="s">
        <v>188</v>
      </c>
      <c r="F32" s="70"/>
      <c r="G32" s="19"/>
      <c r="H32" s="19"/>
      <c r="I32" s="19"/>
    </row>
    <row r="33" spans="1:9" ht="16.5" thickBot="1" x14ac:dyDescent="0.3">
      <c r="A33" s="70"/>
      <c r="B33" s="70"/>
      <c r="C33" s="19" t="s">
        <v>53</v>
      </c>
      <c r="D33" s="19">
        <v>38</v>
      </c>
      <c r="E33" s="21" t="s">
        <v>191</v>
      </c>
      <c r="F33" s="70"/>
      <c r="G33" s="19"/>
      <c r="H33" s="19"/>
      <c r="I33" s="19"/>
    </row>
    <row r="34" spans="1:9" ht="16.5" thickTop="1" x14ac:dyDescent="0.25">
      <c r="A34" s="76" t="s">
        <v>192</v>
      </c>
      <c r="B34" s="74" t="s">
        <v>175</v>
      </c>
      <c r="C34" s="29" t="s">
        <v>193</v>
      </c>
      <c r="D34" s="29">
        <v>29</v>
      </c>
      <c r="E34" s="26" t="s">
        <v>156</v>
      </c>
      <c r="F34" s="74"/>
      <c r="G34" s="19"/>
      <c r="H34" s="19"/>
      <c r="I34" s="19"/>
    </row>
    <row r="35" spans="1:9" s="38" customFormat="1" x14ac:dyDescent="0.25">
      <c r="A35" s="70"/>
      <c r="B35" s="70"/>
      <c r="C35" s="19" t="s">
        <v>178</v>
      </c>
      <c r="D35" s="19">
        <v>37</v>
      </c>
      <c r="E35" s="21" t="s">
        <v>156</v>
      </c>
      <c r="F35" s="70"/>
      <c r="G35" s="19"/>
      <c r="H35" s="19"/>
      <c r="I35" s="19"/>
    </row>
    <row r="36" spans="1:9" s="38" customFormat="1" x14ac:dyDescent="0.25">
      <c r="A36" s="70"/>
      <c r="B36" s="70"/>
      <c r="C36" s="19" t="s">
        <v>180</v>
      </c>
      <c r="D36" s="19">
        <v>25</v>
      </c>
      <c r="E36" s="21" t="s">
        <v>156</v>
      </c>
      <c r="F36" s="70"/>
      <c r="G36" s="19"/>
      <c r="H36" s="19"/>
      <c r="I36" s="19"/>
    </row>
    <row r="37" spans="1:9" s="38" customFormat="1" x14ac:dyDescent="0.25">
      <c r="A37" s="70"/>
      <c r="B37" s="70"/>
      <c r="C37" s="19" t="s">
        <v>182</v>
      </c>
      <c r="D37" s="19">
        <v>26</v>
      </c>
      <c r="E37" s="21" t="s">
        <v>156</v>
      </c>
      <c r="F37" s="70"/>
      <c r="G37" s="19"/>
      <c r="H37" s="19"/>
      <c r="I37" s="19"/>
    </row>
    <row r="38" spans="1:9" x14ac:dyDescent="0.25">
      <c r="A38" s="70"/>
      <c r="B38" s="70"/>
      <c r="C38" s="19" t="s">
        <v>194</v>
      </c>
      <c r="D38" s="19">
        <v>27</v>
      </c>
      <c r="E38" s="24" t="s">
        <v>181</v>
      </c>
      <c r="F38" s="70"/>
      <c r="G38" s="19"/>
      <c r="H38" s="19"/>
      <c r="I38" s="19"/>
    </row>
    <row r="39" spans="1:9" x14ac:dyDescent="0.25">
      <c r="A39" s="70"/>
      <c r="B39" s="70"/>
      <c r="C39" s="19" t="s">
        <v>195</v>
      </c>
      <c r="D39" s="19">
        <v>28</v>
      </c>
      <c r="E39" s="24" t="s">
        <v>181</v>
      </c>
      <c r="F39" s="70"/>
      <c r="G39" s="19"/>
      <c r="H39" s="19"/>
      <c r="I39" s="19"/>
    </row>
    <row r="40" spans="1:9" x14ac:dyDescent="0.25">
      <c r="A40" s="70"/>
      <c r="B40" s="69" t="s">
        <v>185</v>
      </c>
      <c r="C40" s="19" t="s">
        <v>186</v>
      </c>
      <c r="D40" s="19">
        <v>32</v>
      </c>
      <c r="E40" s="21" t="s">
        <v>156</v>
      </c>
      <c r="F40" s="70"/>
      <c r="G40" s="19"/>
      <c r="H40" s="19"/>
      <c r="I40" s="19"/>
    </row>
    <row r="41" spans="1:9" x14ac:dyDescent="0.25">
      <c r="A41" s="70"/>
      <c r="B41" s="70"/>
      <c r="C41" s="19" t="s">
        <v>196</v>
      </c>
      <c r="D41" s="19">
        <v>33</v>
      </c>
      <c r="E41" s="72" t="s">
        <v>197</v>
      </c>
      <c r="F41" s="70"/>
      <c r="G41" s="19"/>
      <c r="H41" s="19"/>
      <c r="I41" s="19"/>
    </row>
    <row r="42" spans="1:9" x14ac:dyDescent="0.25">
      <c r="A42" s="70"/>
      <c r="B42" s="70"/>
      <c r="C42" s="19" t="s">
        <v>198</v>
      </c>
      <c r="D42" s="19">
        <v>34</v>
      </c>
      <c r="E42" s="73"/>
      <c r="F42" s="70"/>
      <c r="G42" s="19"/>
      <c r="H42" s="19"/>
      <c r="I42" s="19"/>
    </row>
    <row r="43" spans="1:9" x14ac:dyDescent="0.25">
      <c r="A43" s="70"/>
      <c r="B43" s="70"/>
      <c r="C43" s="19" t="s">
        <v>199</v>
      </c>
      <c r="D43" s="19">
        <v>35</v>
      </c>
      <c r="E43" s="21" t="s">
        <v>188</v>
      </c>
      <c r="F43" s="70"/>
      <c r="G43" s="19"/>
      <c r="H43" s="19"/>
      <c r="I43" s="19"/>
    </row>
    <row r="44" spans="1:9" x14ac:dyDescent="0.25">
      <c r="A44" s="70"/>
      <c r="B44" s="70"/>
      <c r="C44" s="19" t="s">
        <v>200</v>
      </c>
      <c r="D44" s="19">
        <v>36</v>
      </c>
      <c r="E44" s="21" t="s">
        <v>188</v>
      </c>
      <c r="F44" s="70"/>
      <c r="G44" s="19"/>
      <c r="H44" s="19"/>
      <c r="I44" s="19"/>
    </row>
    <row r="45" spans="1:9" ht="16.5" thickBot="1" x14ac:dyDescent="0.3">
      <c r="A45" s="70"/>
      <c r="B45" s="70"/>
      <c r="C45" s="19" t="s">
        <v>53</v>
      </c>
      <c r="D45" s="19">
        <v>38</v>
      </c>
      <c r="E45" s="21" t="s">
        <v>156</v>
      </c>
      <c r="F45" s="70"/>
      <c r="G45" s="19"/>
      <c r="H45" s="19"/>
      <c r="I45" s="19"/>
    </row>
    <row r="46" spans="1:9" ht="32.25" thickTop="1" x14ac:dyDescent="0.25">
      <c r="A46" s="74" t="s">
        <v>201</v>
      </c>
      <c r="B46" s="29"/>
      <c r="C46" s="18" t="s">
        <v>202</v>
      </c>
      <c r="D46" s="18">
        <v>20</v>
      </c>
      <c r="E46" s="26" t="s">
        <v>203</v>
      </c>
      <c r="F46" s="17"/>
      <c r="G46" s="18"/>
      <c r="H46" s="18"/>
      <c r="I46" s="18"/>
    </row>
    <row r="47" spans="1:9" ht="31.5" x14ac:dyDescent="0.25">
      <c r="A47" s="70"/>
      <c r="B47" s="18"/>
      <c r="C47" s="18" t="s">
        <v>204</v>
      </c>
      <c r="D47" s="18">
        <v>21</v>
      </c>
      <c r="E47" s="26" t="s">
        <v>205</v>
      </c>
      <c r="F47" s="17"/>
      <c r="G47" s="18"/>
      <c r="H47" s="18"/>
      <c r="I47" s="18"/>
    </row>
    <row r="48" spans="1:9" ht="31.5" x14ac:dyDescent="0.25">
      <c r="A48" s="70"/>
      <c r="B48" s="18"/>
      <c r="C48" s="18" t="s">
        <v>206</v>
      </c>
      <c r="D48" s="18">
        <v>22</v>
      </c>
      <c r="E48" s="26" t="s">
        <v>207</v>
      </c>
      <c r="F48" s="17"/>
      <c r="G48" s="18"/>
      <c r="H48" s="18"/>
      <c r="I48" s="18"/>
    </row>
    <row r="49" spans="1:9" ht="32.25" thickBot="1" x14ac:dyDescent="0.3">
      <c r="A49" s="71"/>
      <c r="B49" s="35"/>
      <c r="C49" s="35" t="s">
        <v>208</v>
      </c>
      <c r="D49" s="35">
        <v>23</v>
      </c>
      <c r="E49" s="36" t="s">
        <v>209</v>
      </c>
      <c r="F49" s="37"/>
      <c r="G49" s="35"/>
      <c r="H49" s="35"/>
      <c r="I49" s="35"/>
    </row>
    <row r="50" spans="1:9" ht="16.5" thickTop="1" x14ac:dyDescent="0.25"/>
  </sheetData>
  <dataConsolidate/>
  <mergeCells count="18">
    <mergeCell ref="F22:F33"/>
    <mergeCell ref="B28:B33"/>
    <mergeCell ref="A46:A49"/>
    <mergeCell ref="A34:A45"/>
    <mergeCell ref="B34:B39"/>
    <mergeCell ref="F34:F45"/>
    <mergeCell ref="B40:B45"/>
    <mergeCell ref="A3:A6"/>
    <mergeCell ref="A10:A11"/>
    <mergeCell ref="B10:B11"/>
    <mergeCell ref="E41:E42"/>
    <mergeCell ref="A12:A15"/>
    <mergeCell ref="B12:B13"/>
    <mergeCell ref="B14:B15"/>
    <mergeCell ref="E12:E13"/>
    <mergeCell ref="A16:A17"/>
    <mergeCell ref="A22:A33"/>
    <mergeCell ref="B22:B2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5:D13"/>
  <sheetViews>
    <sheetView zoomScaleNormal="100" workbookViewId="0">
      <selection activeCell="C24" sqref="C24"/>
    </sheetView>
  </sheetViews>
  <sheetFormatPr defaultColWidth="11" defaultRowHeight="15.75" x14ac:dyDescent="0.25"/>
  <sheetData>
    <row r="5" spans="3:4" x14ac:dyDescent="0.25">
      <c r="C5" t="s">
        <v>210</v>
      </c>
      <c r="D5" s="12" t="s">
        <v>211</v>
      </c>
    </row>
    <row r="7" spans="3:4" x14ac:dyDescent="0.25">
      <c r="C7">
        <v>1</v>
      </c>
      <c r="D7" t="s">
        <v>212</v>
      </c>
    </row>
    <row r="8" spans="3:4" x14ac:dyDescent="0.25">
      <c r="C8">
        <v>2</v>
      </c>
      <c r="D8" t="s">
        <v>213</v>
      </c>
    </row>
    <row r="9" spans="3:4" x14ac:dyDescent="0.25">
      <c r="C9">
        <v>3</v>
      </c>
      <c r="D9" t="s">
        <v>214</v>
      </c>
    </row>
    <row r="10" spans="3:4" x14ac:dyDescent="0.25">
      <c r="C10">
        <v>4</v>
      </c>
      <c r="D10" t="s">
        <v>215</v>
      </c>
    </row>
    <row r="11" spans="3:4" x14ac:dyDescent="0.25">
      <c r="C11">
        <v>5</v>
      </c>
      <c r="D11" t="s">
        <v>216</v>
      </c>
    </row>
    <row r="12" spans="3:4" x14ac:dyDescent="0.25">
      <c r="C12">
        <v>6</v>
      </c>
      <c r="D12" t="s">
        <v>217</v>
      </c>
    </row>
    <row r="13" spans="3:4" x14ac:dyDescent="0.25">
      <c r="C13">
        <v>7</v>
      </c>
      <c r="D13" t="s">
        <v>218</v>
      </c>
    </row>
  </sheetData>
  <hyperlinks>
    <hyperlink ref="D5"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8:G32"/>
  <sheetViews>
    <sheetView workbookViewId="0">
      <selection activeCell="H10" sqref="H10"/>
    </sheetView>
  </sheetViews>
  <sheetFormatPr defaultColWidth="11" defaultRowHeight="15.75" x14ac:dyDescent="0.25"/>
  <cols>
    <col min="5" max="5" width="11.875" customWidth="1"/>
    <col min="6" max="6" width="50.375" customWidth="1"/>
    <col min="7" max="7" width="17" customWidth="1"/>
  </cols>
  <sheetData>
    <row r="8" spans="4:7" x14ac:dyDescent="0.25">
      <c r="D8" s="9" t="s">
        <v>219</v>
      </c>
      <c r="E8" s="9" t="s">
        <v>220</v>
      </c>
      <c r="F8" s="9" t="s">
        <v>221</v>
      </c>
      <c r="G8" s="9" t="s">
        <v>222</v>
      </c>
    </row>
    <row r="9" spans="4:7" x14ac:dyDescent="0.25">
      <c r="D9" s="11">
        <v>0.1</v>
      </c>
      <c r="E9" s="16">
        <v>43532</v>
      </c>
      <c r="F9" s="3" t="s">
        <v>223</v>
      </c>
      <c r="G9" s="11" t="s">
        <v>224</v>
      </c>
    </row>
    <row r="10" spans="4:7" x14ac:dyDescent="0.25">
      <c r="D10" s="11">
        <v>0.2</v>
      </c>
      <c r="E10" s="16">
        <v>43536</v>
      </c>
      <c r="F10" s="3" t="s">
        <v>225</v>
      </c>
      <c r="G10" s="11" t="s">
        <v>224</v>
      </c>
    </row>
    <row r="11" spans="4:7" x14ac:dyDescent="0.25">
      <c r="D11" s="3"/>
      <c r="E11" s="3"/>
      <c r="F11" s="3"/>
      <c r="G11" s="3"/>
    </row>
    <row r="12" spans="4:7" x14ac:dyDescent="0.25">
      <c r="D12" s="3"/>
      <c r="E12" s="3"/>
      <c r="F12" s="3"/>
      <c r="G12" s="3"/>
    </row>
    <row r="13" spans="4:7" x14ac:dyDescent="0.25">
      <c r="D13" s="3"/>
      <c r="E13" s="3"/>
      <c r="F13" s="3"/>
      <c r="G13" s="3"/>
    </row>
    <row r="14" spans="4:7" x14ac:dyDescent="0.25">
      <c r="D14" s="3"/>
      <c r="E14" s="3"/>
      <c r="F14" s="3"/>
      <c r="G14" s="3"/>
    </row>
    <row r="15" spans="4:7" x14ac:dyDescent="0.25">
      <c r="D15" s="3"/>
      <c r="E15" s="3"/>
      <c r="F15" s="3"/>
      <c r="G15" s="3"/>
    </row>
    <row r="16" spans="4:7" x14ac:dyDescent="0.25">
      <c r="D16" s="3"/>
      <c r="E16" s="3"/>
      <c r="F16" s="3"/>
      <c r="G16" s="3"/>
    </row>
    <row r="17" spans="4:7" x14ac:dyDescent="0.25">
      <c r="D17" s="3"/>
      <c r="E17" s="3"/>
      <c r="F17" s="3"/>
      <c r="G17" s="3"/>
    </row>
    <row r="18" spans="4:7" x14ac:dyDescent="0.25">
      <c r="D18" s="3"/>
      <c r="E18" s="3"/>
      <c r="F18" s="3"/>
      <c r="G18" s="3"/>
    </row>
    <row r="19" spans="4:7" x14ac:dyDescent="0.25">
      <c r="D19" s="3"/>
      <c r="E19" s="3"/>
      <c r="F19" s="3"/>
      <c r="G19" s="3"/>
    </row>
    <row r="20" spans="4:7" x14ac:dyDescent="0.25">
      <c r="D20" s="3"/>
      <c r="E20" s="3"/>
      <c r="F20" s="3"/>
      <c r="G20" s="3"/>
    </row>
    <row r="21" spans="4:7" x14ac:dyDescent="0.25">
      <c r="D21" s="3"/>
      <c r="E21" s="3"/>
      <c r="F21" s="3"/>
      <c r="G21" s="3"/>
    </row>
    <row r="22" spans="4:7" x14ac:dyDescent="0.25">
      <c r="D22" s="3"/>
      <c r="E22" s="3"/>
      <c r="F22" s="3"/>
      <c r="G22" s="3"/>
    </row>
    <row r="23" spans="4:7" x14ac:dyDescent="0.25">
      <c r="D23" s="3"/>
      <c r="E23" s="3"/>
      <c r="F23" s="3"/>
      <c r="G23" s="3"/>
    </row>
    <row r="24" spans="4:7" x14ac:dyDescent="0.25">
      <c r="D24" s="3"/>
      <c r="E24" s="3"/>
      <c r="F24" s="3"/>
      <c r="G24" s="3"/>
    </row>
    <row r="25" spans="4:7" x14ac:dyDescent="0.25">
      <c r="D25" s="3"/>
      <c r="E25" s="3"/>
      <c r="F25" s="3"/>
      <c r="G25" s="3"/>
    </row>
    <row r="26" spans="4:7" x14ac:dyDescent="0.25">
      <c r="D26" s="3"/>
      <c r="E26" s="3"/>
      <c r="F26" s="3"/>
      <c r="G26" s="3"/>
    </row>
    <row r="27" spans="4:7" x14ac:dyDescent="0.25">
      <c r="D27" s="3"/>
      <c r="E27" s="3"/>
      <c r="F27" s="3"/>
      <c r="G27" s="3"/>
    </row>
    <row r="28" spans="4:7" x14ac:dyDescent="0.25">
      <c r="D28" s="3"/>
      <c r="E28" s="3"/>
      <c r="F28" s="3"/>
      <c r="G28" s="3"/>
    </row>
    <row r="29" spans="4:7" x14ac:dyDescent="0.25">
      <c r="D29" s="3"/>
      <c r="E29" s="3"/>
      <c r="F29" s="3"/>
      <c r="G29" s="3"/>
    </row>
    <row r="30" spans="4:7" x14ac:dyDescent="0.25">
      <c r="D30" s="3"/>
      <c r="E30" s="3"/>
      <c r="F30" s="3"/>
      <c r="G30" s="3"/>
    </row>
    <row r="31" spans="4:7" x14ac:dyDescent="0.25">
      <c r="D31" s="3"/>
      <c r="E31" s="3"/>
      <c r="F31" s="3"/>
      <c r="G31" s="3"/>
    </row>
    <row r="32" spans="4:7" x14ac:dyDescent="0.25">
      <c r="D32" s="3"/>
      <c r="E32" s="3"/>
      <c r="F32" s="3"/>
      <c r="G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DF3416E0D6A84E82CDCCD8408249F2" ma:contentTypeVersion="3" ma:contentTypeDescription="Create a new document." ma:contentTypeScope="" ma:versionID="f2f7d1bcfd6e4293907de6756504deea">
  <xsd:schema xmlns:xsd="http://www.w3.org/2001/XMLSchema" xmlns:xs="http://www.w3.org/2001/XMLSchema" xmlns:p="http://schemas.microsoft.com/office/2006/metadata/properties" xmlns:ns2="bb91c991-12d0-4478-8207-ba123b6299cc" targetNamespace="http://schemas.microsoft.com/office/2006/metadata/properties" ma:root="true" ma:fieldsID="b8c15fa157e86e831130f68d548f39e6" ns2:_="">
    <xsd:import namespace="bb91c991-12d0-4478-8207-ba123b6299c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91c991-12d0-4478-8207-ba123b6299c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B466F6-23E3-420A-B297-286397AB117A}">
  <ds:schemaRefs>
    <ds:schemaRef ds:uri="http://schemas.microsoft.com/sharepoint/v3/contenttype/forms"/>
  </ds:schemaRefs>
</ds:datastoreItem>
</file>

<file path=customXml/itemProps2.xml><?xml version="1.0" encoding="utf-8"?>
<ds:datastoreItem xmlns:ds="http://schemas.openxmlformats.org/officeDocument/2006/customXml" ds:itemID="{014F28C5-3E36-4968-B0CD-1986EB1CCD74}">
  <ds:schemaRefs>
    <ds:schemaRef ds:uri="http://schemas.microsoft.com/office/2006/documentManagement/types"/>
    <ds:schemaRef ds:uri="http://schemas.openxmlformats.org/package/2006/metadata/core-properties"/>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bb91c991-12d0-4478-8207-ba123b6299cc"/>
    <ds:schemaRef ds:uri="http://purl.org/dc/dcmitype/"/>
  </ds:schemaRefs>
</ds:datastoreItem>
</file>

<file path=customXml/itemProps3.xml><?xml version="1.0" encoding="utf-8"?>
<ds:datastoreItem xmlns:ds="http://schemas.openxmlformats.org/officeDocument/2006/customXml" ds:itemID="{32B781F8-0239-4318-BC25-C621FCF023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91c991-12d0-4478-8207-ba123b6299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How to Use this sheet</vt:lpstr>
      <vt:lpstr>Customer System Overview</vt:lpstr>
      <vt:lpstr>DP83867E-IS-CS Strap Tool</vt:lpstr>
      <vt:lpstr>Pin Wise Checklist</vt:lpstr>
      <vt:lpstr>Jira Process</vt:lpstr>
      <vt:lpstr>Revision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Dhaliwal, Avtar</cp:lastModifiedBy>
  <cp:revision/>
  <dcterms:created xsi:type="dcterms:W3CDTF">2017-11-24T07:37:11Z</dcterms:created>
  <dcterms:modified xsi:type="dcterms:W3CDTF">2022-06-23T23:41:03Z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0x01010040DF3416E0D6A84E82CDCCD8408249F2</vt:lpwstr>
  </property>
</Properties>
</file>