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mc:AlternateContent xmlns:mc="http://schemas.openxmlformats.org/markup-compatibility/2006">
    <mc:Choice Requires="x15">
      <x15ac:absPath xmlns:x15ac="http://schemas.microsoft.com/office/spreadsheetml/2010/11/ac" url="C:\Users\a0224624\TI Drive\01 NPDE\DP83TC812\Sch and Lay Checklist\"/>
    </mc:Choice>
  </mc:AlternateContent>
  <xr:revisionPtr revIDLastSave="0" documentId="13_ncr:1_{34A76083-1297-43F9-91CD-9E2CAAE2DDF1}" xr6:coauthVersionLast="36" xr6:coauthVersionMax="36" xr10:uidLastSave="{00000000-0000-0000-0000-000000000000}"/>
  <bookViews>
    <workbookView xWindow="0" yWindow="645" windowWidth="12480" windowHeight="7575" tabRatio="782" xr2:uid="{00000000-000D-0000-FFFF-FFFF00000000}"/>
  </bookViews>
  <sheets>
    <sheet name="How to Use this sheet" sheetId="7" r:id="rId1"/>
    <sheet name="Customer System Overview" sheetId="8" r:id="rId2"/>
    <sheet name="DP83TC812 Straps Tool" sheetId="11" r:id="rId3"/>
    <sheet name="Pin Wise Checklist" sheetId="2" r:id="rId4"/>
    <sheet name="Layout Checklist" sheetId="12" r:id="rId5"/>
    <sheet name="Revision History" sheetId="10" r:id="rId6"/>
  </sheets>
  <definedNames>
    <definedName name="_xlnm._FilterDatabase" localSheetId="2" hidden="1">'DP83TC812 Straps Tool'!$A$29:$L$34</definedName>
  </definedNames>
  <calcPr calcId="191029"/>
</workbook>
</file>

<file path=xl/calcChain.xml><?xml version="1.0" encoding="utf-8"?>
<calcChain xmlns="http://schemas.openxmlformats.org/spreadsheetml/2006/main">
  <c r="C14" i="11" l="1"/>
  <c r="C16" i="11"/>
  <c r="C15" i="11"/>
  <c r="G35" i="11"/>
  <c r="I35" i="11" s="1"/>
  <c r="G34" i="11"/>
  <c r="G33" i="11"/>
  <c r="G30" i="11"/>
  <c r="G31" i="11"/>
  <c r="K35" i="11" l="1"/>
  <c r="C11" i="11"/>
  <c r="C12" i="11"/>
  <c r="C13" i="11"/>
  <c r="K34" i="11" l="1"/>
  <c r="K33" i="11"/>
  <c r="G32" i="11"/>
  <c r="K32" i="11" s="1"/>
  <c r="K31" i="11"/>
  <c r="K30" i="11"/>
  <c r="I33" i="11" l="1"/>
  <c r="I34" i="11"/>
  <c r="I30" i="11"/>
  <c r="I31" i="11"/>
  <c r="I32" i="11"/>
  <c r="F16" i="11"/>
  <c r="E15" i="11"/>
  <c r="F14" i="11"/>
  <c r="F13" i="11"/>
  <c r="F12" i="11"/>
  <c r="F11" i="11"/>
  <c r="F15" i="11" l="1"/>
  <c r="E16" i="11"/>
  <c r="E14" i="11"/>
  <c r="E13" i="11"/>
  <c r="E12" i="11"/>
  <c r="E11" i="11"/>
</calcChain>
</file>

<file path=xl/sharedStrings.xml><?xml version="1.0" encoding="utf-8"?>
<sst xmlns="http://schemas.openxmlformats.org/spreadsheetml/2006/main" count="542" uniqueCount="295">
  <si>
    <t>RX_DV</t>
  </si>
  <si>
    <t>Mode</t>
  </si>
  <si>
    <t>RX_D0</t>
  </si>
  <si>
    <t>RX_D1</t>
  </si>
  <si>
    <t>RX_D2</t>
  </si>
  <si>
    <t>RX_D3</t>
  </si>
  <si>
    <t>LED_0</t>
  </si>
  <si>
    <t>RX_ER</t>
  </si>
  <si>
    <t>Mode1</t>
  </si>
  <si>
    <t>PD</t>
  </si>
  <si>
    <t>Mode4</t>
  </si>
  <si>
    <t>Mode2</t>
  </si>
  <si>
    <t>Mode3</t>
  </si>
  <si>
    <t>Open</t>
  </si>
  <si>
    <t>RH-PD</t>
  </si>
  <si>
    <t>RL-PD</t>
  </si>
  <si>
    <t xml:space="preserve">Strap Resistor Value </t>
  </si>
  <si>
    <t>Domain</t>
  </si>
  <si>
    <t>Items</t>
  </si>
  <si>
    <t>Recommended Connection</t>
  </si>
  <si>
    <t>Pin Associated</t>
  </si>
  <si>
    <t>Pictures</t>
  </si>
  <si>
    <t>Power</t>
  </si>
  <si>
    <t>Ground Pad</t>
  </si>
  <si>
    <t>GND</t>
  </si>
  <si>
    <t>LED_1</t>
  </si>
  <si>
    <t>Pin</t>
  </si>
  <si>
    <t>XI</t>
  </si>
  <si>
    <t>XO</t>
  </si>
  <si>
    <t>TI Feedback</t>
  </si>
  <si>
    <t>MDC</t>
  </si>
  <si>
    <t>MDIO</t>
  </si>
  <si>
    <t>RESET_N</t>
  </si>
  <si>
    <t>RGMII Mode</t>
  </si>
  <si>
    <t>TX_CLK</t>
  </si>
  <si>
    <t>TX_D0</t>
  </si>
  <si>
    <t>TX_D1</t>
  </si>
  <si>
    <t>TX_D2</t>
  </si>
  <si>
    <t>TX_D3</t>
  </si>
  <si>
    <t>RX_CLK</t>
  </si>
  <si>
    <t>XTAL</t>
  </si>
  <si>
    <t>Version</t>
  </si>
  <si>
    <t>Purpose</t>
  </si>
  <si>
    <t>Process for Customers</t>
  </si>
  <si>
    <t>Submit to your FAE to review with all information complete</t>
  </si>
  <si>
    <t>Process for FAEs</t>
  </si>
  <si>
    <t>Review the information and question submitted by your customers</t>
  </si>
  <si>
    <t>Search e2e forums for information and try to  respond back to your customers at earliest.</t>
  </si>
  <si>
    <t>Expected turnaround time for review is 7 working days once we have all the information needed as per process defined here.</t>
  </si>
  <si>
    <t>Sections ( Sheets )</t>
  </si>
  <si>
    <t>Pin Wise Checklist</t>
  </si>
  <si>
    <t>Date</t>
  </si>
  <si>
    <t>List of Updates</t>
  </si>
  <si>
    <t>Author</t>
  </si>
  <si>
    <t>Paste System Block Diagram Below</t>
  </si>
  <si>
    <t>Customer System Overview</t>
  </si>
  <si>
    <t>We expect to put together the complete system block diagram of Customer use-case, in particular the devices which are interacting with Ethernet PHY. This will help us understand your overall system and will be instrumental in answering any queries you have.</t>
  </si>
  <si>
    <t>Take TI Reference design and make your schematics</t>
  </si>
  <si>
    <t>If you still have questions/concerns on your design, fill all the sheets of this document</t>
  </si>
  <si>
    <t>Expected turn-around time is 5 working days</t>
  </si>
  <si>
    <t>MAC Interface:</t>
  </si>
  <si>
    <t>Questions (If Any)</t>
  </si>
  <si>
    <t>Customer Input (Yes/No)</t>
  </si>
  <si>
    <t>VDDA</t>
  </si>
  <si>
    <t>DNC</t>
  </si>
  <si>
    <t>LED/GPIO</t>
  </si>
  <si>
    <t>LED_0 / GPIO_0</t>
  </si>
  <si>
    <t>LED_1 / GPIO_1</t>
  </si>
  <si>
    <t>Clock</t>
  </si>
  <si>
    <t>Oscillator</t>
  </si>
  <si>
    <t>Reset</t>
  </si>
  <si>
    <t>Interrupt</t>
  </si>
  <si>
    <t>Serial Management Interface</t>
  </si>
  <si>
    <t>INT_N</t>
  </si>
  <si>
    <t>Connect to Host driving the SMI clock for PHY register programming.</t>
  </si>
  <si>
    <t>Active-LOW input. This pin has a weak internal pullup. Asserting this pin LOW for at least 1 μs will force a reset process to occur. All internal registers will reinitialize to their default states as specified for each bit in the datasheet. All bootstrap pins are resampled upon deassertion of reset.</t>
  </si>
  <si>
    <t>Medium Dependent Interface (MDI)</t>
  </si>
  <si>
    <t>TRD_M</t>
  </si>
  <si>
    <t>TRD_P</t>
  </si>
  <si>
    <t>RX</t>
  </si>
  <si>
    <t>TX</t>
  </si>
  <si>
    <t>25MHz Transmit Clock</t>
  </si>
  <si>
    <t>Transmit Data</t>
  </si>
  <si>
    <t>25MHz Receive Clock</t>
  </si>
  <si>
    <t>Receive Data</t>
  </si>
  <si>
    <t>Transmit Control</t>
  </si>
  <si>
    <t>Receive Control</t>
  </si>
  <si>
    <t>Unused. Do not connect (leave floating)</t>
  </si>
  <si>
    <t>Wake</t>
  </si>
  <si>
    <t>WAKE</t>
  </si>
  <si>
    <t>Inhibit</t>
  </si>
  <si>
    <t>INH</t>
  </si>
  <si>
    <t>This sheet provides recommended connection for each pin. Please enter your inputs in Column "G" with yes and no. If you have any question, please write them in column "H"</t>
  </si>
  <si>
    <t>MAC[2]</t>
  </si>
  <si>
    <t>MAC[1]</t>
  </si>
  <si>
    <t>MAC[0]</t>
  </si>
  <si>
    <t>M/S</t>
  </si>
  <si>
    <t>Internal Pull</t>
  </si>
  <si>
    <t>Customer Name:</t>
  </si>
  <si>
    <t xml:space="preserve">End Equipment: </t>
  </si>
  <si>
    <t>Key Care About:</t>
  </si>
  <si>
    <t>FAE supporting design:</t>
  </si>
  <si>
    <t>Use the Design files along with Layout User Guidelines for layout</t>
  </si>
  <si>
    <t>Go thru the layout checklist and ensure your design confirms to layout guidelines</t>
  </si>
  <si>
    <t>Go thru the schematics checklist and ensure your design confirms to our guidelines</t>
  </si>
  <si>
    <t>SGMII Mode</t>
  </si>
  <si>
    <t xml:space="preserve"> </t>
  </si>
  <si>
    <t>Hardware Configuration</t>
  </si>
  <si>
    <t>Bootstrap Pin</t>
  </si>
  <si>
    <t>Bootstrap Mode</t>
  </si>
  <si>
    <t>Recommended Pull-Up</t>
  </si>
  <si>
    <t>Recommended Pull-Down</t>
  </si>
  <si>
    <t>MAC Interface</t>
  </si>
  <si>
    <t>Mode 1</t>
  </si>
  <si>
    <t>OPEN</t>
  </si>
  <si>
    <t>Mode 4</t>
  </si>
  <si>
    <t>2.49kΩ</t>
  </si>
  <si>
    <t>0x8</t>
  </si>
  <si>
    <t>Mode 2</t>
  </si>
  <si>
    <t>Operational Mode</t>
  </si>
  <si>
    <t>Autonomous</t>
  </si>
  <si>
    <t>SGMII</t>
  </si>
  <si>
    <t>RGMII (Align)</t>
  </si>
  <si>
    <t>0x0</t>
  </si>
  <si>
    <t>0x1</t>
  </si>
  <si>
    <t>0x2</t>
  </si>
  <si>
    <t>0x3</t>
  </si>
  <si>
    <t>0x4</t>
  </si>
  <si>
    <t>0x5</t>
  </si>
  <si>
    <t>Mode 3</t>
  </si>
  <si>
    <t>0x6</t>
  </si>
  <si>
    <t>0x7</t>
  </si>
  <si>
    <t>0x9</t>
  </si>
  <si>
    <t>0xA</t>
  </si>
  <si>
    <t>0xB</t>
  </si>
  <si>
    <t>0xC</t>
  </si>
  <si>
    <t>0xD</t>
  </si>
  <si>
    <t>0xE</t>
  </si>
  <si>
    <t>0xF</t>
  </si>
  <si>
    <t>PU</t>
  </si>
  <si>
    <t>5.76kΩ</t>
  </si>
  <si>
    <t xml:space="preserve">MAC[2] </t>
  </si>
  <si>
    <t xml:space="preserve">MAC[1] </t>
  </si>
  <si>
    <t xml:space="preserve">MAC[0] </t>
  </si>
  <si>
    <t>DESCRIPTION</t>
  </si>
  <si>
    <t>RGMII (Align Mode)</t>
  </si>
  <si>
    <t>RGMII (TX Internal Delay Mode)</t>
  </si>
  <si>
    <t>RGMII (TX and RX Internal Delay Mode)</t>
  </si>
  <si>
    <t>RGMII (RX Internal Delay Mode)</t>
  </si>
  <si>
    <t xml:space="preserve">MS </t>
  </si>
  <si>
    <t>M/S Configuration</t>
  </si>
  <si>
    <t>RGMII (TX Internal Delay)</t>
  </si>
  <si>
    <t>RGMII (TX and RX Internal Delay)</t>
  </si>
  <si>
    <t>RGMII (RX Internal Delay)</t>
  </si>
  <si>
    <r>
      <t>10k</t>
    </r>
    <r>
      <rPr>
        <sz val="11"/>
        <color theme="0"/>
        <rFont val="Calibri"/>
        <family val="2"/>
      </rPr>
      <t>Ω</t>
    </r>
  </si>
  <si>
    <t>OPTION 1:</t>
  </si>
  <si>
    <t>OPTION 2:</t>
  </si>
  <si>
    <t>STRP_1</t>
  </si>
  <si>
    <t>Reserved</t>
  </si>
  <si>
    <t>Autonomous Mode, (LD enabled at boot), PHY enters Normal mode</t>
  </si>
  <si>
    <t>Managed Mode, (LD disabled at boot), PHY enters Standby</t>
  </si>
  <si>
    <t>1000BASE-T1 Slave Configuration</t>
  </si>
  <si>
    <t>1000BASE-T1 Master Configuration</t>
  </si>
  <si>
    <t>RX_CTRL</t>
  </si>
  <si>
    <t>TX_CTRL</t>
  </si>
  <si>
    <t>Reference clock 25-MHz oscillator
Ensure Oscillator Input meets  the spec (jitter, ppm, rise/fall time, duty cycle) as defined in datasheet.</t>
  </si>
  <si>
    <t>No Connect</t>
  </si>
  <si>
    <t>Strap</t>
  </si>
  <si>
    <t>VSLEEP</t>
  </si>
  <si>
    <t>Strap pin for PHYADD. Must be used together with RX_CTRL pin for strapping the device into desired PHY address.
The pin has internal week pull-down</t>
  </si>
  <si>
    <t>This pin requires a pullup resistor &gt; 2.2Kohms</t>
  </si>
  <si>
    <t xml:space="preserve">Active-LOW output, which will be asserted LOW when an interrupt condition occurs. This pin has a weak internal pullup. Register access is necessary to enable various interrupt triggers. Once an interrupt event flag is set, register access is required to clear the interrupt event.
</t>
  </si>
  <si>
    <t>For help in timing closure : 
For TX_* have test ports close to phy
For RX_* have test ports close to MAC</t>
  </si>
  <si>
    <t>100nF dc-block caps are required between MAC and phy</t>
  </si>
  <si>
    <t>phyid</t>
  </si>
  <si>
    <t>phy_address</t>
  </si>
  <si>
    <t>pull ups : vddio@3.3</t>
  </si>
  <si>
    <t>pull ups : vddio@2.5</t>
  </si>
  <si>
    <t>pull ups : vddio@1.8</t>
  </si>
  <si>
    <t>rx_cntrl</t>
  </si>
  <si>
    <t>None</t>
  </si>
  <si>
    <t>Not valid address</t>
  </si>
  <si>
    <t>2K</t>
  </si>
  <si>
    <t>4.5K</t>
  </si>
  <si>
    <t>0.8K</t>
  </si>
  <si>
    <t>A</t>
  </si>
  <si>
    <t>B</t>
  </si>
  <si>
    <t>C</t>
  </si>
  <si>
    <t>D</t>
  </si>
  <si>
    <t>E</t>
  </si>
  <si>
    <t>F</t>
  </si>
  <si>
    <t>rx_er</t>
  </si>
  <si>
    <t>22
34</t>
  </si>
  <si>
    <t>VDDMAC
VDDIO</t>
  </si>
  <si>
    <t xml:space="preserve">Analog Supply: 3.3 V for Sleep Mode
Use 0.1uF cap close to the PHY
</t>
  </si>
  <si>
    <t>If sleep mode of phy is used with dedicated Vsleep supply :
If sleep mode is not used , vsleep can be connected to Vdda.</t>
  </si>
  <si>
    <t>Reference clock 25-MHz crystal
Ensure it meets the ppm and ESR spec as defined in datasheet and load capacitance as defined by crystal manufacturer. Add 0ohm series resistors on XI and XO. Series resistor on XI can be increased to ~100ohm to improve immunity performance. XO resistor can be increased to reduce power dissipated in crystal.</t>
  </si>
  <si>
    <t xml:space="preserve">
</t>
  </si>
  <si>
    <t xml:space="preserve">Recommended CMCs : 
                                Murata :DLW32MH201XK2
                                TDK : ACT1210L-201-2P-TL00
ESD diodes are optional
</t>
  </si>
  <si>
    <t>Bidirectional differential signaling configured for 100BASE-T1 operation</t>
  </si>
  <si>
    <t>Not Connect</t>
  </si>
  <si>
    <t>NC</t>
  </si>
  <si>
    <t>9, 21</t>
  </si>
  <si>
    <t>No connection. Can be left floating. Connecting to any signal will have no effect on PHY performance.</t>
  </si>
  <si>
    <t>19, 20</t>
  </si>
  <si>
    <t>Ground Escape</t>
  </si>
  <si>
    <t>GND_ESC</t>
  </si>
  <si>
    <t>17, 18</t>
  </si>
  <si>
    <t>Optional ground escape pins. These pins can be connected to ground to optimize PCB layout. These pins are not substitute for power ground connection to DAP. DAP should always be connected to power ground.This pin can be left unconnected if not used.</t>
  </si>
  <si>
    <t>MII Mode</t>
  </si>
  <si>
    <t>Transmit Enable</t>
  </si>
  <si>
    <t>TX_ER</t>
  </si>
  <si>
    <t>RX_DV/CRS_DV/RX_CTRL</t>
  </si>
  <si>
    <t>Receive Data Valid</t>
  </si>
  <si>
    <t>Receive Error</t>
  </si>
  <si>
    <t>TX_EN/TXCTRL</t>
  </si>
  <si>
    <t>Transmit Error. Multiplexed with LED_1 pin</t>
  </si>
  <si>
    <t>RMII Mode</t>
  </si>
  <si>
    <t>TX_EN/TX_CTRL</t>
  </si>
  <si>
    <t>DP83TC812 Strap Tool</t>
  </si>
  <si>
    <t>DP83TC812 provides multiple Hardware Based Configuration.  Sheet takes input for configuration you are planning to use  and generate RH an RL resistor values to be attached to each strap pin accordingly. Either Option 1 (bit wise) or Option 2 (mode wise) can be used to verify the strap configurations.</t>
  </si>
  <si>
    <t xml:space="preserve">Analog Supply: 3.3 V
Recommend using Recommend using 0.47uF, 0.01uF capacitor. An optional ferrite bead can also be used on the VDDA rail.
All above decaps should be placed close to the PHY with the smallest value being closest to the PHY.
</t>
  </si>
  <si>
    <t>IO Supply: 1.8 V, 2.5 V, or 3.3 V
Recommend using 0.47uF, 0.01uF, 0.01uF capacitor and 1 ferrite bead; 
0.47uF and 0.1uF caps are common between VDDIO and VDDMAC pins. All above decaps should be placed close to the PHY with the smallest value being closest to the PHY.
If VDDMAC and VDDIO is separate, each will need its own ferrite bead. Capacitors should be used as follows;
VDDMAC:  0.47uF, 0.01uF
VDDIO:  0.47uF, 0.01uF</t>
  </si>
  <si>
    <t>Place maximum number of ground VIAS on the ground pad.
Keep option to isolate the digital ground from the MDI connector ground. This isolation is optional, it is acceptable to keep a single ground reference on the board.</t>
  </si>
  <si>
    <t>LED_0 will be strapped to Mode 1 by default. Pull up resistor can be added to changed to Mode 2 strap.</t>
  </si>
  <si>
    <t>LED_1 will be strapped to Mode 1 by default. Pull up resistor can be added to changed to Mode 2 strap.</t>
  </si>
  <si>
    <t>This pin is on the Vsleep domain. For TC10 operation, external 10kohm pull down should be used and WAKE pin should be connected to MAC.
If sleep mode of phy is not used, this pin should be connected to VSLEEP</t>
  </si>
  <si>
    <t>Open Drain output, which will be asserted HIGH when the PHY is in operational mode. This pin is released by the PHY when in TC10 sleep and its then pulled low via external 10kohm resistor.
If TC10 mode is used, INH must have a pull-down of 10kohms
If TC10 mode is not used , INH can be left floating.</t>
  </si>
  <si>
    <t>The purpose of  Ethernet Customer Design Process is to ensure that your board follows the guidelines provided by TI. At the end of this process, if you find your board follows exactly as in checklist, then you need not approach us. However in case of questions, please add the question against the relevant section and submit the completely filled checklist sheet along with your schematics and design files thru email.</t>
  </si>
  <si>
    <t>In case you can't find answer to customer questions, please send questions through email.</t>
  </si>
  <si>
    <t>Mode 2'</t>
  </si>
  <si>
    <t>Slave</t>
  </si>
  <si>
    <t>MII</t>
  </si>
  <si>
    <t>RMII Slave</t>
  </si>
  <si>
    <t>RMII Master</t>
  </si>
  <si>
    <t>CLKOUT_PIN</t>
  </si>
  <si>
    <t>AUTO_DIS</t>
  </si>
  <si>
    <r>
      <t>R</t>
    </r>
    <r>
      <rPr>
        <b/>
        <vertAlign val="subscript"/>
        <sz val="12"/>
        <rFont val="Calibri"/>
        <family val="2"/>
        <scheme val="minor"/>
      </rPr>
      <t>H</t>
    </r>
  </si>
  <si>
    <r>
      <t>R</t>
    </r>
    <r>
      <rPr>
        <b/>
        <vertAlign val="subscript"/>
        <sz val="12"/>
        <rFont val="Calibri"/>
        <family val="2"/>
        <scheme val="minor"/>
      </rPr>
      <t>L</t>
    </r>
  </si>
  <si>
    <t>CLKOUT=Pin16</t>
  </si>
  <si>
    <t>Signal bending rules</t>
  </si>
  <si>
    <t>SMDS on high speed traces :  should have void under them</t>
  </si>
  <si>
    <t>SMDs on high speed traces : 0402 or smaller. Place them symmetrically</t>
  </si>
  <si>
    <t>Avoid vias on the high speed signals and use them only near SoCs</t>
  </si>
  <si>
    <t>Keep via stubs short &lt; 15mils</t>
  </si>
  <si>
    <t>Package break-out must occur within 250mils from the package</t>
  </si>
  <si>
    <t>maximize differential pair to pair spacing &gt; 30mils (after package breakout and before connector)</t>
  </si>
  <si>
    <t>maintain constant trace width to avoid impedance mismatches</t>
  </si>
  <si>
    <t>no traces near crystals, clock gens, mounting holes, magnetic devices or ics</t>
  </si>
  <si>
    <t>no probe or test points on any high-speed diff signal</t>
  </si>
  <si>
    <t>keep out distance from other switching signal : keep out distance &gt; 5w (width of the trace)</t>
  </si>
  <si>
    <t>place gnd stiching vias close to the signal transition vias symmetrically ( &lt; 200 mils away)</t>
  </si>
  <si>
    <t>place stich capacitors iff traces are crossing two different planes</t>
  </si>
  <si>
    <t>distance from void &gt; trace width x 1.5</t>
  </si>
  <si>
    <t>high speed signals should be routed over a solid ground and not across a plane split or void</t>
  </si>
  <si>
    <t>trace length mismatch : serpentine should be done at mismatch end</t>
  </si>
  <si>
    <t>General</t>
  </si>
  <si>
    <t>AC-coupling caps on Sgmii signal lines placed close to transmitter side (recommended)?</t>
  </si>
  <si>
    <t>Is mismatch in p and m signal of differential pair less than 5 mils (recommended)?</t>
  </si>
  <si>
    <t>Are sgmii tx and rx signals routed with 100ohms +/5 % differential impedance control (recommended)?</t>
  </si>
  <si>
    <t>Are their test points close to the MAC and PHY RGMII receiver pins?</t>
  </si>
  <si>
    <t>At Rgmii receiver pins of PHY, 1ns (20%-80%) rise/fall time met?</t>
  </si>
  <si>
    <t>Are Rgmii traces routed with 50ohms impedance control?</t>
  </si>
  <si>
    <t>Is Rgmii data and clock skew less than 200ps?</t>
  </si>
  <si>
    <t>Is Rgmii routing lower than 5 inches (recommended)?</t>
  </si>
  <si>
    <t>Are Rgmii traces burried (recommended for EMC)? Vias should be close to PHY/MAC transmitter.</t>
  </si>
  <si>
    <t>RGMII</t>
  </si>
  <si>
    <t>Are switching signals like led and mdc routed away from XI route ?</t>
  </si>
  <si>
    <t>Are caps connected to xi and xo connected well to the top ground and that ground strongly connected to the board ground on bottom layer through continous vias (recommended)?</t>
  </si>
  <si>
    <t>Are caps connected to xi and xo placed in same orientation  (recommended)?</t>
  </si>
  <si>
    <t>Is crystal placed closest possible to PHY (making XI and XO route the shortest possible) (recommended)?</t>
  </si>
  <si>
    <t>Crystal</t>
  </si>
  <si>
    <t>Even if sleep mode is not used, is Vsleep routed as power (recommended)?</t>
  </si>
  <si>
    <t>Is there a ground plane reference for every power plane (recommended for EMC)?</t>
  </si>
  <si>
    <t>Is the position of ferrite bead for each power pin combination close to PHY and is good to provide strong connection to both the pins?</t>
  </si>
  <si>
    <t>For supply network spread across multiple layers, are there minimum of 4 vias connecting one layer to another?</t>
  </si>
  <si>
    <t>Are 10nF,100nF supply decaps placed on the same layer as the PHY and closed to PHY?</t>
  </si>
  <si>
    <t>Is the same layer ground plane symmetrically placed around trdp and trdm traces (till connector)?</t>
  </si>
  <si>
    <t>CMC, AC coupling caps and common mode termination components close to the connector (recommended)?</t>
  </si>
  <si>
    <t>Are trdp/trdm traces matched with +/-10mil accuracy?</t>
  </si>
  <si>
    <t>Is the impedance of trdp/trdm pair = differential 100ohms +/-5%?</t>
  </si>
  <si>
    <t xml:space="preserve">If ESDs are used, are they 2 terminal packages (recommended)? </t>
  </si>
  <si>
    <t>Is there void under the components used on trdp and trdm traces? 
If all layer void is not possible then atleast 2nd layer should be cleared off the ground.</t>
  </si>
  <si>
    <t>Is there continuous ground under trdp and trdm traces (recommended)?</t>
  </si>
  <si>
    <t>Are common mode terminations placed symmetrically and on the connector ground?
Refer to R68,R67,R73,C89 positions in the picture  (recommended)</t>
  </si>
  <si>
    <t>Are connector ground and board ground connected well with 0ohms placed on all sides?
Refer to R110, R11 and R70 positions in the picture  (recommended)</t>
  </si>
  <si>
    <t>TRDP/TRDM</t>
  </si>
  <si>
    <t>Yes/No</t>
  </si>
  <si>
    <t>Picture</t>
  </si>
  <si>
    <t>Item</t>
  </si>
  <si>
    <t>RTM Version</t>
  </si>
  <si>
    <t>Aniruddha K</t>
  </si>
  <si>
    <t>13K</t>
  </si>
  <si>
    <t>12K</t>
  </si>
  <si>
    <t>4K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</si>
</sst>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2"/>
      <color rgb="FF000000"/>
      <name val="Calibri"/>
      <family val="2"/>
      <scheme val="minor"/>
    </font>
    <font>
      <b/>
      <sz val="14"/>
      <color theme="1"/>
      <name val="Calibri"/>
      <family val="2"/>
      <scheme val="minor"/>
    </font>
    <font>
      <sz val="14"/>
      <color theme="1"/>
      <name val="Calibri"/>
      <family val="2"/>
      <scheme val="minor"/>
    </font>
    <font>
      <sz val="11"/>
      <color theme="0"/>
      <name val="Calibri"/>
      <family val="2"/>
      <scheme val="minor"/>
    </font>
    <font>
      <sz val="12"/>
      <color theme="0"/>
      <name val="Calibri"/>
      <family val="2"/>
      <scheme val="minor"/>
    </font>
    <font>
      <sz val="11"/>
      <color theme="0"/>
      <name val="Calibri"/>
      <family val="2"/>
    </font>
    <font>
      <sz val="12"/>
      <name val="Calibri"/>
      <family val="2"/>
      <scheme val="minor"/>
    </font>
    <font>
      <sz val="11"/>
      <name val="Calibri"/>
      <family val="2"/>
      <scheme val="minor"/>
    </font>
    <font>
      <b/>
      <sz val="12"/>
      <name val="Calibri"/>
      <family val="2"/>
      <scheme val="minor"/>
    </font>
    <font>
      <b/>
      <sz val="11"/>
      <name val="Calibri"/>
      <family val="2"/>
      <scheme val="minor"/>
    </font>
    <font>
      <b/>
      <vertAlign val="subscript"/>
      <sz val="1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rgb="FFFFFFCC"/>
        <bgColor indexed="64"/>
      </patternFill>
    </fill>
    <fill>
      <patternFill patternType="solid">
        <fgColor rgb="FFFF00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thin">
        <color auto="1"/>
      </right>
      <top style="double">
        <color indexed="64"/>
      </top>
      <bottom/>
      <diagonal/>
    </border>
    <border>
      <left style="thin">
        <color auto="1"/>
      </left>
      <right style="thin">
        <color auto="1"/>
      </right>
      <top style="double">
        <color indexed="64"/>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1" fillId="0" borderId="0"/>
  </cellStyleXfs>
  <cellXfs count="134">
    <xf numFmtId="0" fontId="0" fillId="0" borderId="0" xfId="0"/>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1" xfId="0" applyBorder="1"/>
    <xf numFmtId="0" fontId="8" fillId="2" borderId="0" xfId="0" applyFont="1" applyFill="1" applyAlignment="1">
      <alignment vertical="top"/>
    </xf>
    <xf numFmtId="0" fontId="9" fillId="0" borderId="0" xfId="0" applyFont="1" applyAlignment="1"/>
    <xf numFmtId="0" fontId="8" fillId="2" borderId="0" xfId="0" applyFont="1" applyFill="1" applyAlignment="1"/>
    <xf numFmtId="0" fontId="8" fillId="0" borderId="0" xfId="0" applyFont="1" applyFill="1" applyAlignment="1"/>
    <xf numFmtId="0" fontId="9" fillId="2" borderId="0" xfId="0" applyFont="1" applyFill="1" applyAlignment="1"/>
    <xf numFmtId="0" fontId="0" fillId="2" borderId="1" xfId="0" applyFill="1" applyBorder="1"/>
    <xf numFmtId="0" fontId="0" fillId="0" borderId="1" xfId="0" applyBorder="1" applyAlignment="1">
      <alignment horizontal="center"/>
    </xf>
    <xf numFmtId="0" fontId="9" fillId="0" borderId="0" xfId="0" applyFont="1" applyAlignment="1">
      <alignment vertical="center" wrapText="1"/>
    </xf>
    <xf numFmtId="0" fontId="9" fillId="0" borderId="0" xfId="0" applyFont="1" applyAlignment="1">
      <alignment wrapText="1"/>
    </xf>
    <xf numFmtId="0" fontId="9" fillId="0" borderId="0" xfId="0" applyFont="1" applyAlignment="1">
      <alignment vertical="top" wrapText="1"/>
    </xf>
    <xf numFmtId="14"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0" xfId="0" applyBorder="1"/>
    <xf numFmtId="0" fontId="0" fillId="0" borderId="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7"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10" xfId="0" applyBorder="1"/>
    <xf numFmtId="0" fontId="0" fillId="0" borderId="0" xfId="0" applyAlignment="1">
      <alignment horizontal="center" vertical="center"/>
    </xf>
    <xf numFmtId="0" fontId="0" fillId="0" borderId="4" xfId="0" applyBorder="1" applyAlignment="1">
      <alignment horizontal="center" vertical="center"/>
    </xf>
    <xf numFmtId="0" fontId="11" fillId="0" borderId="0" xfId="0" applyFont="1"/>
    <xf numFmtId="0" fontId="11" fillId="0" borderId="0" xfId="0" applyFont="1" applyAlignment="1">
      <alignment horizontal="center"/>
    </xf>
    <xf numFmtId="0" fontId="10" fillId="0" borderId="0" xfId="21" applyFont="1"/>
    <xf numFmtId="0" fontId="0" fillId="0" borderId="1" xfId="0" applyBorder="1" applyAlignment="1">
      <alignment horizontal="center"/>
    </xf>
    <xf numFmtId="0" fontId="13" fillId="0" borderId="0" xfId="0" applyFont="1"/>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top"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17" fontId="0" fillId="0" borderId="1" xfId="0" applyNumberFormat="1" applyBorder="1" applyAlignment="1">
      <alignment horizontal="center"/>
    </xf>
    <xf numFmtId="0" fontId="0" fillId="0" borderId="1" xfId="0" applyBorder="1" applyAlignment="1">
      <alignment wrapText="1"/>
    </xf>
    <xf numFmtId="0" fontId="0" fillId="7" borderId="1" xfId="0" applyFill="1"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left" vertical="top" wrapText="1"/>
    </xf>
    <xf numFmtId="0" fontId="0" fillId="2" borderId="0" xfId="0" applyFill="1" applyAlignment="1">
      <alignment horizontal="center"/>
    </xf>
    <xf numFmtId="0" fontId="13" fillId="0" borderId="18" xfId="0"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top" wrapText="1"/>
    </xf>
    <xf numFmtId="0" fontId="13" fillId="0" borderId="0" xfId="0" applyFont="1" applyAlignment="1">
      <alignment horizontal="center"/>
    </xf>
    <xf numFmtId="0" fontId="15" fillId="2" borderId="0" xfId="0" applyFont="1" applyFill="1"/>
    <xf numFmtId="0" fontId="15" fillId="0" borderId="1" xfId="0" applyFont="1" applyBorder="1" applyAlignment="1">
      <alignment horizontal="center"/>
    </xf>
    <xf numFmtId="0" fontId="13" fillId="4" borderId="1" xfId="0" applyFont="1" applyFill="1" applyBorder="1" applyAlignment="1">
      <alignment horizontal="center"/>
    </xf>
    <xf numFmtId="0" fontId="16" fillId="0" borderId="1" xfId="22" applyFont="1" applyBorder="1" applyAlignment="1">
      <alignment horizontal="center"/>
    </xf>
    <xf numFmtId="0" fontId="16" fillId="0" borderId="1" xfId="22" applyFont="1" applyBorder="1"/>
    <xf numFmtId="0" fontId="16" fillId="0" borderId="1" xfId="22" applyFont="1" applyBorder="1" applyAlignment="1">
      <alignment horizontal="center"/>
    </xf>
    <xf numFmtId="0" fontId="13" fillId="3" borderId="1" xfId="0" applyFont="1" applyFill="1" applyBorder="1" applyAlignment="1">
      <alignment horizontal="center"/>
    </xf>
    <xf numFmtId="0" fontId="13" fillId="0" borderId="0" xfId="0" applyFont="1" applyAlignment="1"/>
    <xf numFmtId="0" fontId="14" fillId="0" borderId="1" xfId="22" applyFont="1" applyBorder="1" applyAlignment="1">
      <alignment horizontal="center"/>
    </xf>
    <xf numFmtId="0" fontId="15" fillId="2" borderId="1" xfId="0" applyFont="1" applyFill="1" applyBorder="1" applyAlignment="1">
      <alignment horizontal="center"/>
    </xf>
    <xf numFmtId="0" fontId="15" fillId="0" borderId="2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0" xfId="22" applyFont="1"/>
    <xf numFmtId="0" fontId="14" fillId="9" borderId="1" xfId="22" applyFont="1" applyFill="1" applyBorder="1" applyAlignment="1">
      <alignment horizontal="center"/>
    </xf>
    <xf numFmtId="0" fontId="14" fillId="0" borderId="1" xfId="22" applyFont="1" applyBorder="1"/>
    <xf numFmtId="0" fontId="13" fillId="0" borderId="1" xfId="0" applyFont="1" applyBorder="1" applyAlignment="1">
      <alignment horizontal="center"/>
    </xf>
    <xf numFmtId="0" fontId="13" fillId="5" borderId="1" xfId="0" applyFont="1" applyFill="1" applyBorder="1" applyAlignment="1">
      <alignment horizontal="center"/>
    </xf>
    <xf numFmtId="0" fontId="13" fillId="0" borderId="2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16" xfId="0" applyFont="1" applyBorder="1" applyAlignment="1">
      <alignment horizontal="left" vertical="center" wrapText="1"/>
    </xf>
    <xf numFmtId="0" fontId="13" fillId="0" borderId="2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5" fillId="0" borderId="11" xfId="0" applyFont="1" applyBorder="1" applyAlignment="1">
      <alignment horizontal="center"/>
    </xf>
    <xf numFmtId="0" fontId="15" fillId="0" borderId="12" xfId="0" applyFont="1" applyBorder="1" applyAlignment="1">
      <alignment horizontal="center"/>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3" fillId="8" borderId="18" xfId="0" applyFont="1" applyFill="1" applyBorder="1" applyAlignment="1">
      <alignment horizontal="center" vertical="center"/>
    </xf>
    <xf numFmtId="0" fontId="13" fillId="0" borderId="19" xfId="0" applyFont="1" applyBorder="1" applyAlignment="1">
      <alignment horizontal="center"/>
    </xf>
    <xf numFmtId="0" fontId="15" fillId="0" borderId="20" xfId="0" applyFont="1" applyBorder="1" applyAlignment="1">
      <alignment horizontal="center" vertical="center"/>
    </xf>
    <xf numFmtId="0" fontId="15" fillId="0" borderId="1" xfId="0" applyFont="1" applyBorder="1" applyAlignment="1">
      <alignment horizontal="center" vertical="center"/>
    </xf>
    <xf numFmtId="0" fontId="13" fillId="8" borderId="1" xfId="0" applyFont="1" applyFill="1" applyBorder="1" applyAlignment="1">
      <alignment horizontal="center" vertical="center"/>
    </xf>
    <xf numFmtId="0" fontId="13" fillId="0" borderId="1" xfId="0" applyFont="1" applyBorder="1" applyAlignment="1">
      <alignment horizontal="center"/>
    </xf>
    <xf numFmtId="0" fontId="13" fillId="0" borderId="13" xfId="0" applyFont="1" applyBorder="1" applyAlignment="1">
      <alignment horizont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3" fillId="8" borderId="14" xfId="0" applyFont="1" applyFill="1" applyBorder="1" applyAlignment="1">
      <alignment horizontal="center" vertical="center"/>
    </xf>
    <xf numFmtId="0" fontId="13" fillId="0" borderId="14" xfId="0" applyFont="1" applyBorder="1" applyAlignment="1">
      <alignment horizontal="center"/>
    </xf>
    <xf numFmtId="0" fontId="13" fillId="0" borderId="15" xfId="0" applyFont="1" applyBorder="1" applyAlignment="1">
      <alignment horizontal="center"/>
    </xf>
    <xf numFmtId="0" fontId="15" fillId="0" borderId="26" xfId="0" applyFont="1" applyBorder="1" applyAlignment="1">
      <alignment horizontal="center"/>
    </xf>
    <xf numFmtId="0" fontId="13" fillId="8" borderId="24" xfId="0" applyFont="1" applyFill="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15" fillId="0" borderId="27" xfId="0" applyFont="1" applyBorder="1" applyAlignment="1">
      <alignment horizontal="center"/>
    </xf>
    <xf numFmtId="0" fontId="15" fillId="0" borderId="28" xfId="0" applyFont="1" applyBorder="1" applyAlignment="1">
      <alignment horizontal="center"/>
    </xf>
    <xf numFmtId="0" fontId="13" fillId="8" borderId="28" xfId="0" applyFont="1" applyFill="1" applyBorder="1" applyAlignment="1">
      <alignment horizontal="center"/>
    </xf>
    <xf numFmtId="0" fontId="13" fillId="0" borderId="28" xfId="0" applyFont="1" applyBorder="1" applyAlignment="1">
      <alignment horizontal="center"/>
    </xf>
    <xf numFmtId="0" fontId="13" fillId="0" borderId="29" xfId="0" applyFont="1" applyBorder="1" applyAlignment="1">
      <alignment horizontal="center"/>
    </xf>
    <xf numFmtId="0" fontId="0" fillId="7" borderId="0" xfId="0" applyFill="1"/>
    <xf numFmtId="0" fontId="0" fillId="0" borderId="0" xfId="0" applyAlignment="1">
      <alignment horizontal="center" vertical="center"/>
    </xf>
    <xf numFmtId="0" fontId="0" fillId="0" borderId="0" xfId="0" applyFill="1"/>
    <xf numFmtId="0" fontId="0" fillId="0" borderId="0" xfId="0" applyAlignment="1">
      <alignment wrapText="1"/>
    </xf>
    <xf numFmtId="0" fontId="0" fillId="0" borderId="0" xfId="0" applyAlignment="1">
      <alignment horizontal="center"/>
    </xf>
    <xf numFmtId="0" fontId="0" fillId="0" borderId="0" xfId="0" applyAlignment="1">
      <alignment horizontal="center" vertical="center" wrapText="1"/>
    </xf>
    <xf numFmtId="0" fontId="3" fillId="0" borderId="0" xfId="0" applyFont="1"/>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 name="Normal 2" xfId="21" xr:uid="{00000000-0005-0000-0000-000016000000}"/>
    <cellStyle name="Normal 3" xfId="22" xr:uid="{00000000-0005-0000-0000-000017000000}"/>
  </cellStyles>
  <dxfs count="0"/>
  <tableStyles count="0" defaultTableStyle="TableStyleMedium9" defaultPivotStyle="PivotStyleMedium7"/>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8</xdr:col>
      <xdr:colOff>845820</xdr:colOff>
      <xdr:row>3</xdr:row>
      <xdr:rowOff>152400</xdr:rowOff>
    </xdr:from>
    <xdr:to>
      <xdr:col>10</xdr:col>
      <xdr:colOff>220980</xdr:colOff>
      <xdr:row>4</xdr:row>
      <xdr:rowOff>7620</xdr:rowOff>
    </xdr:to>
    <xdr:cxnSp macro="">
      <xdr:nvCxnSpPr>
        <xdr:cNvPr id="2" name="Straight Arrow Connector 1">
          <a:extLst>
            <a:ext uri="{FF2B5EF4-FFF2-40B4-BE49-F238E27FC236}">
              <a16:creationId xmlns:a16="http://schemas.microsoft.com/office/drawing/2014/main" id="{00000000-0008-0000-0200-000002000000}"/>
            </a:ext>
          </a:extLst>
        </xdr:cNvPr>
        <xdr:cNvCxnSpPr/>
      </xdr:nvCxnSpPr>
      <xdr:spPr>
        <a:xfrm>
          <a:off x="8138160" y="746760"/>
          <a:ext cx="1082040" cy="53340"/>
        </a:xfrm>
        <a:prstGeom prst="straightConnector1">
          <a:avLst/>
        </a:prstGeom>
        <a:ln>
          <a:solidFill>
            <a:schemeClr val="accent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213360</xdr:colOff>
      <xdr:row>2</xdr:row>
      <xdr:rowOff>83820</xdr:rowOff>
    </xdr:from>
    <xdr:to>
      <xdr:col>12</xdr:col>
      <xdr:colOff>266700</xdr:colOff>
      <xdr:row>6</xdr:row>
      <xdr:rowOff>30480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9212580" y="480060"/>
          <a:ext cx="1760220" cy="7391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a:t>
          </a:r>
          <a:r>
            <a:rPr lang="en-US" sz="1100" baseline="0"/>
            <a:t> Configuration Customer is planning to use for the DP83TC811 thru Straps</a:t>
          </a:r>
          <a:endParaRPr lang="en-US" sz="1100"/>
        </a:p>
      </xdr:txBody>
    </xdr:sp>
    <xdr:clientData/>
  </xdr:twoCellAnchor>
  <xdr:twoCellAnchor>
    <xdr:from>
      <xdr:col>6</xdr:col>
      <xdr:colOff>213360</xdr:colOff>
      <xdr:row>14</xdr:row>
      <xdr:rowOff>160020</xdr:rowOff>
    </xdr:from>
    <xdr:to>
      <xdr:col>7</xdr:col>
      <xdr:colOff>762000</xdr:colOff>
      <xdr:row>18</xdr:row>
      <xdr:rowOff>129540</xdr:rowOff>
    </xdr:to>
    <xdr:sp macro="" textlink="">
      <xdr:nvSpPr>
        <xdr:cNvPr id="4" name="Rounded Rectangle 3">
          <a:extLst>
            <a:ext uri="{FF2B5EF4-FFF2-40B4-BE49-F238E27FC236}">
              <a16:creationId xmlns:a16="http://schemas.microsoft.com/office/drawing/2014/main" id="{00000000-0008-0000-0200-000004000000}"/>
            </a:ext>
          </a:extLst>
        </xdr:cNvPr>
        <xdr:cNvSpPr/>
      </xdr:nvSpPr>
      <xdr:spPr>
        <a:xfrm>
          <a:off x="5417820" y="2537460"/>
          <a:ext cx="1402080" cy="76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Resistor Values to be used for the Straps</a:t>
          </a:r>
        </a:p>
      </xdr:txBody>
    </xdr:sp>
    <xdr:clientData/>
  </xdr:twoCellAnchor>
  <xdr:twoCellAnchor>
    <xdr:from>
      <xdr:col>6</xdr:col>
      <xdr:colOff>7620</xdr:colOff>
      <xdr:row>12</xdr:row>
      <xdr:rowOff>190500</xdr:rowOff>
    </xdr:from>
    <xdr:to>
      <xdr:col>6</xdr:col>
      <xdr:colOff>601980</xdr:colOff>
      <xdr:row>14</xdr:row>
      <xdr:rowOff>144780</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flipV="1">
          <a:off x="5212080" y="2171700"/>
          <a:ext cx="594360" cy="746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232922</xdr:colOff>
      <xdr:row>21</xdr:row>
      <xdr:rowOff>61598</xdr:rowOff>
    </xdr:from>
    <xdr:ext cx="8745407" cy="937629"/>
    <xdr:sp macro="" textlink="">
      <xdr:nvSpPr>
        <xdr:cNvPr id="6" name="Rectangle 5">
          <a:extLst>
            <a:ext uri="{FF2B5EF4-FFF2-40B4-BE49-F238E27FC236}">
              <a16:creationId xmlns:a16="http://schemas.microsoft.com/office/drawing/2014/main" id="{00000000-0008-0000-0200-000006000000}"/>
            </a:ext>
          </a:extLst>
        </xdr:cNvPr>
        <xdr:cNvSpPr/>
      </xdr:nvSpPr>
      <xdr:spPr>
        <a:xfrm>
          <a:off x="232922" y="4028480"/>
          <a:ext cx="8745407" cy="937629"/>
        </a:xfrm>
        <a:prstGeom prst="rect">
          <a:avLst/>
        </a:prstGeom>
        <a:noFill/>
      </xdr:spPr>
      <xdr:txBody>
        <a:bodyPr wrap="none" lIns="91440" tIns="45720" rIns="91440" bIns="45720">
          <a:spAutoFit/>
        </a:bodyPr>
        <a:lstStyle/>
        <a:p>
          <a:pPr algn="ctr"/>
          <a:r>
            <a:rPr 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Don't</a:t>
          </a:r>
          <a:r>
            <a:rPr lang="en-US" sz="5400" b="1" cap="none" spc="0" baseline="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 use this for phy address</a:t>
          </a:r>
          <a:endParaRPr 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oneCellAnchor>
  <xdr:oneCellAnchor>
    <xdr:from>
      <xdr:col>16</xdr:col>
      <xdr:colOff>400165</xdr:colOff>
      <xdr:row>22</xdr:row>
      <xdr:rowOff>184116</xdr:rowOff>
    </xdr:from>
    <xdr:ext cx="7087133" cy="937629"/>
    <xdr:sp macro="" textlink="">
      <xdr:nvSpPr>
        <xdr:cNvPr id="7" name="Rectangle 6">
          <a:extLst>
            <a:ext uri="{FF2B5EF4-FFF2-40B4-BE49-F238E27FC236}">
              <a16:creationId xmlns:a16="http://schemas.microsoft.com/office/drawing/2014/main" id="{00000000-0008-0000-0200-000007000000}"/>
            </a:ext>
          </a:extLst>
        </xdr:cNvPr>
        <xdr:cNvSpPr/>
      </xdr:nvSpPr>
      <xdr:spPr>
        <a:xfrm>
          <a:off x="16461930" y="4352704"/>
          <a:ext cx="7087133" cy="937629"/>
        </a:xfrm>
        <a:prstGeom prst="rect">
          <a:avLst/>
        </a:prstGeom>
        <a:noFill/>
      </xdr:spPr>
      <xdr:txBody>
        <a:bodyPr wrap="none" lIns="91440" tIns="45720" rIns="91440" bIns="45720">
          <a:spAutoFit/>
        </a:bodyPr>
        <a:lstStyle/>
        <a:p>
          <a:pPr algn="ctr"/>
          <a:r>
            <a:rPr lang="en-US" sz="5400" b="1" cap="none" spc="0">
              <a:ln w="18000">
                <a:solidFill>
                  <a:schemeClr val="accent2">
                    <a:satMod val="140000"/>
                  </a:schemeClr>
                </a:solidFill>
                <a:prstDash val="solid"/>
                <a:miter lim="800000"/>
              </a:ln>
              <a:solidFill>
                <a:srgbClr val="00B050"/>
              </a:solidFill>
              <a:effectLst>
                <a:outerShdw blurRad="25500" dist="23000" dir="7020000" algn="tl">
                  <a:srgbClr val="000000">
                    <a:alpha val="50000"/>
                  </a:srgbClr>
                </a:outerShdw>
              </a:effectLst>
            </a:rPr>
            <a:t>Use </a:t>
          </a:r>
          <a:r>
            <a:rPr lang="en-US" sz="5400" b="1" cap="none" spc="0" baseline="0">
              <a:ln w="18000">
                <a:solidFill>
                  <a:schemeClr val="accent2">
                    <a:satMod val="140000"/>
                  </a:schemeClr>
                </a:solidFill>
                <a:prstDash val="solid"/>
                <a:miter lim="800000"/>
              </a:ln>
              <a:solidFill>
                <a:srgbClr val="00B050"/>
              </a:solidFill>
              <a:effectLst>
                <a:outerShdw blurRad="25500" dist="23000" dir="7020000" algn="tl">
                  <a:srgbClr val="000000">
                    <a:alpha val="50000"/>
                  </a:srgbClr>
                </a:outerShdw>
              </a:effectLst>
            </a:rPr>
            <a:t>this for phy address</a:t>
          </a:r>
          <a:endParaRPr lang="en-US" sz="5400" b="1" cap="none" spc="0">
            <a:ln w="18000">
              <a:solidFill>
                <a:schemeClr val="accent2">
                  <a:satMod val="140000"/>
                </a:schemeClr>
              </a:solidFill>
              <a:prstDash val="solid"/>
              <a:miter lim="800000"/>
            </a:ln>
            <a:solidFill>
              <a:srgbClr val="00B050"/>
            </a:solidFill>
            <a:effectLst>
              <a:outerShdw blurRad="25500" dist="23000" dir="7020000" algn="tl">
                <a:srgbClr val="000000">
                  <a:alpha val="50000"/>
                </a:srgbClr>
              </a:outerShdw>
            </a:effectLst>
          </a:endParaRPr>
        </a:p>
      </xdr:txBody>
    </xdr:sp>
    <xdr:clientData/>
  </xdr:oneCellAnchor>
  <xdr:twoCellAnchor>
    <xdr:from>
      <xdr:col>0</xdr:col>
      <xdr:colOff>59765</xdr:colOff>
      <xdr:row>0</xdr:row>
      <xdr:rowOff>97118</xdr:rowOff>
    </xdr:from>
    <xdr:to>
      <xdr:col>13</xdr:col>
      <xdr:colOff>59765</xdr:colOff>
      <xdr:row>36</xdr:row>
      <xdr:rowOff>134470</xdr:rowOff>
    </xdr:to>
    <xdr:sp macro="" textlink="">
      <xdr:nvSpPr>
        <xdr:cNvPr id="8" name="Rounded Rectangle 7">
          <a:extLst>
            <a:ext uri="{FF2B5EF4-FFF2-40B4-BE49-F238E27FC236}">
              <a16:creationId xmlns:a16="http://schemas.microsoft.com/office/drawing/2014/main" id="{00000000-0008-0000-0200-000008000000}"/>
            </a:ext>
          </a:extLst>
        </xdr:cNvPr>
        <xdr:cNvSpPr/>
      </xdr:nvSpPr>
      <xdr:spPr>
        <a:xfrm>
          <a:off x="59765" y="97118"/>
          <a:ext cx="13290176" cy="773205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466166</xdr:colOff>
      <xdr:row>0</xdr:row>
      <xdr:rowOff>127007</xdr:rowOff>
    </xdr:from>
    <xdr:to>
      <xdr:col>28</xdr:col>
      <xdr:colOff>764989</xdr:colOff>
      <xdr:row>36</xdr:row>
      <xdr:rowOff>164359</xdr:rowOff>
    </xdr:to>
    <xdr:sp macro="" textlink="">
      <xdr:nvSpPr>
        <xdr:cNvPr id="10" name="Rounded Rectangle 9">
          <a:extLst>
            <a:ext uri="{FF2B5EF4-FFF2-40B4-BE49-F238E27FC236}">
              <a16:creationId xmlns:a16="http://schemas.microsoft.com/office/drawing/2014/main" id="{00000000-0008-0000-0200-00000A000000}"/>
            </a:ext>
          </a:extLst>
        </xdr:cNvPr>
        <xdr:cNvSpPr/>
      </xdr:nvSpPr>
      <xdr:spPr>
        <a:xfrm>
          <a:off x="13756342" y="127007"/>
          <a:ext cx="13290176" cy="773205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1567543</xdr:colOff>
      <xdr:row>5</xdr:row>
      <xdr:rowOff>326577</xdr:rowOff>
    </xdr:from>
    <xdr:to>
      <xdr:col>5</xdr:col>
      <xdr:colOff>3465088</xdr:colOff>
      <xdr:row>5</xdr:row>
      <xdr:rowOff>1721158</xdr:rowOff>
    </xdr:to>
    <xdr:pic>
      <xdr:nvPicPr>
        <xdr:cNvPr id="16" name="Pictur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a:stretch>
          <a:fillRect/>
        </a:stretch>
      </xdr:blipFill>
      <xdr:spPr>
        <a:xfrm>
          <a:off x="11495314" y="4920348"/>
          <a:ext cx="1897545" cy="1394581"/>
        </a:xfrm>
        <a:prstGeom prst="rect">
          <a:avLst/>
        </a:prstGeom>
      </xdr:spPr>
    </xdr:pic>
    <xdr:clientData/>
  </xdr:twoCellAnchor>
  <xdr:twoCellAnchor editAs="oneCell">
    <xdr:from>
      <xdr:col>5</xdr:col>
      <xdr:colOff>46809</xdr:colOff>
      <xdr:row>8</xdr:row>
      <xdr:rowOff>685818</xdr:rowOff>
    </xdr:from>
    <xdr:to>
      <xdr:col>5</xdr:col>
      <xdr:colOff>5061859</xdr:colOff>
      <xdr:row>8</xdr:row>
      <xdr:rowOff>1312237</xdr:rowOff>
    </xdr:to>
    <xdr:pic>
      <xdr:nvPicPr>
        <xdr:cNvPr id="20" name="Pictur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2"/>
        <a:stretch>
          <a:fillRect/>
        </a:stretch>
      </xdr:blipFill>
      <xdr:spPr>
        <a:xfrm>
          <a:off x="9974580" y="10178161"/>
          <a:ext cx="5015050" cy="626419"/>
        </a:xfrm>
        <a:prstGeom prst="rect">
          <a:avLst/>
        </a:prstGeom>
      </xdr:spPr>
    </xdr:pic>
    <xdr:clientData/>
  </xdr:twoCellAnchor>
  <xdr:twoCellAnchor editAs="oneCell">
    <xdr:from>
      <xdr:col>5</xdr:col>
      <xdr:colOff>892645</xdr:colOff>
      <xdr:row>9</xdr:row>
      <xdr:rowOff>76211</xdr:rowOff>
    </xdr:from>
    <xdr:to>
      <xdr:col>5</xdr:col>
      <xdr:colOff>4245735</xdr:colOff>
      <xdr:row>9</xdr:row>
      <xdr:rowOff>2026687</xdr:rowOff>
    </xdr:to>
    <xdr:pic>
      <xdr:nvPicPr>
        <xdr:cNvPr id="23" name="Picture 2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0416" y="11669497"/>
          <a:ext cx="3353090" cy="1950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12701</xdr:colOff>
      <xdr:row>10</xdr:row>
      <xdr:rowOff>83462</xdr:rowOff>
    </xdr:from>
    <xdr:to>
      <xdr:col>5</xdr:col>
      <xdr:colOff>5063672</xdr:colOff>
      <xdr:row>10</xdr:row>
      <xdr:rowOff>952502</xdr:rowOff>
    </xdr:to>
    <xdr:pic>
      <xdr:nvPicPr>
        <xdr:cNvPr id="27" name="Picture 26">
          <a:extLst>
            <a:ext uri="{FF2B5EF4-FFF2-40B4-BE49-F238E27FC236}">
              <a16:creationId xmlns:a16="http://schemas.microsoft.com/office/drawing/2014/main" id="{00000000-0008-0000-0300-00001B000000}"/>
            </a:ext>
          </a:extLst>
        </xdr:cNvPr>
        <xdr:cNvPicPr>
          <a:picLocks noChangeAspect="1"/>
        </xdr:cNvPicPr>
      </xdr:nvPicPr>
      <xdr:blipFill rotWithShape="1">
        <a:blip xmlns:r="http://schemas.openxmlformats.org/officeDocument/2006/relationships" r:embed="rId4"/>
        <a:srcRect b="42976"/>
        <a:stretch/>
      </xdr:blipFill>
      <xdr:spPr>
        <a:xfrm>
          <a:off x="10698844" y="19097176"/>
          <a:ext cx="5050971" cy="869040"/>
        </a:xfrm>
        <a:prstGeom prst="rect">
          <a:avLst/>
        </a:prstGeom>
      </xdr:spPr>
    </xdr:pic>
    <xdr:clientData/>
  </xdr:twoCellAnchor>
  <xdr:twoCellAnchor editAs="oneCell">
    <xdr:from>
      <xdr:col>5</xdr:col>
      <xdr:colOff>1284520</xdr:colOff>
      <xdr:row>13</xdr:row>
      <xdr:rowOff>54435</xdr:rowOff>
    </xdr:from>
    <xdr:to>
      <xdr:col>5</xdr:col>
      <xdr:colOff>3698746</xdr:colOff>
      <xdr:row>13</xdr:row>
      <xdr:rowOff>2054097</xdr:rowOff>
    </xdr:to>
    <xdr:pic>
      <xdr:nvPicPr>
        <xdr:cNvPr id="30" name="Picture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12291" y="20051492"/>
          <a:ext cx="2414226" cy="1999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1132153</xdr:colOff>
      <xdr:row>14</xdr:row>
      <xdr:rowOff>166919</xdr:rowOff>
    </xdr:from>
    <xdr:to>
      <xdr:col>5</xdr:col>
      <xdr:colOff>2961112</xdr:colOff>
      <xdr:row>14</xdr:row>
      <xdr:rowOff>1896809</xdr:rowOff>
    </xdr:to>
    <xdr:pic>
      <xdr:nvPicPr>
        <xdr:cNvPr id="33" name="Picture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6"/>
        <a:stretch>
          <a:fillRect/>
        </a:stretch>
      </xdr:blipFill>
      <xdr:spPr>
        <a:xfrm>
          <a:off x="11818296" y="27562633"/>
          <a:ext cx="1828959" cy="1729890"/>
        </a:xfrm>
        <a:prstGeom prst="rect">
          <a:avLst/>
        </a:prstGeom>
      </xdr:spPr>
    </xdr:pic>
    <xdr:clientData/>
  </xdr:twoCellAnchor>
  <xdr:twoCellAnchor editAs="oneCell">
    <xdr:from>
      <xdr:col>5</xdr:col>
      <xdr:colOff>911678</xdr:colOff>
      <xdr:row>4</xdr:row>
      <xdr:rowOff>282465</xdr:rowOff>
    </xdr:from>
    <xdr:to>
      <xdr:col>5</xdr:col>
      <xdr:colOff>2904072</xdr:colOff>
      <xdr:row>4</xdr:row>
      <xdr:rowOff>1871228</xdr:rowOff>
    </xdr:to>
    <xdr:pic>
      <xdr:nvPicPr>
        <xdr:cNvPr id="9" name="Picture 8">
          <a:extLst>
            <a:ext uri="{FF2B5EF4-FFF2-40B4-BE49-F238E27FC236}">
              <a16:creationId xmlns:a16="http://schemas.microsoft.com/office/drawing/2014/main" id="{93CEAAD7-8843-467E-A815-148CEF687925}"/>
            </a:ext>
          </a:extLst>
        </xdr:cNvPr>
        <xdr:cNvPicPr>
          <a:picLocks noChangeAspect="1"/>
        </xdr:cNvPicPr>
      </xdr:nvPicPr>
      <xdr:blipFill>
        <a:blip xmlns:r="http://schemas.openxmlformats.org/officeDocument/2006/relationships" r:embed="rId7"/>
        <a:stretch>
          <a:fillRect/>
        </a:stretch>
      </xdr:blipFill>
      <xdr:spPr>
        <a:xfrm>
          <a:off x="11634107" y="6977179"/>
          <a:ext cx="1992394" cy="1588763"/>
        </a:xfrm>
        <a:prstGeom prst="rect">
          <a:avLst/>
        </a:prstGeom>
      </xdr:spPr>
    </xdr:pic>
    <xdr:clientData/>
  </xdr:twoCellAnchor>
  <xdr:twoCellAnchor editAs="oneCell">
    <xdr:from>
      <xdr:col>5</xdr:col>
      <xdr:colOff>217714</xdr:colOff>
      <xdr:row>19</xdr:row>
      <xdr:rowOff>1224642</xdr:rowOff>
    </xdr:from>
    <xdr:to>
      <xdr:col>5</xdr:col>
      <xdr:colOff>4749955</xdr:colOff>
      <xdr:row>20</xdr:row>
      <xdr:rowOff>1836964</xdr:rowOff>
    </xdr:to>
    <xdr:pic>
      <xdr:nvPicPr>
        <xdr:cNvPr id="12" name="Picture 11">
          <a:extLst>
            <a:ext uri="{FF2B5EF4-FFF2-40B4-BE49-F238E27FC236}">
              <a16:creationId xmlns:a16="http://schemas.microsoft.com/office/drawing/2014/main" id="{012117E3-48EB-4882-B902-19E5D1E41331}"/>
            </a:ext>
          </a:extLst>
        </xdr:cNvPr>
        <xdr:cNvPicPr>
          <a:picLocks noChangeAspect="1"/>
        </xdr:cNvPicPr>
      </xdr:nvPicPr>
      <xdr:blipFill>
        <a:blip xmlns:r="http://schemas.openxmlformats.org/officeDocument/2006/relationships" r:embed="rId8"/>
        <a:stretch>
          <a:fillRect/>
        </a:stretch>
      </xdr:blipFill>
      <xdr:spPr>
        <a:xfrm>
          <a:off x="10940143" y="39106928"/>
          <a:ext cx="4532241" cy="2707822"/>
        </a:xfrm>
        <a:prstGeom prst="rect">
          <a:avLst/>
        </a:prstGeom>
      </xdr:spPr>
    </xdr:pic>
    <xdr:clientData/>
  </xdr:twoCellAnchor>
  <xdr:twoCellAnchor editAs="oneCell">
    <xdr:from>
      <xdr:col>5</xdr:col>
      <xdr:colOff>353785</xdr:colOff>
      <xdr:row>3</xdr:row>
      <xdr:rowOff>312965</xdr:rowOff>
    </xdr:from>
    <xdr:to>
      <xdr:col>5</xdr:col>
      <xdr:colOff>4831160</xdr:colOff>
      <xdr:row>3</xdr:row>
      <xdr:rowOff>1703809</xdr:rowOff>
    </xdr:to>
    <xdr:pic>
      <xdr:nvPicPr>
        <xdr:cNvPr id="3" name="Picture 2">
          <a:extLst>
            <a:ext uri="{FF2B5EF4-FFF2-40B4-BE49-F238E27FC236}">
              <a16:creationId xmlns:a16="http://schemas.microsoft.com/office/drawing/2014/main" id="{0BA51DF4-8F94-440F-B47B-083BEA126E20}"/>
            </a:ext>
          </a:extLst>
        </xdr:cNvPr>
        <xdr:cNvPicPr>
          <a:picLocks noChangeAspect="1"/>
        </xdr:cNvPicPr>
      </xdr:nvPicPr>
      <xdr:blipFill>
        <a:blip xmlns:r="http://schemas.openxmlformats.org/officeDocument/2006/relationships" r:embed="rId9"/>
        <a:stretch>
          <a:fillRect/>
        </a:stretch>
      </xdr:blipFill>
      <xdr:spPr>
        <a:xfrm>
          <a:off x="11076214" y="2816679"/>
          <a:ext cx="4477375" cy="1390844"/>
        </a:xfrm>
        <a:prstGeom prst="rect">
          <a:avLst/>
        </a:prstGeom>
      </xdr:spPr>
    </xdr:pic>
    <xdr:clientData/>
  </xdr:twoCellAnchor>
  <xdr:twoCellAnchor editAs="oneCell">
    <xdr:from>
      <xdr:col>5</xdr:col>
      <xdr:colOff>1074965</xdr:colOff>
      <xdr:row>2</xdr:row>
      <xdr:rowOff>40822</xdr:rowOff>
    </xdr:from>
    <xdr:to>
      <xdr:col>5</xdr:col>
      <xdr:colOff>3726723</xdr:colOff>
      <xdr:row>2</xdr:row>
      <xdr:rowOff>2068287</xdr:rowOff>
    </xdr:to>
    <xdr:pic>
      <xdr:nvPicPr>
        <xdr:cNvPr id="4" name="Picture 3">
          <a:extLst>
            <a:ext uri="{FF2B5EF4-FFF2-40B4-BE49-F238E27FC236}">
              <a16:creationId xmlns:a16="http://schemas.microsoft.com/office/drawing/2014/main" id="{2814CF85-6FB5-4485-8038-888DA58097F6}"/>
            </a:ext>
          </a:extLst>
        </xdr:cNvPr>
        <xdr:cNvPicPr>
          <a:picLocks noChangeAspect="1"/>
        </xdr:cNvPicPr>
      </xdr:nvPicPr>
      <xdr:blipFill>
        <a:blip xmlns:r="http://schemas.openxmlformats.org/officeDocument/2006/relationships" r:embed="rId10"/>
        <a:stretch>
          <a:fillRect/>
        </a:stretch>
      </xdr:blipFill>
      <xdr:spPr>
        <a:xfrm>
          <a:off x="11797394" y="449036"/>
          <a:ext cx="2651758" cy="2027465"/>
        </a:xfrm>
        <a:prstGeom prst="rect">
          <a:avLst/>
        </a:prstGeom>
      </xdr:spPr>
    </xdr:pic>
    <xdr:clientData/>
  </xdr:twoCellAnchor>
  <xdr:twoCellAnchor editAs="oneCell">
    <xdr:from>
      <xdr:col>4</xdr:col>
      <xdr:colOff>0</xdr:colOff>
      <xdr:row>8</xdr:row>
      <xdr:rowOff>0</xdr:rowOff>
    </xdr:from>
    <xdr:to>
      <xdr:col>4</xdr:col>
      <xdr:colOff>2705478</xdr:colOff>
      <xdr:row>8</xdr:row>
      <xdr:rowOff>1857634</xdr:rowOff>
    </xdr:to>
    <xdr:pic>
      <xdr:nvPicPr>
        <xdr:cNvPr id="5" name="Picture 4">
          <a:extLst>
            <a:ext uri="{FF2B5EF4-FFF2-40B4-BE49-F238E27FC236}">
              <a16:creationId xmlns:a16="http://schemas.microsoft.com/office/drawing/2014/main" id="{296F31BF-6BA7-4728-A39C-19B18E7660DA}"/>
            </a:ext>
          </a:extLst>
        </xdr:cNvPr>
        <xdr:cNvPicPr>
          <a:picLocks noChangeAspect="1"/>
        </xdr:cNvPicPr>
      </xdr:nvPicPr>
      <xdr:blipFill>
        <a:blip xmlns:r="http://schemas.openxmlformats.org/officeDocument/2006/relationships" r:embed="rId11"/>
        <a:stretch>
          <a:fillRect/>
        </a:stretch>
      </xdr:blipFill>
      <xdr:spPr>
        <a:xfrm>
          <a:off x="5619750" y="12736286"/>
          <a:ext cx="2705478" cy="1857634"/>
        </a:xfrm>
        <a:prstGeom prst="rect">
          <a:avLst/>
        </a:prstGeom>
      </xdr:spPr>
    </xdr:pic>
    <xdr:clientData/>
  </xdr:twoCellAnchor>
  <xdr:twoCellAnchor editAs="oneCell">
    <xdr:from>
      <xdr:col>5</xdr:col>
      <xdr:colOff>1074964</xdr:colOff>
      <xdr:row>18</xdr:row>
      <xdr:rowOff>163285</xdr:rowOff>
    </xdr:from>
    <xdr:to>
      <xdr:col>5</xdr:col>
      <xdr:colOff>3780442</xdr:colOff>
      <xdr:row>18</xdr:row>
      <xdr:rowOff>2020919</xdr:rowOff>
    </xdr:to>
    <xdr:pic>
      <xdr:nvPicPr>
        <xdr:cNvPr id="6" name="Picture 5">
          <a:extLst>
            <a:ext uri="{FF2B5EF4-FFF2-40B4-BE49-F238E27FC236}">
              <a16:creationId xmlns:a16="http://schemas.microsoft.com/office/drawing/2014/main" id="{9146D9C3-45BD-44E5-A971-35D31689A522}"/>
            </a:ext>
          </a:extLst>
        </xdr:cNvPr>
        <xdr:cNvPicPr>
          <a:picLocks noChangeAspect="1"/>
        </xdr:cNvPicPr>
      </xdr:nvPicPr>
      <xdr:blipFill>
        <a:blip xmlns:r="http://schemas.openxmlformats.org/officeDocument/2006/relationships" r:embed="rId11"/>
        <a:stretch>
          <a:fillRect/>
        </a:stretch>
      </xdr:blipFill>
      <xdr:spPr>
        <a:xfrm>
          <a:off x="11797393" y="33854571"/>
          <a:ext cx="2705478" cy="1857634"/>
        </a:xfrm>
        <a:prstGeom prst="rect">
          <a:avLst/>
        </a:prstGeom>
      </xdr:spPr>
    </xdr:pic>
    <xdr:clientData/>
  </xdr:twoCellAnchor>
  <xdr:twoCellAnchor editAs="oneCell">
    <xdr:from>
      <xdr:col>5</xdr:col>
      <xdr:colOff>830035</xdr:colOff>
      <xdr:row>17</xdr:row>
      <xdr:rowOff>68036</xdr:rowOff>
    </xdr:from>
    <xdr:to>
      <xdr:col>5</xdr:col>
      <xdr:colOff>4326198</xdr:colOff>
      <xdr:row>17</xdr:row>
      <xdr:rowOff>1858986</xdr:rowOff>
    </xdr:to>
    <xdr:pic>
      <xdr:nvPicPr>
        <xdr:cNvPr id="7" name="Picture 6">
          <a:extLst>
            <a:ext uri="{FF2B5EF4-FFF2-40B4-BE49-F238E27FC236}">
              <a16:creationId xmlns:a16="http://schemas.microsoft.com/office/drawing/2014/main" id="{8FBA8C9E-2A4C-4821-91E4-21E95B08ED8E}"/>
            </a:ext>
          </a:extLst>
        </xdr:cNvPr>
        <xdr:cNvPicPr>
          <a:picLocks noChangeAspect="1"/>
        </xdr:cNvPicPr>
      </xdr:nvPicPr>
      <xdr:blipFill>
        <a:blip xmlns:r="http://schemas.openxmlformats.org/officeDocument/2006/relationships" r:embed="rId12"/>
        <a:stretch>
          <a:fillRect/>
        </a:stretch>
      </xdr:blipFill>
      <xdr:spPr>
        <a:xfrm>
          <a:off x="11552464" y="31663822"/>
          <a:ext cx="3496163" cy="1790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356577</xdr:colOff>
      <xdr:row>2</xdr:row>
      <xdr:rowOff>24424</xdr:rowOff>
    </xdr:from>
    <xdr:ext cx="2271346" cy="2114340"/>
    <xdr:pic>
      <xdr:nvPicPr>
        <xdr:cNvPr id="2" name="Picture 1">
          <a:extLst>
            <a:ext uri="{FF2B5EF4-FFF2-40B4-BE49-F238E27FC236}">
              <a16:creationId xmlns:a16="http://schemas.microsoft.com/office/drawing/2014/main" id="{8942F580-B607-47B7-B308-5E24B0A229B2}"/>
            </a:ext>
          </a:extLst>
        </xdr:cNvPr>
        <xdr:cNvPicPr>
          <a:picLocks noChangeAspect="1"/>
        </xdr:cNvPicPr>
      </xdr:nvPicPr>
      <xdr:blipFill>
        <a:blip xmlns:r="http://schemas.openxmlformats.org/officeDocument/2006/relationships" r:embed="rId1"/>
        <a:stretch>
          <a:fillRect/>
        </a:stretch>
      </xdr:blipFill>
      <xdr:spPr>
        <a:xfrm>
          <a:off x="2413977" y="424474"/>
          <a:ext cx="2271346" cy="2114340"/>
        </a:xfrm>
        <a:prstGeom prst="rect">
          <a:avLst/>
        </a:prstGeom>
      </xdr:spPr>
    </xdr:pic>
    <xdr:clientData/>
  </xdr:oneCellAnchor>
  <xdr:oneCellAnchor>
    <xdr:from>
      <xdr:col>2</xdr:col>
      <xdr:colOff>1479177</xdr:colOff>
      <xdr:row>44</xdr:row>
      <xdr:rowOff>37694</xdr:rowOff>
    </xdr:from>
    <xdr:ext cx="197" cy="3543654"/>
    <xdr:pic>
      <xdr:nvPicPr>
        <xdr:cNvPr id="3" name="Picture 2">
          <a:extLst>
            <a:ext uri="{FF2B5EF4-FFF2-40B4-BE49-F238E27FC236}">
              <a16:creationId xmlns:a16="http://schemas.microsoft.com/office/drawing/2014/main" id="{B1E415E7-0AF2-4FED-A488-79CE4FFE42DF}"/>
            </a:ext>
          </a:extLst>
        </xdr:cNvPr>
        <xdr:cNvPicPr>
          <a:picLocks noChangeAspect="1"/>
        </xdr:cNvPicPr>
      </xdr:nvPicPr>
      <xdr:blipFill>
        <a:blip xmlns:r="http://schemas.openxmlformats.org/officeDocument/2006/relationships" r:embed="rId2"/>
        <a:stretch>
          <a:fillRect/>
        </a:stretch>
      </xdr:blipFill>
      <xdr:spPr>
        <a:xfrm>
          <a:off x="2060202" y="9038819"/>
          <a:ext cx="197" cy="3543654"/>
        </a:xfrm>
        <a:prstGeom prst="rect">
          <a:avLst/>
        </a:prstGeom>
      </xdr:spPr>
    </xdr:pic>
    <xdr:clientData/>
  </xdr:oneCellAnchor>
  <xdr:oneCellAnchor>
    <xdr:from>
      <xdr:col>3</xdr:col>
      <xdr:colOff>418354</xdr:colOff>
      <xdr:row>44</xdr:row>
      <xdr:rowOff>171825</xdr:rowOff>
    </xdr:from>
    <xdr:ext cx="2644588" cy="1693204"/>
    <xdr:pic>
      <xdr:nvPicPr>
        <xdr:cNvPr id="4" name="Picture 3">
          <a:extLst>
            <a:ext uri="{FF2B5EF4-FFF2-40B4-BE49-F238E27FC236}">
              <a16:creationId xmlns:a16="http://schemas.microsoft.com/office/drawing/2014/main" id="{B2C4C179-840B-4177-932D-2B3CD6053AC9}"/>
            </a:ext>
          </a:extLst>
        </xdr:cNvPr>
        <xdr:cNvPicPr>
          <a:picLocks noChangeAspect="1"/>
        </xdr:cNvPicPr>
      </xdr:nvPicPr>
      <xdr:blipFill>
        <a:blip xmlns:r="http://schemas.openxmlformats.org/officeDocument/2006/relationships" r:embed="rId2"/>
        <a:stretch>
          <a:fillRect/>
        </a:stretch>
      </xdr:blipFill>
      <xdr:spPr>
        <a:xfrm>
          <a:off x="2475754" y="9172950"/>
          <a:ext cx="2644588" cy="1693204"/>
        </a:xfrm>
        <a:prstGeom prst="rect">
          <a:avLst/>
        </a:prstGeom>
      </xdr:spPr>
    </xdr:pic>
    <xdr:clientData/>
  </xdr:oneCellAnchor>
  <xdr:oneCellAnchor>
    <xdr:from>
      <xdr:col>3</xdr:col>
      <xdr:colOff>276412</xdr:colOff>
      <xdr:row>16</xdr:row>
      <xdr:rowOff>1</xdr:rowOff>
    </xdr:from>
    <xdr:ext cx="2061883" cy="1558178"/>
    <xdr:pic>
      <xdr:nvPicPr>
        <xdr:cNvPr id="5" name="Picture 4">
          <a:extLst>
            <a:ext uri="{FF2B5EF4-FFF2-40B4-BE49-F238E27FC236}">
              <a16:creationId xmlns:a16="http://schemas.microsoft.com/office/drawing/2014/main" id="{0FE64509-8D52-48AA-BD1A-CF3CAFC9E6A2}"/>
            </a:ext>
          </a:extLst>
        </xdr:cNvPr>
        <xdr:cNvPicPr>
          <a:picLocks noChangeAspect="1"/>
        </xdr:cNvPicPr>
      </xdr:nvPicPr>
      <xdr:blipFill>
        <a:blip xmlns:r="http://schemas.openxmlformats.org/officeDocument/2006/relationships" r:embed="rId3"/>
        <a:stretch>
          <a:fillRect/>
        </a:stretch>
      </xdr:blipFill>
      <xdr:spPr>
        <a:xfrm>
          <a:off x="2333812" y="3400426"/>
          <a:ext cx="2061883" cy="1558178"/>
        </a:xfrm>
        <a:prstGeom prst="rect">
          <a:avLst/>
        </a:prstGeom>
      </xdr:spPr>
    </xdr:pic>
    <xdr:clientData/>
  </xdr:oneCellAnchor>
  <xdr:twoCellAnchor>
    <xdr:from>
      <xdr:col>3</xdr:col>
      <xdr:colOff>859118</xdr:colOff>
      <xdr:row>16</xdr:row>
      <xdr:rowOff>224118</xdr:rowOff>
    </xdr:from>
    <xdr:to>
      <xdr:col>3</xdr:col>
      <xdr:colOff>1030942</xdr:colOff>
      <xdr:row>18</xdr:row>
      <xdr:rowOff>0</xdr:rowOff>
    </xdr:to>
    <xdr:cxnSp macro="">
      <xdr:nvCxnSpPr>
        <xdr:cNvPr id="6" name="Straight Arrow Connector 5">
          <a:extLst>
            <a:ext uri="{FF2B5EF4-FFF2-40B4-BE49-F238E27FC236}">
              <a16:creationId xmlns:a16="http://schemas.microsoft.com/office/drawing/2014/main" id="{13E3AC79-6736-4732-AA2C-072DF5C677C2}"/>
            </a:ext>
          </a:extLst>
        </xdr:cNvPr>
        <xdr:cNvCxnSpPr/>
      </xdr:nvCxnSpPr>
      <xdr:spPr>
        <a:xfrm>
          <a:off x="2745068" y="3595968"/>
          <a:ext cx="374" cy="204507"/>
        </a:xfrm>
        <a:prstGeom prst="straightConnector1">
          <a:avLst/>
        </a:prstGeom>
        <a:ln w="381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857250</xdr:colOff>
      <xdr:row>16</xdr:row>
      <xdr:rowOff>209550</xdr:rowOff>
    </xdr:from>
    <xdr:to>
      <xdr:col>3</xdr:col>
      <xdr:colOff>1029074</xdr:colOff>
      <xdr:row>17</xdr:row>
      <xdr:rowOff>182282</xdr:rowOff>
    </xdr:to>
    <xdr:cxnSp macro="">
      <xdr:nvCxnSpPr>
        <xdr:cNvPr id="7" name="Straight Arrow Connector 6">
          <a:extLst>
            <a:ext uri="{FF2B5EF4-FFF2-40B4-BE49-F238E27FC236}">
              <a16:creationId xmlns:a16="http://schemas.microsoft.com/office/drawing/2014/main" id="{480A2F7B-0024-405D-BD2B-36FE02D210BC}"/>
            </a:ext>
          </a:extLst>
        </xdr:cNvPr>
        <xdr:cNvCxnSpPr/>
      </xdr:nvCxnSpPr>
      <xdr:spPr>
        <a:xfrm>
          <a:off x="2743200" y="3600450"/>
          <a:ext cx="374" cy="182282"/>
        </a:xfrm>
        <a:prstGeom prst="straightConnector1">
          <a:avLst/>
        </a:prstGeom>
        <a:ln w="381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Q28"/>
  <sheetViews>
    <sheetView tabSelected="1" zoomScale="85" zoomScaleNormal="85" workbookViewId="0">
      <selection activeCell="D28" sqref="D28"/>
    </sheetView>
  </sheetViews>
  <sheetFormatPr defaultColWidth="11.125" defaultRowHeight="15.75" x14ac:dyDescent="0.25"/>
  <cols>
    <col min="3" max="3" width="30.375" customWidth="1"/>
    <col min="4" max="4" width="121.875" bestFit="1" customWidth="1"/>
  </cols>
  <sheetData>
    <row r="2" spans="3:17" ht="75" x14ac:dyDescent="0.25">
      <c r="C2" s="4" t="s">
        <v>42</v>
      </c>
      <c r="D2" s="11" t="s">
        <v>228</v>
      </c>
      <c r="E2" s="11"/>
      <c r="F2" s="11"/>
      <c r="G2" s="11"/>
      <c r="H2" s="11"/>
      <c r="I2" s="11"/>
      <c r="J2" s="11"/>
      <c r="K2" s="11"/>
      <c r="L2" s="11"/>
      <c r="M2" s="11"/>
      <c r="N2" s="11"/>
      <c r="O2" s="11"/>
      <c r="P2" s="11"/>
      <c r="Q2" s="11"/>
    </row>
    <row r="3" spans="3:17" ht="18.75" x14ac:dyDescent="0.3">
      <c r="C3" s="5"/>
      <c r="D3" s="5"/>
      <c r="E3" s="5"/>
      <c r="F3" s="5"/>
      <c r="G3" s="5"/>
      <c r="H3" s="5"/>
      <c r="I3" s="5"/>
      <c r="J3" s="5"/>
      <c r="K3" s="5"/>
      <c r="L3" s="5"/>
      <c r="M3" s="5"/>
      <c r="N3" s="5"/>
      <c r="O3" s="5"/>
      <c r="P3" s="5"/>
      <c r="Q3" s="5"/>
    </row>
    <row r="4" spans="3:17" ht="18.75" x14ac:dyDescent="0.3">
      <c r="C4" s="6" t="s">
        <v>43</v>
      </c>
      <c r="D4" s="5"/>
      <c r="E4" s="5"/>
      <c r="F4" s="5"/>
      <c r="G4" s="5"/>
      <c r="H4" s="5"/>
      <c r="I4" s="5"/>
      <c r="J4" s="5"/>
      <c r="K4" s="5"/>
      <c r="L4" s="5"/>
      <c r="M4" s="5"/>
      <c r="N4" s="5"/>
      <c r="O4" s="5"/>
      <c r="P4" s="5"/>
      <c r="Q4" s="5"/>
    </row>
    <row r="5" spans="3:17" ht="18.75" x14ac:dyDescent="0.3">
      <c r="C5" s="5">
        <v>1</v>
      </c>
      <c r="D5" s="5" t="s">
        <v>57</v>
      </c>
      <c r="E5" s="5"/>
      <c r="F5" s="5"/>
      <c r="G5" s="5"/>
      <c r="H5" s="5"/>
      <c r="I5" s="5"/>
      <c r="J5" s="5"/>
      <c r="K5" s="5"/>
      <c r="L5" s="5"/>
      <c r="M5" s="5"/>
      <c r="N5" s="5"/>
      <c r="O5" s="5"/>
      <c r="P5" s="5"/>
      <c r="Q5" s="5"/>
    </row>
    <row r="6" spans="3:17" ht="18.75" x14ac:dyDescent="0.3">
      <c r="C6" s="5">
        <v>2</v>
      </c>
      <c r="D6" s="5" t="s">
        <v>104</v>
      </c>
      <c r="E6" s="5"/>
      <c r="F6" s="5"/>
      <c r="G6" s="5"/>
      <c r="H6" s="5"/>
      <c r="I6" s="5"/>
      <c r="J6" s="5"/>
      <c r="K6" s="5"/>
      <c r="L6" s="5"/>
      <c r="M6" s="5"/>
      <c r="N6" s="5"/>
      <c r="O6" s="5"/>
      <c r="P6" s="5"/>
      <c r="Q6" s="5"/>
    </row>
    <row r="7" spans="3:17" ht="18.75" x14ac:dyDescent="0.3">
      <c r="C7" s="5">
        <v>3</v>
      </c>
      <c r="D7" s="5" t="s">
        <v>102</v>
      </c>
      <c r="E7" s="5"/>
      <c r="F7" s="5"/>
      <c r="G7" s="5"/>
      <c r="H7" s="5"/>
      <c r="I7" s="5"/>
      <c r="J7" s="5"/>
      <c r="K7" s="5"/>
      <c r="L7" s="5"/>
      <c r="M7" s="5"/>
      <c r="N7" s="5"/>
      <c r="O7" s="5"/>
      <c r="P7" s="5"/>
      <c r="Q7" s="5"/>
    </row>
    <row r="8" spans="3:17" ht="18.75" x14ac:dyDescent="0.3">
      <c r="C8" s="5">
        <v>4</v>
      </c>
      <c r="D8" s="5" t="s">
        <v>103</v>
      </c>
      <c r="E8" s="5"/>
      <c r="F8" s="5"/>
      <c r="G8" s="5"/>
      <c r="H8" s="5"/>
      <c r="I8" s="5"/>
      <c r="J8" s="5"/>
      <c r="K8" s="5"/>
      <c r="L8" s="5"/>
      <c r="M8" s="5"/>
      <c r="N8" s="5"/>
      <c r="O8" s="5"/>
      <c r="P8" s="5"/>
      <c r="Q8" s="5"/>
    </row>
    <row r="9" spans="3:17" ht="18.75" x14ac:dyDescent="0.3">
      <c r="C9" s="5">
        <v>5</v>
      </c>
      <c r="D9" s="5" t="s">
        <v>58</v>
      </c>
      <c r="E9" s="5"/>
      <c r="F9" s="5"/>
      <c r="G9" s="5"/>
      <c r="H9" s="5"/>
      <c r="I9" s="5"/>
      <c r="J9" s="5"/>
      <c r="K9" s="5"/>
      <c r="L9" s="5"/>
      <c r="M9" s="5"/>
      <c r="N9" s="5"/>
      <c r="O9" s="5"/>
      <c r="P9" s="5"/>
      <c r="Q9" s="5"/>
    </row>
    <row r="10" spans="3:17" ht="18.75" x14ac:dyDescent="0.3">
      <c r="C10" s="5">
        <v>6</v>
      </c>
      <c r="D10" s="5" t="s">
        <v>44</v>
      </c>
      <c r="E10" s="5"/>
      <c r="F10" s="5"/>
      <c r="G10" s="5"/>
      <c r="H10" s="5"/>
      <c r="I10" s="5"/>
      <c r="J10" s="5"/>
      <c r="K10" s="5"/>
      <c r="L10" s="5"/>
      <c r="M10" s="5"/>
      <c r="N10" s="5"/>
      <c r="O10" s="5"/>
      <c r="P10" s="5"/>
      <c r="Q10" s="5"/>
    </row>
    <row r="11" spans="3:17" ht="18.75" x14ac:dyDescent="0.3">
      <c r="C11" s="5">
        <v>7</v>
      </c>
      <c r="D11" s="5" t="s">
        <v>59</v>
      </c>
      <c r="E11" s="5"/>
      <c r="F11" s="5"/>
      <c r="G11" s="5"/>
      <c r="H11" s="5"/>
      <c r="I11" s="5"/>
      <c r="J11" s="5"/>
      <c r="K11" s="5"/>
      <c r="L11" s="5"/>
      <c r="M11" s="5"/>
      <c r="N11" s="5"/>
      <c r="O11" s="5"/>
      <c r="P11" s="5"/>
      <c r="Q11" s="5"/>
    </row>
    <row r="12" spans="3:17" ht="18.75" x14ac:dyDescent="0.3">
      <c r="C12" s="5"/>
      <c r="D12" s="5"/>
      <c r="E12" s="5"/>
      <c r="F12" s="5"/>
      <c r="G12" s="5"/>
      <c r="H12" s="5"/>
      <c r="I12" s="5"/>
      <c r="J12" s="5"/>
      <c r="K12" s="5"/>
      <c r="L12" s="5"/>
      <c r="M12" s="5"/>
      <c r="N12" s="5"/>
      <c r="O12" s="5"/>
      <c r="P12" s="5"/>
      <c r="Q12" s="5"/>
    </row>
    <row r="13" spans="3:17" ht="18.75" x14ac:dyDescent="0.3">
      <c r="C13" s="6" t="s">
        <v>45</v>
      </c>
      <c r="D13" s="5"/>
      <c r="E13" s="5"/>
      <c r="F13" s="5"/>
      <c r="G13" s="5"/>
      <c r="H13" s="5"/>
      <c r="I13" s="5"/>
      <c r="J13" s="5"/>
      <c r="K13" s="5"/>
      <c r="L13" s="5"/>
      <c r="M13" s="5"/>
      <c r="N13" s="5"/>
      <c r="O13" s="5"/>
      <c r="P13" s="5"/>
      <c r="Q13" s="5"/>
    </row>
    <row r="14" spans="3:17" ht="18.75" x14ac:dyDescent="0.3">
      <c r="C14" s="5">
        <v>1</v>
      </c>
      <c r="D14" s="12" t="s">
        <v>46</v>
      </c>
      <c r="E14" s="12"/>
      <c r="F14" s="12"/>
      <c r="G14" s="12"/>
      <c r="H14" s="12"/>
      <c r="I14" s="12"/>
      <c r="J14" s="12"/>
      <c r="K14" s="12"/>
      <c r="L14" s="12"/>
      <c r="M14" s="5"/>
      <c r="N14" s="5"/>
      <c r="O14" s="5"/>
      <c r="P14" s="5"/>
      <c r="Q14" s="5"/>
    </row>
    <row r="15" spans="3:17" ht="18.75" x14ac:dyDescent="0.3">
      <c r="C15" s="5">
        <v>2</v>
      </c>
      <c r="D15" s="12" t="s">
        <v>47</v>
      </c>
      <c r="E15" s="12"/>
      <c r="F15" s="12"/>
      <c r="G15" s="12"/>
      <c r="H15" s="12"/>
      <c r="I15" s="12"/>
      <c r="J15" s="12"/>
      <c r="K15" s="12"/>
      <c r="L15" s="12"/>
      <c r="M15" s="5"/>
      <c r="N15" s="5"/>
      <c r="O15" s="5"/>
      <c r="P15" s="5"/>
      <c r="Q15" s="5"/>
    </row>
    <row r="16" spans="3:17" ht="18.75" x14ac:dyDescent="0.3">
      <c r="C16" s="5">
        <v>3</v>
      </c>
      <c r="D16" s="12" t="s">
        <v>229</v>
      </c>
      <c r="E16" s="12"/>
      <c r="F16" s="12"/>
      <c r="G16" s="12"/>
      <c r="H16" s="12"/>
      <c r="I16" s="12"/>
      <c r="J16" s="12"/>
      <c r="K16" s="12"/>
      <c r="L16" s="12"/>
      <c r="M16" s="5"/>
      <c r="N16" s="5"/>
      <c r="O16" s="5"/>
      <c r="P16" s="5"/>
      <c r="Q16" s="5"/>
    </row>
    <row r="17" spans="3:17" ht="37.5" x14ac:dyDescent="0.3">
      <c r="C17" s="5">
        <v>4</v>
      </c>
      <c r="D17" s="13" t="s">
        <v>48</v>
      </c>
      <c r="E17" s="13"/>
      <c r="F17" s="13"/>
      <c r="G17" s="13"/>
      <c r="H17" s="13"/>
      <c r="I17" s="13"/>
      <c r="J17" s="13"/>
      <c r="K17" s="13"/>
      <c r="L17" s="13"/>
      <c r="M17" s="5"/>
      <c r="N17" s="5"/>
      <c r="O17" s="5"/>
      <c r="P17" s="5"/>
      <c r="Q17" s="5"/>
    </row>
    <row r="18" spans="3:17" ht="18.75" x14ac:dyDescent="0.3">
      <c r="C18" s="5"/>
      <c r="D18" s="12"/>
      <c r="E18" s="12"/>
      <c r="F18" s="12"/>
      <c r="G18" s="12"/>
      <c r="H18" s="12"/>
      <c r="I18" s="12"/>
      <c r="J18" s="12"/>
      <c r="K18" s="12"/>
      <c r="L18" s="12"/>
      <c r="M18" s="5"/>
      <c r="N18" s="5"/>
      <c r="O18" s="5"/>
      <c r="P18" s="5"/>
      <c r="Q18" s="5"/>
    </row>
    <row r="19" spans="3:17" ht="18.75" x14ac:dyDescent="0.3">
      <c r="C19" s="5"/>
      <c r="D19" s="5"/>
      <c r="E19" s="5"/>
      <c r="F19" s="5"/>
      <c r="G19" s="5"/>
      <c r="H19" s="5"/>
      <c r="I19" s="5"/>
      <c r="J19" s="5"/>
      <c r="K19" s="5"/>
      <c r="L19" s="5"/>
      <c r="M19" s="5"/>
      <c r="N19" s="5"/>
      <c r="O19" s="5"/>
      <c r="P19" s="5"/>
      <c r="Q19" s="5"/>
    </row>
    <row r="20" spans="3:17" ht="18.75" x14ac:dyDescent="0.3">
      <c r="C20" s="6" t="s">
        <v>49</v>
      </c>
      <c r="D20" s="5"/>
      <c r="E20" s="5"/>
      <c r="F20" s="5"/>
      <c r="G20" s="5"/>
      <c r="H20" s="5"/>
      <c r="I20" s="5"/>
      <c r="J20" s="5"/>
      <c r="K20" s="5"/>
      <c r="L20" s="5"/>
      <c r="M20" s="5"/>
      <c r="N20" s="5"/>
      <c r="O20" s="5"/>
      <c r="P20" s="5"/>
      <c r="Q20" s="5"/>
    </row>
    <row r="21" spans="3:17" ht="18.75" x14ac:dyDescent="0.3">
      <c r="C21" s="7"/>
      <c r="D21" s="5"/>
      <c r="E21" s="5"/>
      <c r="F21" s="5"/>
      <c r="G21" s="5"/>
      <c r="H21" s="5"/>
      <c r="I21" s="5"/>
      <c r="J21" s="5"/>
      <c r="K21" s="5"/>
      <c r="L21" s="5"/>
      <c r="M21" s="5"/>
      <c r="N21" s="5"/>
      <c r="O21" s="5"/>
      <c r="P21" s="5"/>
      <c r="Q21" s="5"/>
    </row>
    <row r="22" spans="3:17" ht="56.25" x14ac:dyDescent="0.3">
      <c r="C22" s="8" t="s">
        <v>55</v>
      </c>
      <c r="D22" s="12" t="s">
        <v>56</v>
      </c>
      <c r="E22" s="12"/>
      <c r="F22" s="12"/>
      <c r="G22" s="12"/>
      <c r="H22" s="12"/>
      <c r="I22" s="12"/>
      <c r="J22" s="12"/>
      <c r="K22" s="12"/>
      <c r="L22" s="12"/>
      <c r="M22" s="12"/>
      <c r="N22" s="12"/>
      <c r="O22" s="12"/>
      <c r="P22" s="12"/>
      <c r="Q22" s="12"/>
    </row>
    <row r="23" spans="3:17" ht="18.75" x14ac:dyDescent="0.3">
      <c r="C23" s="5"/>
      <c r="D23" s="5"/>
      <c r="E23" s="5"/>
      <c r="F23" s="5"/>
      <c r="G23" s="5"/>
      <c r="H23" s="5"/>
      <c r="I23" s="5"/>
      <c r="J23" s="5"/>
      <c r="K23" s="5"/>
      <c r="L23" s="5"/>
      <c r="M23" s="5"/>
      <c r="N23" s="5"/>
      <c r="O23" s="5"/>
      <c r="P23" s="5"/>
      <c r="Q23" s="5"/>
    </row>
    <row r="24" spans="3:17" ht="56.25" x14ac:dyDescent="0.3">
      <c r="C24" s="8" t="s">
        <v>219</v>
      </c>
      <c r="D24" s="12" t="s">
        <v>220</v>
      </c>
      <c r="E24" s="12"/>
      <c r="F24" s="12"/>
      <c r="G24" s="12"/>
      <c r="H24" s="12"/>
      <c r="I24" s="12"/>
      <c r="J24" s="12"/>
      <c r="K24" s="12"/>
      <c r="L24" s="12"/>
      <c r="M24" s="12"/>
      <c r="N24" s="12"/>
      <c r="O24" s="12"/>
      <c r="P24" s="5"/>
      <c r="Q24" s="5"/>
    </row>
    <row r="25" spans="3:17" ht="18.75" x14ac:dyDescent="0.3">
      <c r="C25" s="5"/>
      <c r="D25" s="5"/>
      <c r="E25" s="5"/>
      <c r="F25" s="5"/>
      <c r="G25" s="5"/>
      <c r="H25" s="5"/>
      <c r="I25" s="5"/>
      <c r="J25" s="5"/>
      <c r="K25" s="5"/>
      <c r="L25" s="5"/>
      <c r="M25" s="5"/>
      <c r="N25" s="5"/>
      <c r="O25" s="5"/>
      <c r="P25" s="5"/>
      <c r="Q25" s="5"/>
    </row>
    <row r="26" spans="3:17" ht="33.950000000000003" customHeight="1" x14ac:dyDescent="0.3">
      <c r="C26" s="8" t="s">
        <v>50</v>
      </c>
      <c r="D26" s="12" t="s">
        <v>92</v>
      </c>
      <c r="E26" s="12"/>
      <c r="F26" s="12"/>
      <c r="G26" s="12"/>
      <c r="H26" s="12"/>
      <c r="I26" s="12"/>
      <c r="J26" s="12"/>
      <c r="K26" s="12"/>
      <c r="L26" s="12"/>
      <c r="M26" s="12"/>
      <c r="N26" s="12"/>
      <c r="O26" s="12"/>
      <c r="P26" s="12"/>
      <c r="Q26" s="5"/>
    </row>
    <row r="27" spans="3:17" ht="18.75" x14ac:dyDescent="0.3">
      <c r="C27" s="5"/>
      <c r="D27" s="5"/>
      <c r="E27" s="5"/>
      <c r="F27" s="5"/>
      <c r="G27" s="5"/>
      <c r="H27" s="5"/>
      <c r="I27" s="5"/>
      <c r="J27" s="5"/>
      <c r="K27" s="5"/>
      <c r="L27" s="5"/>
      <c r="M27" s="5"/>
      <c r="N27" s="5"/>
      <c r="O27" s="5"/>
      <c r="P27" s="5"/>
      <c r="Q27" s="5"/>
    </row>
    <row r="28" spans="3:17" ht="47.1" customHeight="1" x14ac:dyDescent="0.3">
      <c r="C28" s="8"/>
      <c r="D28" s="12"/>
      <c r="E28" s="12"/>
      <c r="F28" s="12"/>
      <c r="G28" s="12"/>
      <c r="H28" s="12"/>
      <c r="I28" s="12"/>
      <c r="J28" s="12"/>
      <c r="K28" s="12"/>
      <c r="L28" s="12"/>
      <c r="M28" s="12"/>
      <c r="N28" s="12"/>
      <c r="O28" s="12"/>
      <c r="P28" s="12"/>
      <c r="Q28"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D10"/>
  <sheetViews>
    <sheetView workbookViewId="0">
      <selection activeCell="C28" sqref="C28"/>
    </sheetView>
  </sheetViews>
  <sheetFormatPr defaultColWidth="11.125" defaultRowHeight="15.75" x14ac:dyDescent="0.25"/>
  <cols>
    <col min="3" max="3" width="24.375" customWidth="1"/>
    <col min="4" max="4" width="65.875" customWidth="1"/>
    <col min="5" max="5" width="107" customWidth="1"/>
  </cols>
  <sheetData>
    <row r="4" spans="2:4" ht="50.1" customHeight="1" x14ac:dyDescent="0.25">
      <c r="B4" s="32">
        <v>1</v>
      </c>
      <c r="C4" s="32" t="s">
        <v>98</v>
      </c>
      <c r="D4" s="32"/>
    </row>
    <row r="5" spans="2:4" ht="50.1" customHeight="1" x14ac:dyDescent="0.25">
      <c r="B5" s="32">
        <v>2</v>
      </c>
      <c r="C5" s="32" t="s">
        <v>99</v>
      </c>
      <c r="D5" s="32"/>
    </row>
    <row r="6" spans="2:4" ht="50.1" customHeight="1" x14ac:dyDescent="0.25">
      <c r="B6" s="32">
        <v>3</v>
      </c>
      <c r="C6" s="32" t="s">
        <v>60</v>
      </c>
      <c r="D6" s="32"/>
    </row>
    <row r="7" spans="2:4" ht="50.1" customHeight="1" x14ac:dyDescent="0.25">
      <c r="B7" s="32">
        <v>4</v>
      </c>
      <c r="C7" s="32" t="s">
        <v>100</v>
      </c>
      <c r="D7" s="32"/>
    </row>
    <row r="8" spans="2:4" ht="50.1" customHeight="1" x14ac:dyDescent="0.25">
      <c r="B8" s="32">
        <v>5</v>
      </c>
      <c r="C8" s="32" t="s">
        <v>101</v>
      </c>
      <c r="D8" s="32"/>
    </row>
    <row r="10" spans="2:4" x14ac:dyDescent="0.25">
      <c r="C10" s="53" t="s">
        <v>54</v>
      </c>
      <c r="D10" s="53"/>
    </row>
  </sheetData>
  <mergeCells count="1">
    <mergeCell ref="C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5"/>
  <sheetViews>
    <sheetView topLeftCell="J1" zoomScale="85" zoomScaleNormal="85" workbookViewId="0">
      <selection activeCell="Z24" sqref="Z24"/>
    </sheetView>
  </sheetViews>
  <sheetFormatPr defaultColWidth="11.125" defaultRowHeight="15.75" x14ac:dyDescent="0.25"/>
  <cols>
    <col min="1" max="2" width="11.125" style="38"/>
    <col min="3" max="4" width="13.625" style="38" customWidth="1"/>
    <col min="5" max="5" width="12.375" style="38" bestFit="1" customWidth="1"/>
    <col min="6" max="8" width="11.125" style="38"/>
    <col min="9" max="9" width="11.125" style="38" customWidth="1"/>
    <col min="10" max="12" width="11.125" style="38"/>
    <col min="13" max="13" width="34.125" style="38" customWidth="1"/>
    <col min="14" max="14" width="11.125" style="38"/>
    <col min="15" max="15" width="14" style="38" bestFit="1" customWidth="1"/>
    <col min="16" max="16384" width="11.125" style="38"/>
  </cols>
  <sheetData>
    <row r="1" spans="1:26" x14ac:dyDescent="0.25">
      <c r="A1" s="68" t="s">
        <v>155</v>
      </c>
    </row>
    <row r="3" spans="1:26" s="67" customFormat="1" ht="15.6" hidden="1" customHeight="1" x14ac:dyDescent="0.25">
      <c r="A3" s="67" t="s">
        <v>157</v>
      </c>
      <c r="B3" s="67" t="s">
        <v>163</v>
      </c>
      <c r="C3" s="67" t="s">
        <v>157</v>
      </c>
      <c r="D3" s="67" t="s">
        <v>163</v>
      </c>
      <c r="E3" s="67" t="s">
        <v>4</v>
      </c>
      <c r="F3" s="67" t="s">
        <v>3</v>
      </c>
      <c r="G3" s="67" t="s">
        <v>2</v>
      </c>
      <c r="H3" s="67" t="s">
        <v>6</v>
      </c>
      <c r="I3" s="67" t="s">
        <v>25</v>
      </c>
    </row>
    <row r="4" spans="1:26" s="67" customFormat="1" x14ac:dyDescent="0.25">
      <c r="A4" s="38"/>
      <c r="B4" s="38"/>
      <c r="C4" s="38"/>
      <c r="D4" s="69" t="s">
        <v>5</v>
      </c>
      <c r="E4" s="69" t="s">
        <v>93</v>
      </c>
      <c r="F4" s="69" t="s">
        <v>94</v>
      </c>
      <c r="G4" s="69" t="s">
        <v>95</v>
      </c>
      <c r="H4" s="69" t="s">
        <v>96</v>
      </c>
      <c r="I4" s="69" t="s">
        <v>236</v>
      </c>
    </row>
    <row r="5" spans="1:26" s="67" customFormat="1" x14ac:dyDescent="0.25">
      <c r="A5" s="38"/>
      <c r="B5" s="38"/>
      <c r="C5" s="38"/>
      <c r="D5" s="70">
        <v>0</v>
      </c>
      <c r="E5" s="70">
        <v>0</v>
      </c>
      <c r="F5" s="70">
        <v>0</v>
      </c>
      <c r="G5" s="70">
        <v>0</v>
      </c>
      <c r="H5" s="70">
        <v>1</v>
      </c>
      <c r="I5" s="70">
        <v>1</v>
      </c>
      <c r="P5" s="71" t="s">
        <v>174</v>
      </c>
      <c r="Q5" s="71"/>
      <c r="R5" s="71"/>
      <c r="S5" s="71"/>
      <c r="T5" s="72" t="s">
        <v>175</v>
      </c>
      <c r="U5" s="71" t="s">
        <v>176</v>
      </c>
      <c r="V5" s="71"/>
      <c r="W5" s="71" t="s">
        <v>177</v>
      </c>
      <c r="X5" s="71"/>
      <c r="Y5" s="71" t="s">
        <v>178</v>
      </c>
      <c r="Z5" s="71"/>
    </row>
    <row r="6" spans="1:26" x14ac:dyDescent="0.25">
      <c r="P6" s="73">
        <v>3</v>
      </c>
      <c r="Q6" s="73">
        <v>2</v>
      </c>
      <c r="R6" s="73">
        <v>1</v>
      </c>
      <c r="S6" s="73">
        <v>0</v>
      </c>
      <c r="T6" s="72"/>
      <c r="U6" s="73" t="s">
        <v>191</v>
      </c>
      <c r="V6" s="73" t="s">
        <v>179</v>
      </c>
      <c r="W6" s="73" t="s">
        <v>191</v>
      </c>
      <c r="X6" s="73" t="s">
        <v>179</v>
      </c>
      <c r="Y6" s="73" t="s">
        <v>191</v>
      </c>
      <c r="Z6" s="73" t="s">
        <v>179</v>
      </c>
    </row>
    <row r="7" spans="1:26" ht="16.5" thickBot="1" x14ac:dyDescent="0.3">
      <c r="E7" s="74" t="s">
        <v>16</v>
      </c>
      <c r="F7" s="74"/>
      <c r="H7" s="75"/>
      <c r="I7" s="75"/>
      <c r="P7" s="76">
        <v>0</v>
      </c>
      <c r="Q7" s="76">
        <v>0</v>
      </c>
      <c r="R7" s="76">
        <v>0</v>
      </c>
      <c r="S7" s="76">
        <v>0</v>
      </c>
      <c r="T7" s="76">
        <v>0</v>
      </c>
      <c r="U7" s="76" t="s">
        <v>180</v>
      </c>
      <c r="V7" s="76" t="s">
        <v>180</v>
      </c>
      <c r="W7" s="76" t="s">
        <v>180</v>
      </c>
      <c r="X7" s="76" t="s">
        <v>180</v>
      </c>
      <c r="Y7" s="76" t="s">
        <v>180</v>
      </c>
      <c r="Z7" s="76" t="s">
        <v>180</v>
      </c>
    </row>
    <row r="8" spans="1:26" ht="19.5" thickBot="1" x14ac:dyDescent="0.4">
      <c r="B8" s="69" t="s">
        <v>26</v>
      </c>
      <c r="C8" s="69" t="s">
        <v>1</v>
      </c>
      <c r="D8" s="69" t="s">
        <v>97</v>
      </c>
      <c r="E8" s="77" t="s">
        <v>237</v>
      </c>
      <c r="F8" s="77" t="s">
        <v>238</v>
      </c>
      <c r="I8" s="78" t="s">
        <v>141</v>
      </c>
      <c r="J8" s="79" t="s">
        <v>142</v>
      </c>
      <c r="K8" s="79" t="s">
        <v>143</v>
      </c>
      <c r="L8" s="80" t="s">
        <v>144</v>
      </c>
      <c r="M8" s="81"/>
      <c r="O8" s="82" t="s">
        <v>181</v>
      </c>
      <c r="P8" s="83">
        <v>0</v>
      </c>
      <c r="Q8" s="83">
        <v>0</v>
      </c>
      <c r="R8" s="83">
        <v>0</v>
      </c>
      <c r="S8" s="83">
        <v>1</v>
      </c>
      <c r="T8" s="83">
        <v>1</v>
      </c>
      <c r="U8" s="84"/>
      <c r="V8" s="84"/>
      <c r="W8" s="84"/>
      <c r="X8" s="84"/>
      <c r="Y8" s="84"/>
      <c r="Z8" s="84"/>
    </row>
    <row r="9" spans="1:26" x14ac:dyDescent="0.25">
      <c r="B9" s="85"/>
      <c r="C9" s="85"/>
      <c r="D9" s="85"/>
      <c r="E9" s="86"/>
      <c r="F9" s="86"/>
      <c r="I9" s="87">
        <v>0</v>
      </c>
      <c r="J9" s="88">
        <v>0</v>
      </c>
      <c r="K9" s="88">
        <v>0</v>
      </c>
      <c r="L9" s="89" t="s">
        <v>121</v>
      </c>
      <c r="M9" s="90"/>
      <c r="O9" s="82" t="s">
        <v>181</v>
      </c>
      <c r="P9" s="83">
        <v>0</v>
      </c>
      <c r="Q9" s="83">
        <v>0</v>
      </c>
      <c r="R9" s="83">
        <v>1</v>
      </c>
      <c r="S9" s="83">
        <v>0</v>
      </c>
      <c r="T9" s="83">
        <v>2</v>
      </c>
      <c r="U9" s="84"/>
      <c r="V9" s="84"/>
      <c r="W9" s="84"/>
      <c r="X9" s="84"/>
      <c r="Y9" s="84"/>
      <c r="Z9" s="84"/>
    </row>
    <row r="10" spans="1:26" x14ac:dyDescent="0.25">
      <c r="B10" s="85"/>
      <c r="C10" s="85"/>
      <c r="D10" s="85"/>
      <c r="E10" s="86"/>
      <c r="F10" s="86"/>
      <c r="I10" s="91">
        <v>0</v>
      </c>
      <c r="J10" s="92">
        <v>0</v>
      </c>
      <c r="K10" s="92">
        <v>1</v>
      </c>
      <c r="L10" s="93" t="s">
        <v>232</v>
      </c>
      <c r="M10" s="94"/>
      <c r="O10" s="82" t="s">
        <v>181</v>
      </c>
      <c r="P10" s="83">
        <v>0</v>
      </c>
      <c r="Q10" s="83">
        <v>0</v>
      </c>
      <c r="R10" s="83">
        <v>1</v>
      </c>
      <c r="S10" s="83">
        <v>1</v>
      </c>
      <c r="T10" s="83">
        <v>3</v>
      </c>
      <c r="U10" s="84"/>
      <c r="V10" s="84"/>
      <c r="W10" s="84"/>
      <c r="X10" s="84"/>
      <c r="Y10" s="84"/>
      <c r="Z10" s="84"/>
    </row>
    <row r="11" spans="1:26" x14ac:dyDescent="0.25">
      <c r="B11" s="85" t="s">
        <v>2</v>
      </c>
      <c r="C11" s="85" t="str">
        <f>IF($G$5=0, "Mode1", "Mode4")</f>
        <v>Mode1</v>
      </c>
      <c r="D11" s="85" t="s">
        <v>9</v>
      </c>
      <c r="E11" s="86" t="str">
        <f t="shared" ref="E10:E16" si="0">IF(C11="Mode1",$C$22,(IF(C11="Mode2",$D$22,(IF(C11="Mode3",$E$22,$F$22)))))</f>
        <v>Open</v>
      </c>
      <c r="F11" s="86" t="str">
        <f t="shared" ref="F9:F16" si="1">IF($C11="Mode1",$C$23,(IF($C11="Mode2",$D$23,(IF($C11="Mode3",$E$23,$F$23)))))</f>
        <v>Open</v>
      </c>
      <c r="I11" s="91">
        <v>0</v>
      </c>
      <c r="J11" s="92">
        <v>1</v>
      </c>
      <c r="K11" s="92">
        <v>0</v>
      </c>
      <c r="L11" s="93" t="s">
        <v>233</v>
      </c>
      <c r="M11" s="94"/>
      <c r="O11" s="82"/>
      <c r="P11" s="76">
        <v>0</v>
      </c>
      <c r="Q11" s="76">
        <v>1</v>
      </c>
      <c r="R11" s="76">
        <v>0</v>
      </c>
      <c r="S11" s="76">
        <v>0</v>
      </c>
      <c r="T11" s="76">
        <v>4</v>
      </c>
      <c r="U11" s="76" t="s">
        <v>180</v>
      </c>
      <c r="V11" s="76" t="s">
        <v>292</v>
      </c>
      <c r="W11" s="76" t="s">
        <v>180</v>
      </c>
      <c r="X11" s="76" t="s">
        <v>293</v>
      </c>
      <c r="Y11" s="76" t="s">
        <v>180</v>
      </c>
      <c r="Z11" s="76" t="s">
        <v>294</v>
      </c>
    </row>
    <row r="12" spans="1:26" x14ac:dyDescent="0.25">
      <c r="B12" s="85" t="s">
        <v>3</v>
      </c>
      <c r="C12" s="85" t="str">
        <f>IF($F$5=0,"Mode1", "Mode4")</f>
        <v>Mode1</v>
      </c>
      <c r="D12" s="85" t="s">
        <v>9</v>
      </c>
      <c r="E12" s="86" t="str">
        <f t="shared" si="0"/>
        <v>Open</v>
      </c>
      <c r="F12" s="86" t="str">
        <f t="shared" si="1"/>
        <v>Open</v>
      </c>
      <c r="I12" s="91">
        <v>0</v>
      </c>
      <c r="J12" s="92">
        <v>1</v>
      </c>
      <c r="K12" s="92">
        <v>1</v>
      </c>
      <c r="L12" s="93" t="s">
        <v>234</v>
      </c>
      <c r="M12" s="94"/>
      <c r="O12" s="82"/>
      <c r="P12" s="76">
        <v>0</v>
      </c>
      <c r="Q12" s="76">
        <v>1</v>
      </c>
      <c r="R12" s="76">
        <v>0</v>
      </c>
      <c r="S12" s="76">
        <v>1</v>
      </c>
      <c r="T12" s="76">
        <v>5</v>
      </c>
      <c r="U12" s="76" t="s">
        <v>180</v>
      </c>
      <c r="V12" s="76" t="s">
        <v>183</v>
      </c>
      <c r="W12" s="76" t="s">
        <v>180</v>
      </c>
      <c r="X12" s="76" t="s">
        <v>182</v>
      </c>
      <c r="Y12" s="76" t="s">
        <v>180</v>
      </c>
      <c r="Z12" s="76" t="s">
        <v>184</v>
      </c>
    </row>
    <row r="13" spans="1:26" x14ac:dyDescent="0.25">
      <c r="B13" s="85" t="s">
        <v>4</v>
      </c>
      <c r="C13" s="85" t="str">
        <f>IF($E$5=0,"Mode1","Mode4")</f>
        <v>Mode1</v>
      </c>
      <c r="D13" s="85" t="s">
        <v>9</v>
      </c>
      <c r="E13" s="86" t="str">
        <f t="shared" si="0"/>
        <v>Open</v>
      </c>
      <c r="F13" s="86" t="str">
        <f t="shared" si="1"/>
        <v>Open</v>
      </c>
      <c r="I13" s="91">
        <v>1</v>
      </c>
      <c r="J13" s="92">
        <v>0</v>
      </c>
      <c r="K13" s="92">
        <v>0</v>
      </c>
      <c r="L13" s="93" t="s">
        <v>145</v>
      </c>
      <c r="M13" s="94"/>
      <c r="O13" s="82" t="s">
        <v>181</v>
      </c>
      <c r="P13" s="83">
        <v>0</v>
      </c>
      <c r="Q13" s="83">
        <v>1</v>
      </c>
      <c r="R13" s="83">
        <v>1</v>
      </c>
      <c r="S13" s="83">
        <v>0</v>
      </c>
      <c r="T13" s="83">
        <v>6</v>
      </c>
      <c r="U13" s="84"/>
      <c r="V13" s="84"/>
      <c r="W13" s="84"/>
      <c r="X13" s="84"/>
      <c r="Y13" s="84"/>
      <c r="Z13" s="84"/>
    </row>
    <row r="14" spans="1:26" x14ac:dyDescent="0.25">
      <c r="B14" s="85" t="s">
        <v>5</v>
      </c>
      <c r="C14" s="85" t="str">
        <f>IF($D$5=0,"Mode1","Mode4")</f>
        <v>Mode1</v>
      </c>
      <c r="D14" s="85" t="s">
        <v>9</v>
      </c>
      <c r="E14" s="86" t="str">
        <f t="shared" si="0"/>
        <v>Open</v>
      </c>
      <c r="F14" s="86" t="str">
        <f t="shared" si="1"/>
        <v>Open</v>
      </c>
      <c r="I14" s="91">
        <v>1</v>
      </c>
      <c r="J14" s="92">
        <v>0</v>
      </c>
      <c r="K14" s="92">
        <v>1</v>
      </c>
      <c r="L14" s="93" t="s">
        <v>146</v>
      </c>
      <c r="M14" s="94"/>
      <c r="O14" s="82" t="s">
        <v>181</v>
      </c>
      <c r="P14" s="83">
        <v>0</v>
      </c>
      <c r="Q14" s="83">
        <v>1</v>
      </c>
      <c r="R14" s="83">
        <v>1</v>
      </c>
      <c r="S14" s="83">
        <v>1</v>
      </c>
      <c r="T14" s="83">
        <v>7</v>
      </c>
      <c r="U14" s="84"/>
      <c r="V14" s="84"/>
      <c r="W14" s="84"/>
      <c r="X14" s="84"/>
      <c r="Y14" s="84"/>
      <c r="Z14" s="84"/>
    </row>
    <row r="15" spans="1:26" x14ac:dyDescent="0.25">
      <c r="B15" s="85" t="s">
        <v>6</v>
      </c>
      <c r="C15" s="85" t="str">
        <f>IF($H$5=0,"Mode1","Mode2")</f>
        <v>Mode2</v>
      </c>
      <c r="D15" s="85" t="s">
        <v>9</v>
      </c>
      <c r="E15" s="86">
        <f t="shared" si="0"/>
        <v>2.4900000000000002</v>
      </c>
      <c r="F15" s="86" t="str">
        <f t="shared" si="1"/>
        <v>Open</v>
      </c>
      <c r="I15" s="91">
        <v>1</v>
      </c>
      <c r="J15" s="92">
        <v>1</v>
      </c>
      <c r="K15" s="92">
        <v>0</v>
      </c>
      <c r="L15" s="93" t="s">
        <v>147</v>
      </c>
      <c r="M15" s="94"/>
      <c r="O15" s="82"/>
      <c r="P15" s="76">
        <v>1</v>
      </c>
      <c r="Q15" s="76">
        <v>0</v>
      </c>
      <c r="R15" s="76">
        <v>0</v>
      </c>
      <c r="S15" s="76">
        <v>0</v>
      </c>
      <c r="T15" s="76">
        <v>8</v>
      </c>
      <c r="U15" s="76" t="s">
        <v>292</v>
      </c>
      <c r="V15" s="76" t="s">
        <v>180</v>
      </c>
      <c r="W15" s="76" t="s">
        <v>293</v>
      </c>
      <c r="X15" s="76" t="s">
        <v>180</v>
      </c>
      <c r="Y15" s="76" t="s">
        <v>294</v>
      </c>
      <c r="Z15" s="76" t="s">
        <v>180</v>
      </c>
    </row>
    <row r="16" spans="1:26" ht="16.5" thickBot="1" x14ac:dyDescent="0.3">
      <c r="B16" s="85" t="s">
        <v>25</v>
      </c>
      <c r="C16" s="85" t="str">
        <f>IF($I$5=0,"Mode1","Mode2")</f>
        <v>Mode2</v>
      </c>
      <c r="D16" s="85" t="s">
        <v>9</v>
      </c>
      <c r="E16" s="86">
        <f t="shared" si="0"/>
        <v>2.4900000000000002</v>
      </c>
      <c r="F16" s="86" t="str">
        <f t="shared" si="1"/>
        <v>Open</v>
      </c>
      <c r="I16" s="95">
        <v>1</v>
      </c>
      <c r="J16" s="96">
        <v>1</v>
      </c>
      <c r="K16" s="96">
        <v>1</v>
      </c>
      <c r="L16" s="97" t="s">
        <v>148</v>
      </c>
      <c r="M16" s="98"/>
      <c r="O16" s="82" t="s">
        <v>181</v>
      </c>
      <c r="P16" s="83">
        <v>1</v>
      </c>
      <c r="Q16" s="83">
        <v>0</v>
      </c>
      <c r="R16" s="83">
        <v>0</v>
      </c>
      <c r="S16" s="83">
        <v>1</v>
      </c>
      <c r="T16" s="83">
        <v>9</v>
      </c>
      <c r="U16" s="84"/>
      <c r="V16" s="84"/>
      <c r="W16" s="84"/>
      <c r="X16" s="84"/>
      <c r="Y16" s="84"/>
      <c r="Z16" s="84"/>
    </row>
    <row r="17" spans="1:26" ht="16.5" thickBot="1" x14ac:dyDescent="0.3">
      <c r="O17" s="82"/>
      <c r="P17" s="76">
        <v>1</v>
      </c>
      <c r="Q17" s="76">
        <v>0</v>
      </c>
      <c r="R17" s="76">
        <v>1</v>
      </c>
      <c r="S17" s="76">
        <v>0</v>
      </c>
      <c r="T17" s="76" t="s">
        <v>185</v>
      </c>
      <c r="U17" s="76" t="s">
        <v>183</v>
      </c>
      <c r="V17" s="76" t="s">
        <v>180</v>
      </c>
      <c r="W17" s="76" t="s">
        <v>182</v>
      </c>
      <c r="X17" s="76" t="s">
        <v>180</v>
      </c>
      <c r="Y17" s="76" t="s">
        <v>184</v>
      </c>
      <c r="Z17" s="76" t="s">
        <v>180</v>
      </c>
    </row>
    <row r="18" spans="1:26" ht="16.5" thickBot="1" x14ac:dyDescent="0.3">
      <c r="K18" s="78" t="s">
        <v>149</v>
      </c>
      <c r="L18" s="80" t="s">
        <v>144</v>
      </c>
      <c r="M18" s="81"/>
      <c r="O18" s="82" t="s">
        <v>181</v>
      </c>
      <c r="P18" s="83">
        <v>1</v>
      </c>
      <c r="Q18" s="83">
        <v>0</v>
      </c>
      <c r="R18" s="83">
        <v>1</v>
      </c>
      <c r="S18" s="83">
        <v>1</v>
      </c>
      <c r="T18" s="83" t="s">
        <v>186</v>
      </c>
      <c r="U18" s="84"/>
      <c r="V18" s="84"/>
      <c r="W18" s="84"/>
      <c r="X18" s="84"/>
      <c r="Y18" s="84"/>
      <c r="Z18" s="84"/>
    </row>
    <row r="19" spans="1:26" x14ac:dyDescent="0.25">
      <c r="K19" s="87">
        <v>0</v>
      </c>
      <c r="L19" s="89" t="s">
        <v>161</v>
      </c>
      <c r="M19" s="90"/>
      <c r="O19" s="82"/>
      <c r="P19" s="76">
        <v>1</v>
      </c>
      <c r="Q19" s="76">
        <v>1</v>
      </c>
      <c r="R19" s="76">
        <v>0</v>
      </c>
      <c r="S19" s="76">
        <v>0</v>
      </c>
      <c r="T19" s="76" t="s">
        <v>187</v>
      </c>
      <c r="U19" s="76" t="s">
        <v>292</v>
      </c>
      <c r="V19" s="76" t="s">
        <v>292</v>
      </c>
      <c r="W19" s="76" t="s">
        <v>293</v>
      </c>
      <c r="X19" s="76" t="s">
        <v>293</v>
      </c>
      <c r="Y19" s="76" t="s">
        <v>294</v>
      </c>
      <c r="Z19" s="76" t="s">
        <v>294</v>
      </c>
    </row>
    <row r="20" spans="1:26" ht="16.5" thickBot="1" x14ac:dyDescent="0.3">
      <c r="A20" s="34"/>
      <c r="B20" s="34"/>
      <c r="C20" s="34"/>
      <c r="D20" s="34"/>
      <c r="E20" s="34"/>
      <c r="F20" s="34"/>
      <c r="K20" s="95">
        <v>1</v>
      </c>
      <c r="L20" s="97" t="s">
        <v>162</v>
      </c>
      <c r="M20" s="98"/>
      <c r="O20" s="82"/>
      <c r="P20" s="76">
        <v>1</v>
      </c>
      <c r="Q20" s="76">
        <v>1</v>
      </c>
      <c r="R20" s="76">
        <v>0</v>
      </c>
      <c r="S20" s="76">
        <v>1</v>
      </c>
      <c r="T20" s="76" t="s">
        <v>188</v>
      </c>
      <c r="U20" s="76" t="s">
        <v>292</v>
      </c>
      <c r="V20" s="76" t="s">
        <v>183</v>
      </c>
      <c r="W20" s="76" t="s">
        <v>293</v>
      </c>
      <c r="X20" s="76" t="s">
        <v>182</v>
      </c>
      <c r="Y20" s="76" t="s">
        <v>294</v>
      </c>
      <c r="Z20" s="76" t="s">
        <v>184</v>
      </c>
    </row>
    <row r="21" spans="1:26" ht="16.5" thickBot="1" x14ac:dyDescent="0.3">
      <c r="A21" s="34"/>
      <c r="B21" s="34"/>
      <c r="C21" s="35" t="s">
        <v>8</v>
      </c>
      <c r="D21" s="35" t="s">
        <v>11</v>
      </c>
      <c r="E21" s="35" t="s">
        <v>12</v>
      </c>
      <c r="F21" s="35" t="s">
        <v>10</v>
      </c>
      <c r="K21" s="67"/>
      <c r="O21" s="82"/>
      <c r="P21" s="76">
        <v>1</v>
      </c>
      <c r="Q21" s="76">
        <v>1</v>
      </c>
      <c r="R21" s="76">
        <v>1</v>
      </c>
      <c r="S21" s="76">
        <v>0</v>
      </c>
      <c r="T21" s="76" t="s">
        <v>189</v>
      </c>
      <c r="U21" s="76" t="s">
        <v>183</v>
      </c>
      <c r="V21" s="76" t="s">
        <v>292</v>
      </c>
      <c r="W21" s="76" t="s">
        <v>182</v>
      </c>
      <c r="X21" s="76" t="s">
        <v>293</v>
      </c>
      <c r="Y21" s="76" t="s">
        <v>184</v>
      </c>
      <c r="Z21" s="76" t="s">
        <v>294</v>
      </c>
    </row>
    <row r="22" spans="1:26" ht="16.5" thickBot="1" x14ac:dyDescent="0.3">
      <c r="A22" s="34"/>
      <c r="B22" s="35" t="s">
        <v>14</v>
      </c>
      <c r="C22" s="35" t="s">
        <v>13</v>
      </c>
      <c r="D22" s="35">
        <v>2.4900000000000002</v>
      </c>
      <c r="E22" s="35">
        <v>5.76</v>
      </c>
      <c r="F22" s="35">
        <v>2.4900000000000002</v>
      </c>
      <c r="K22" s="78" t="s">
        <v>236</v>
      </c>
      <c r="L22" s="80" t="s">
        <v>144</v>
      </c>
      <c r="M22" s="81"/>
      <c r="O22" s="82"/>
      <c r="P22" s="76">
        <v>1</v>
      </c>
      <c r="Q22" s="76">
        <v>1</v>
      </c>
      <c r="R22" s="76">
        <v>1</v>
      </c>
      <c r="S22" s="76">
        <v>1</v>
      </c>
      <c r="T22" s="76" t="s">
        <v>190</v>
      </c>
      <c r="U22" s="76" t="s">
        <v>183</v>
      </c>
      <c r="V22" s="76" t="s">
        <v>183</v>
      </c>
      <c r="W22" s="76" t="s">
        <v>182</v>
      </c>
      <c r="X22" s="76" t="s">
        <v>182</v>
      </c>
      <c r="Y22" s="76" t="s">
        <v>184</v>
      </c>
      <c r="Z22" s="76" t="s">
        <v>184</v>
      </c>
    </row>
    <row r="23" spans="1:26" ht="30" customHeight="1" x14ac:dyDescent="0.25">
      <c r="A23" s="34"/>
      <c r="B23" s="35" t="s">
        <v>15</v>
      </c>
      <c r="C23" s="35" t="s">
        <v>13</v>
      </c>
      <c r="D23" s="35" t="s">
        <v>13</v>
      </c>
      <c r="E23" s="35">
        <v>2.4900000000000002</v>
      </c>
      <c r="F23" s="35" t="s">
        <v>13</v>
      </c>
      <c r="K23" s="87">
        <v>0</v>
      </c>
      <c r="L23" s="89" t="s">
        <v>159</v>
      </c>
      <c r="M23" s="90"/>
    </row>
    <row r="24" spans="1:26" ht="30" customHeight="1" thickBot="1" x14ac:dyDescent="0.3">
      <c r="K24" s="95">
        <v>1</v>
      </c>
      <c r="L24" s="97" t="s">
        <v>160</v>
      </c>
      <c r="M24" s="98"/>
    </row>
    <row r="27" spans="1:26" x14ac:dyDescent="0.25">
      <c r="A27" s="68" t="s">
        <v>156</v>
      </c>
    </row>
    <row r="28" spans="1:26" ht="16.5" thickBot="1" x14ac:dyDescent="0.3"/>
    <row r="29" spans="1:26" ht="16.5" thickBot="1" x14ac:dyDescent="0.3">
      <c r="A29" s="99" t="s">
        <v>107</v>
      </c>
      <c r="B29" s="100"/>
      <c r="C29" s="100"/>
      <c r="D29" s="101"/>
      <c r="E29" s="102" t="s">
        <v>108</v>
      </c>
      <c r="F29" s="102"/>
      <c r="G29" s="102" t="s">
        <v>109</v>
      </c>
      <c r="H29" s="102"/>
      <c r="I29" s="102" t="s">
        <v>110</v>
      </c>
      <c r="J29" s="102"/>
      <c r="K29" s="102" t="s">
        <v>111</v>
      </c>
      <c r="L29" s="103"/>
    </row>
    <row r="30" spans="1:26" x14ac:dyDescent="0.25">
      <c r="A30" s="104" t="s">
        <v>112</v>
      </c>
      <c r="B30" s="105"/>
      <c r="C30" s="106" t="s">
        <v>121</v>
      </c>
      <c r="D30" s="106"/>
      <c r="E30" s="54" t="s">
        <v>2</v>
      </c>
      <c r="F30" s="54"/>
      <c r="G30" s="54" t="str">
        <f>VLOOKUP($C$30,$A$41:$D$48,4, FALSE)</f>
        <v>Mode 1</v>
      </c>
      <c r="H30" s="54"/>
      <c r="I30" s="54" t="str">
        <f>VLOOKUP(G30, $A$72:$C$75,2,FALSE)</f>
        <v>OPEN</v>
      </c>
      <c r="J30" s="54"/>
      <c r="K30" s="54" t="str">
        <f>VLOOKUP(G30, $A$72:$C$75,3,FALSE)</f>
        <v>OPEN</v>
      </c>
      <c r="L30" s="107"/>
    </row>
    <row r="31" spans="1:26" x14ac:dyDescent="0.25">
      <c r="A31" s="108"/>
      <c r="B31" s="109"/>
      <c r="C31" s="110"/>
      <c r="D31" s="110"/>
      <c r="E31" s="111" t="s">
        <v>3</v>
      </c>
      <c r="F31" s="111"/>
      <c r="G31" s="111" t="str">
        <f>VLOOKUP($C$30,$A$41:$D$48,3, FALSE)</f>
        <v>Mode 1</v>
      </c>
      <c r="H31" s="111"/>
      <c r="I31" s="111" t="str">
        <f>VLOOKUP(G31, $A$72:$C$75,2,FALSE)</f>
        <v>OPEN</v>
      </c>
      <c r="J31" s="111"/>
      <c r="K31" s="111" t="str">
        <f>VLOOKUP(G31, $A$72:$C$75,3,FALSE)</f>
        <v>OPEN</v>
      </c>
      <c r="L31" s="112"/>
    </row>
    <row r="32" spans="1:26" ht="16.5" thickBot="1" x14ac:dyDescent="0.3">
      <c r="A32" s="113"/>
      <c r="B32" s="114"/>
      <c r="C32" s="115"/>
      <c r="D32" s="115"/>
      <c r="E32" s="116" t="s">
        <v>4</v>
      </c>
      <c r="F32" s="116"/>
      <c r="G32" s="116" t="str">
        <f>VLOOKUP($C$30,$A$41:$D$48,2, FALSE)</f>
        <v>Mode 1</v>
      </c>
      <c r="H32" s="116"/>
      <c r="I32" s="116" t="str">
        <f>VLOOKUP(G32, $A$72:$C$75,2,FALSE)</f>
        <v>OPEN</v>
      </c>
      <c r="J32" s="116"/>
      <c r="K32" s="116" t="str">
        <f>VLOOKUP(G32, $A$72:$C$75,3,FALSE)</f>
        <v>OPEN</v>
      </c>
      <c r="L32" s="117"/>
    </row>
    <row r="33" spans="1:12" ht="16.5" thickBot="1" x14ac:dyDescent="0.3">
      <c r="A33" s="118" t="s">
        <v>150</v>
      </c>
      <c r="B33" s="102"/>
      <c r="C33" s="119" t="s">
        <v>231</v>
      </c>
      <c r="D33" s="119"/>
      <c r="E33" s="120" t="s">
        <v>6</v>
      </c>
      <c r="F33" s="120"/>
      <c r="G33" s="120" t="str">
        <f>IF(C33="Master","Mode 2","Mode 1")</f>
        <v>Mode 1</v>
      </c>
      <c r="H33" s="120"/>
      <c r="I33" s="120" t="str">
        <f>VLOOKUP(G33, $A$72:$C$75,2,FALSE)</f>
        <v>OPEN</v>
      </c>
      <c r="J33" s="120"/>
      <c r="K33" s="120" t="str">
        <f>VLOOKUP(G33, $A$72:$C$75,3,FALSE)</f>
        <v>OPEN</v>
      </c>
      <c r="L33" s="121"/>
    </row>
    <row r="34" spans="1:12" ht="16.5" thickBot="1" x14ac:dyDescent="0.3">
      <c r="A34" s="122" t="s">
        <v>119</v>
      </c>
      <c r="B34" s="123"/>
      <c r="C34" s="124" t="s">
        <v>120</v>
      </c>
      <c r="D34" s="124"/>
      <c r="E34" s="125" t="s">
        <v>25</v>
      </c>
      <c r="F34" s="125"/>
      <c r="G34" s="125" t="str">
        <f>IF(C34="Autonomous","Mode 1","Mode 2")</f>
        <v>Mode 1</v>
      </c>
      <c r="H34" s="125"/>
      <c r="I34" s="125" t="str">
        <f>VLOOKUP(G34, $A$72:$C$75,2,FALSE)</f>
        <v>OPEN</v>
      </c>
      <c r="J34" s="125"/>
      <c r="K34" s="125" t="str">
        <f>VLOOKUP(G34, $A$72:$C$75,3,FALSE)</f>
        <v>OPEN</v>
      </c>
      <c r="L34" s="126"/>
    </row>
    <row r="35" spans="1:12" ht="16.5" thickBot="1" x14ac:dyDescent="0.3">
      <c r="A35" s="122" t="s">
        <v>235</v>
      </c>
      <c r="B35" s="123"/>
      <c r="C35" s="124" t="s">
        <v>239</v>
      </c>
      <c r="D35" s="124"/>
      <c r="E35" s="125" t="s">
        <v>5</v>
      </c>
      <c r="F35" s="125"/>
      <c r="G35" s="125" t="str">
        <f>IF(C35="CLKOUT=Pin16","Mode 1","Mode 2")</f>
        <v>Mode 1</v>
      </c>
      <c r="H35" s="125"/>
      <c r="I35" s="125" t="str">
        <f>VLOOKUP(G35, $A$72:$C$75,2,FALSE)</f>
        <v>OPEN</v>
      </c>
      <c r="J35" s="125"/>
      <c r="K35" s="125" t="str">
        <f>VLOOKUP(G35, $A$72:$C$75,3,FALSE)</f>
        <v>OPEN</v>
      </c>
      <c r="L35" s="126"/>
    </row>
    <row r="39" spans="1:12" x14ac:dyDescent="0.25">
      <c r="A39" s="34"/>
      <c r="B39" s="34"/>
      <c r="C39" s="34"/>
      <c r="D39" s="34"/>
    </row>
    <row r="40" spans="1:12" x14ac:dyDescent="0.25">
      <c r="A40" s="36"/>
      <c r="B40" s="36" t="s">
        <v>4</v>
      </c>
      <c r="C40" s="36" t="s">
        <v>3</v>
      </c>
      <c r="D40" s="36" t="s">
        <v>2</v>
      </c>
    </row>
    <row r="41" spans="1:12" x14ac:dyDescent="0.25">
      <c r="A41" s="36" t="s">
        <v>121</v>
      </c>
      <c r="B41" s="36" t="s">
        <v>113</v>
      </c>
      <c r="C41" s="36" t="s">
        <v>113</v>
      </c>
      <c r="D41" s="36" t="s">
        <v>113</v>
      </c>
    </row>
    <row r="42" spans="1:12" x14ac:dyDescent="0.25">
      <c r="A42" s="36" t="s">
        <v>158</v>
      </c>
      <c r="B42" s="36" t="s">
        <v>113</v>
      </c>
      <c r="C42" s="36" t="s">
        <v>113</v>
      </c>
      <c r="D42" s="36" t="s">
        <v>118</v>
      </c>
    </row>
    <row r="43" spans="1:12" x14ac:dyDescent="0.25">
      <c r="A43" s="36" t="s">
        <v>158</v>
      </c>
      <c r="B43" s="36" t="s">
        <v>113</v>
      </c>
      <c r="C43" s="36" t="s">
        <v>118</v>
      </c>
      <c r="D43" s="36" t="s">
        <v>113</v>
      </c>
    </row>
    <row r="44" spans="1:12" x14ac:dyDescent="0.25">
      <c r="A44" s="36" t="s">
        <v>158</v>
      </c>
      <c r="B44" s="36" t="s">
        <v>113</v>
      </c>
      <c r="C44" s="36" t="s">
        <v>118</v>
      </c>
      <c r="D44" s="36" t="s">
        <v>118</v>
      </c>
    </row>
    <row r="45" spans="1:12" x14ac:dyDescent="0.25">
      <c r="A45" s="36" t="s">
        <v>122</v>
      </c>
      <c r="B45" s="36" t="s">
        <v>118</v>
      </c>
      <c r="C45" s="36" t="s">
        <v>113</v>
      </c>
      <c r="D45" s="36" t="s">
        <v>113</v>
      </c>
    </row>
    <row r="46" spans="1:12" x14ac:dyDescent="0.25">
      <c r="A46" s="36" t="s">
        <v>151</v>
      </c>
      <c r="B46" s="36" t="s">
        <v>118</v>
      </c>
      <c r="C46" s="36" t="s">
        <v>113</v>
      </c>
      <c r="D46" s="36" t="s">
        <v>118</v>
      </c>
    </row>
    <row r="47" spans="1:12" x14ac:dyDescent="0.25">
      <c r="A47" s="36" t="s">
        <v>152</v>
      </c>
      <c r="B47" s="36" t="s">
        <v>118</v>
      </c>
      <c r="C47" s="36" t="s">
        <v>118</v>
      </c>
      <c r="D47" s="36" t="s">
        <v>113</v>
      </c>
    </row>
    <row r="48" spans="1:12" x14ac:dyDescent="0.25">
      <c r="A48" s="36" t="s">
        <v>153</v>
      </c>
      <c r="B48" s="36" t="s">
        <v>118</v>
      </c>
      <c r="C48" s="36" t="s">
        <v>118</v>
      </c>
      <c r="D48" s="36" t="s">
        <v>118</v>
      </c>
    </row>
    <row r="49" spans="1:4" x14ac:dyDescent="0.25">
      <c r="A49" s="34"/>
      <c r="B49" s="34"/>
      <c r="C49" s="34"/>
      <c r="D49" s="34"/>
    </row>
    <row r="50" spans="1:4" x14ac:dyDescent="0.25">
      <c r="A50" s="34"/>
      <c r="B50" s="34"/>
      <c r="C50" s="34"/>
      <c r="D50" s="34"/>
    </row>
    <row r="51" spans="1:4" x14ac:dyDescent="0.25">
      <c r="A51" s="34"/>
      <c r="B51" s="34"/>
      <c r="C51" s="34"/>
      <c r="D51" s="34"/>
    </row>
    <row r="52" spans="1:4" x14ac:dyDescent="0.25">
      <c r="A52" s="36"/>
      <c r="B52" s="36" t="s">
        <v>0</v>
      </c>
      <c r="C52" s="36" t="s">
        <v>7</v>
      </c>
      <c r="D52" s="36"/>
    </row>
    <row r="53" spans="1:4" x14ac:dyDescent="0.25">
      <c r="A53" s="36" t="s">
        <v>123</v>
      </c>
      <c r="B53" s="36" t="s">
        <v>113</v>
      </c>
      <c r="C53" s="36" t="s">
        <v>113</v>
      </c>
      <c r="D53" s="36"/>
    </row>
    <row r="54" spans="1:4" x14ac:dyDescent="0.25">
      <c r="A54" s="36" t="s">
        <v>124</v>
      </c>
      <c r="B54" s="36" t="s">
        <v>115</v>
      </c>
      <c r="C54" s="36" t="s">
        <v>113</v>
      </c>
      <c r="D54" s="36"/>
    </row>
    <row r="55" spans="1:4" x14ac:dyDescent="0.25">
      <c r="A55" s="36" t="s">
        <v>125</v>
      </c>
      <c r="B55" s="36" t="s">
        <v>113</v>
      </c>
      <c r="C55" s="36" t="s">
        <v>115</v>
      </c>
      <c r="D55" s="34"/>
    </row>
    <row r="56" spans="1:4" x14ac:dyDescent="0.25">
      <c r="A56" s="36" t="s">
        <v>126</v>
      </c>
      <c r="B56" s="36" t="s">
        <v>115</v>
      </c>
      <c r="C56" s="36" t="s">
        <v>115</v>
      </c>
      <c r="D56" s="34"/>
    </row>
    <row r="57" spans="1:4" x14ac:dyDescent="0.25">
      <c r="A57" s="36" t="s">
        <v>127</v>
      </c>
      <c r="B57" s="36" t="s">
        <v>118</v>
      </c>
      <c r="C57" s="36" t="s">
        <v>113</v>
      </c>
      <c r="D57" s="34"/>
    </row>
    <row r="58" spans="1:4" x14ac:dyDescent="0.25">
      <c r="A58" s="36" t="s">
        <v>128</v>
      </c>
      <c r="B58" s="36" t="s">
        <v>129</v>
      </c>
      <c r="C58" s="36" t="s">
        <v>113</v>
      </c>
      <c r="D58" s="34"/>
    </row>
    <row r="59" spans="1:4" x14ac:dyDescent="0.25">
      <c r="A59" s="36" t="s">
        <v>130</v>
      </c>
      <c r="B59" s="36" t="s">
        <v>118</v>
      </c>
      <c r="C59" s="36" t="s">
        <v>115</v>
      </c>
      <c r="D59" s="34"/>
    </row>
    <row r="60" spans="1:4" x14ac:dyDescent="0.25">
      <c r="A60" s="36" t="s">
        <v>131</v>
      </c>
      <c r="B60" s="36" t="s">
        <v>129</v>
      </c>
      <c r="C60" s="36" t="s">
        <v>115</v>
      </c>
      <c r="D60" s="34"/>
    </row>
    <row r="61" spans="1:4" x14ac:dyDescent="0.25">
      <c r="A61" s="36" t="s">
        <v>117</v>
      </c>
      <c r="B61" s="36" t="s">
        <v>113</v>
      </c>
      <c r="C61" s="36" t="s">
        <v>118</v>
      </c>
      <c r="D61" s="34"/>
    </row>
    <row r="62" spans="1:4" x14ac:dyDescent="0.25">
      <c r="A62" s="36" t="s">
        <v>132</v>
      </c>
      <c r="B62" s="36" t="s">
        <v>115</v>
      </c>
      <c r="C62" s="36" t="s">
        <v>118</v>
      </c>
      <c r="D62" s="34"/>
    </row>
    <row r="63" spans="1:4" x14ac:dyDescent="0.25">
      <c r="A63" s="36" t="s">
        <v>133</v>
      </c>
      <c r="B63" s="36" t="s">
        <v>113</v>
      </c>
      <c r="C63" s="36" t="s">
        <v>129</v>
      </c>
      <c r="D63" s="34"/>
    </row>
    <row r="64" spans="1:4" x14ac:dyDescent="0.25">
      <c r="A64" s="36" t="s">
        <v>134</v>
      </c>
      <c r="B64" s="36" t="s">
        <v>115</v>
      </c>
      <c r="C64" s="36" t="s">
        <v>129</v>
      </c>
      <c r="D64" s="34"/>
    </row>
    <row r="65" spans="1:4" x14ac:dyDescent="0.25">
      <c r="A65" s="36" t="s">
        <v>135</v>
      </c>
      <c r="B65" s="36" t="s">
        <v>118</v>
      </c>
      <c r="C65" s="36" t="s">
        <v>118</v>
      </c>
      <c r="D65" s="34"/>
    </row>
    <row r="66" spans="1:4" x14ac:dyDescent="0.25">
      <c r="A66" s="36" t="s">
        <v>136</v>
      </c>
      <c r="B66" s="36" t="s">
        <v>129</v>
      </c>
      <c r="C66" s="36" t="s">
        <v>118</v>
      </c>
      <c r="D66" s="34"/>
    </row>
    <row r="67" spans="1:4" x14ac:dyDescent="0.25">
      <c r="A67" s="36" t="s">
        <v>137</v>
      </c>
      <c r="B67" s="36" t="s">
        <v>118</v>
      </c>
      <c r="C67" s="36" t="s">
        <v>129</v>
      </c>
      <c r="D67" s="34"/>
    </row>
    <row r="68" spans="1:4" x14ac:dyDescent="0.25">
      <c r="A68" s="36" t="s">
        <v>138</v>
      </c>
      <c r="B68" s="36" t="s">
        <v>129</v>
      </c>
      <c r="C68" s="36" t="s">
        <v>129</v>
      </c>
      <c r="D68" s="34"/>
    </row>
    <row r="69" spans="1:4" x14ac:dyDescent="0.25">
      <c r="A69" s="34"/>
      <c r="B69" s="34"/>
      <c r="C69" s="34"/>
      <c r="D69" s="34"/>
    </row>
    <row r="70" spans="1:4" x14ac:dyDescent="0.25">
      <c r="A70" s="34"/>
      <c r="B70" s="34"/>
      <c r="C70" s="34"/>
      <c r="D70" s="34"/>
    </row>
    <row r="71" spans="1:4" x14ac:dyDescent="0.25">
      <c r="A71" s="36"/>
      <c r="B71" s="36" t="s">
        <v>139</v>
      </c>
      <c r="C71" s="36" t="s">
        <v>9</v>
      </c>
      <c r="D71" s="34"/>
    </row>
    <row r="72" spans="1:4" x14ac:dyDescent="0.25">
      <c r="A72" s="36" t="s">
        <v>113</v>
      </c>
      <c r="B72" s="36" t="s">
        <v>114</v>
      </c>
      <c r="C72" s="36" t="s">
        <v>114</v>
      </c>
      <c r="D72" s="34"/>
    </row>
    <row r="73" spans="1:4" x14ac:dyDescent="0.25">
      <c r="A73" s="36" t="s">
        <v>230</v>
      </c>
      <c r="B73" s="36" t="s">
        <v>154</v>
      </c>
      <c r="C73" s="36" t="s">
        <v>116</v>
      </c>
      <c r="D73" s="34"/>
    </row>
    <row r="74" spans="1:4" x14ac:dyDescent="0.25">
      <c r="A74" s="36" t="s">
        <v>129</v>
      </c>
      <c r="B74" s="36" t="s">
        <v>140</v>
      </c>
      <c r="C74" s="36" t="s">
        <v>116</v>
      </c>
      <c r="D74" s="34"/>
    </row>
    <row r="75" spans="1:4" x14ac:dyDescent="0.25">
      <c r="A75" s="36" t="s">
        <v>118</v>
      </c>
      <c r="B75" s="36" t="s">
        <v>116</v>
      </c>
      <c r="C75" s="36" t="s">
        <v>114</v>
      </c>
      <c r="D75" s="34"/>
    </row>
  </sheetData>
  <mergeCells count="57">
    <mergeCell ref="K35:L35"/>
    <mergeCell ref="A35:B35"/>
    <mergeCell ref="C35:D35"/>
    <mergeCell ref="E35:F35"/>
    <mergeCell ref="G35:H35"/>
    <mergeCell ref="I35:J35"/>
    <mergeCell ref="E7:F7"/>
    <mergeCell ref="L8:M8"/>
    <mergeCell ref="L10:M10"/>
    <mergeCell ref="L11:M11"/>
    <mergeCell ref="I29:J29"/>
    <mergeCell ref="K29:L29"/>
    <mergeCell ref="L16:M16"/>
    <mergeCell ref="L15:M15"/>
    <mergeCell ref="L13:M13"/>
    <mergeCell ref="L14:M14"/>
    <mergeCell ref="L9:M9"/>
    <mergeCell ref="L12:M12"/>
    <mergeCell ref="L20:M20"/>
    <mergeCell ref="L19:M19"/>
    <mergeCell ref="L22:M22"/>
    <mergeCell ref="G29:H29"/>
    <mergeCell ref="I34:J34"/>
    <mergeCell ref="I33:J33"/>
    <mergeCell ref="I32:J32"/>
    <mergeCell ref="E29:F29"/>
    <mergeCell ref="A34:B34"/>
    <mergeCell ref="C33:D33"/>
    <mergeCell ref="A33:B33"/>
    <mergeCell ref="A29:D29"/>
    <mergeCell ref="E34:F34"/>
    <mergeCell ref="E33:F33"/>
    <mergeCell ref="E32:F32"/>
    <mergeCell ref="C30:D32"/>
    <mergeCell ref="A30:B32"/>
    <mergeCell ref="E31:F31"/>
    <mergeCell ref="E30:F30"/>
    <mergeCell ref="G33:H33"/>
    <mergeCell ref="P5:S5"/>
    <mergeCell ref="G31:H31"/>
    <mergeCell ref="G30:H30"/>
    <mergeCell ref="K31:L31"/>
    <mergeCell ref="K30:L30"/>
    <mergeCell ref="U5:V5"/>
    <mergeCell ref="W5:X5"/>
    <mergeCell ref="Y5:Z5"/>
    <mergeCell ref="C34:D34"/>
    <mergeCell ref="G32:H32"/>
    <mergeCell ref="I31:J31"/>
    <mergeCell ref="I30:J30"/>
    <mergeCell ref="K34:L34"/>
    <mergeCell ref="K33:L33"/>
    <mergeCell ref="K32:L32"/>
    <mergeCell ref="L18:M18"/>
    <mergeCell ref="L24:M24"/>
    <mergeCell ref="L23:M23"/>
    <mergeCell ref="G34:H34"/>
  </mergeCells>
  <dataValidations count="4">
    <dataValidation type="list" allowBlank="1" showInputMessage="1" showErrorMessage="1" sqref="C30:D32" xr:uid="{00000000-0002-0000-0200-000000000000}">
      <formula1>$A$41:$A$48</formula1>
    </dataValidation>
    <dataValidation type="list" allowBlank="1" showInputMessage="1" showErrorMessage="1" sqref="C33:D33" xr:uid="{00000000-0002-0000-0200-000002000000}">
      <formula1>"Master, Slave"</formula1>
    </dataValidation>
    <dataValidation type="list" allowBlank="1" showInputMessage="1" showErrorMessage="1" sqref="C34:D34" xr:uid="{00000000-0002-0000-0200-000003000000}">
      <formula1>"Autonomous, Managed"</formula1>
    </dataValidation>
    <dataValidation type="list" allowBlank="1" showInputMessage="1" showErrorMessage="1" sqref="C35:D35" xr:uid="{0E7AF101-8FFB-4B74-A7D3-9DF6D601FEC3}">
      <formula1>"CLKOUT=Pin16,CLKOUT=Pin6"</formula1>
    </dataValidation>
  </dataValidations>
  <pageMargins left="0.7" right="0.7" top="0.75" bottom="0.75" header="0.3" footer="0.3"/>
  <pageSetup paperSiz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1"/>
  <sheetViews>
    <sheetView zoomScale="70" zoomScaleNormal="70" workbookViewId="0">
      <pane ySplit="1" topLeftCell="A2" activePane="bottomLeft" state="frozen"/>
      <selection activeCell="D8" sqref="D8"/>
      <selection pane="bottomLeft" activeCell="E19" sqref="E19"/>
    </sheetView>
  </sheetViews>
  <sheetFormatPr defaultColWidth="10.875" defaultRowHeight="15.75" outlineLevelRow="1" x14ac:dyDescent="0.25"/>
  <cols>
    <col min="1" max="1" width="18.5" style="18" bestFit="1" customWidth="1"/>
    <col min="2" max="2" width="16.125" style="18" bestFit="1" customWidth="1"/>
    <col min="3" max="3" width="22.125" style="18" customWidth="1"/>
    <col min="4" max="4" width="16.875" style="18" bestFit="1" customWidth="1"/>
    <col min="5" max="6" width="66.875" style="22" customWidth="1"/>
    <col min="7" max="9" width="22.625" style="18" customWidth="1"/>
    <col min="10" max="16384" width="10.875" style="16"/>
  </cols>
  <sheetData>
    <row r="1" spans="1:9" x14ac:dyDescent="0.25">
      <c r="A1" s="1" t="s">
        <v>17</v>
      </c>
      <c r="B1" s="1"/>
      <c r="C1" s="2" t="s">
        <v>18</v>
      </c>
      <c r="D1" s="2" t="s">
        <v>20</v>
      </c>
      <c r="E1" s="2" t="s">
        <v>19</v>
      </c>
      <c r="F1" s="2" t="s">
        <v>21</v>
      </c>
      <c r="G1" s="20" t="s">
        <v>62</v>
      </c>
      <c r="H1" s="20" t="s">
        <v>61</v>
      </c>
      <c r="I1" s="20" t="s">
        <v>29</v>
      </c>
    </row>
    <row r="2" spans="1:9" outlineLevel="1" x14ac:dyDescent="0.25">
      <c r="A2" s="17"/>
      <c r="B2" s="17"/>
      <c r="C2" s="17"/>
      <c r="D2" s="17"/>
      <c r="E2" s="19"/>
      <c r="F2" s="19"/>
      <c r="G2" s="17"/>
      <c r="H2" s="17"/>
      <c r="I2" s="17"/>
    </row>
    <row r="3" spans="1:9" ht="165" customHeight="1" outlineLevel="1" x14ac:dyDescent="0.25">
      <c r="A3" s="55" t="s">
        <v>22</v>
      </c>
      <c r="B3" s="17"/>
      <c r="C3" s="19" t="s">
        <v>193</v>
      </c>
      <c r="D3" s="19" t="s">
        <v>192</v>
      </c>
      <c r="E3" s="41" t="s">
        <v>222</v>
      </c>
      <c r="F3" s="49"/>
      <c r="G3" s="17" t="s">
        <v>106</v>
      </c>
      <c r="H3" s="17"/>
      <c r="I3" s="17"/>
    </row>
    <row r="4" spans="1:9" ht="165" customHeight="1" outlineLevel="1" x14ac:dyDescent="0.25">
      <c r="A4" s="56"/>
      <c r="B4" s="17"/>
      <c r="C4" s="17" t="s">
        <v>63</v>
      </c>
      <c r="D4" s="17">
        <v>11</v>
      </c>
      <c r="E4" s="41" t="s">
        <v>221</v>
      </c>
      <c r="F4" s="49"/>
      <c r="G4" s="17"/>
      <c r="H4" s="17"/>
      <c r="I4" s="17"/>
    </row>
    <row r="5" spans="1:9" ht="305.45" customHeight="1" thickBot="1" x14ac:dyDescent="0.3">
      <c r="A5" s="57"/>
      <c r="B5" s="24"/>
      <c r="C5" s="33" t="s">
        <v>168</v>
      </c>
      <c r="D5" s="33">
        <v>7</v>
      </c>
      <c r="E5" s="42" t="s">
        <v>194</v>
      </c>
      <c r="F5" s="43" t="s">
        <v>195</v>
      </c>
      <c r="G5" s="24"/>
      <c r="H5" s="24"/>
      <c r="I5" s="24"/>
    </row>
    <row r="6" spans="1:9" ht="165" customHeight="1" thickTop="1" thickBot="1" x14ac:dyDescent="0.3">
      <c r="A6" s="28" t="s">
        <v>24</v>
      </c>
      <c r="B6" s="28"/>
      <c r="C6" s="28" t="s">
        <v>24</v>
      </c>
      <c r="D6" s="28" t="s">
        <v>23</v>
      </c>
      <c r="E6" s="44" t="s">
        <v>223</v>
      </c>
      <c r="F6" s="29"/>
      <c r="G6" s="28"/>
      <c r="H6" s="28"/>
      <c r="I6" s="28"/>
    </row>
    <row r="7" spans="1:9" ht="81" customHeight="1" thickTop="1" x14ac:dyDescent="0.25">
      <c r="A7" s="62" t="s">
        <v>65</v>
      </c>
      <c r="B7" s="26"/>
      <c r="C7" s="26" t="s">
        <v>66</v>
      </c>
      <c r="D7" s="26">
        <v>35</v>
      </c>
      <c r="E7" s="27" t="s">
        <v>224</v>
      </c>
      <c r="F7" s="27"/>
      <c r="G7" s="26"/>
      <c r="H7" s="26"/>
      <c r="I7" s="26"/>
    </row>
    <row r="8" spans="1:9" ht="89.1" customHeight="1" thickBot="1" x14ac:dyDescent="0.3">
      <c r="A8" s="57"/>
      <c r="B8" s="24"/>
      <c r="C8" s="24" t="s">
        <v>67</v>
      </c>
      <c r="D8" s="24">
        <v>6</v>
      </c>
      <c r="E8" s="25" t="s">
        <v>225</v>
      </c>
      <c r="F8" s="25"/>
      <c r="G8" s="24"/>
      <c r="H8" s="24"/>
      <c r="I8" s="24"/>
    </row>
    <row r="9" spans="1:9" ht="165" customHeight="1" outlineLevel="1" thickTop="1" x14ac:dyDescent="0.25">
      <c r="A9" s="62" t="s">
        <v>68</v>
      </c>
      <c r="B9" s="62" t="s">
        <v>40</v>
      </c>
      <c r="C9" s="26" t="s">
        <v>27</v>
      </c>
      <c r="D9" s="26">
        <v>5</v>
      </c>
      <c r="E9" s="64" t="s">
        <v>196</v>
      </c>
      <c r="F9" s="27"/>
      <c r="G9" s="26"/>
      <c r="H9" s="26"/>
      <c r="I9" s="26"/>
    </row>
    <row r="10" spans="1:9" ht="165" customHeight="1" outlineLevel="1" x14ac:dyDescent="0.25">
      <c r="A10" s="56"/>
      <c r="B10" s="63"/>
      <c r="C10" s="17" t="s">
        <v>28</v>
      </c>
      <c r="D10" s="17">
        <v>4</v>
      </c>
      <c r="E10" s="65"/>
      <c r="F10" s="19"/>
      <c r="G10" s="17"/>
      <c r="H10" s="17"/>
      <c r="I10" s="17"/>
    </row>
    <row r="11" spans="1:9" ht="165" customHeight="1" outlineLevel="1" x14ac:dyDescent="0.25">
      <c r="A11" s="56"/>
      <c r="B11" s="55" t="s">
        <v>69</v>
      </c>
      <c r="C11" s="17" t="s">
        <v>27</v>
      </c>
      <c r="D11" s="17">
        <v>5</v>
      </c>
      <c r="E11" s="41" t="s">
        <v>165</v>
      </c>
      <c r="F11" s="41" t="s">
        <v>197</v>
      </c>
      <c r="G11" s="17"/>
      <c r="H11" s="17"/>
      <c r="I11" s="17"/>
    </row>
    <row r="12" spans="1:9" ht="165" customHeight="1" thickBot="1" x14ac:dyDescent="0.3">
      <c r="A12" s="57"/>
      <c r="B12" s="57"/>
      <c r="C12" s="24" t="s">
        <v>28</v>
      </c>
      <c r="D12" s="24">
        <v>4</v>
      </c>
      <c r="E12" s="45" t="s">
        <v>87</v>
      </c>
      <c r="F12" s="25"/>
      <c r="G12" s="24"/>
      <c r="H12" s="24"/>
      <c r="I12" s="24"/>
    </row>
    <row r="13" spans="1:9" ht="165" customHeight="1" thickTop="1" x14ac:dyDescent="0.25">
      <c r="A13" s="60" t="s">
        <v>72</v>
      </c>
      <c r="B13" s="26"/>
      <c r="C13" s="26" t="s">
        <v>30</v>
      </c>
      <c r="D13" s="26">
        <v>1</v>
      </c>
      <c r="E13" s="46" t="s">
        <v>74</v>
      </c>
      <c r="F13" s="27"/>
      <c r="G13" s="26"/>
      <c r="H13" s="26"/>
      <c r="I13" s="26"/>
    </row>
    <row r="14" spans="1:9" ht="165" customHeight="1" thickBot="1" x14ac:dyDescent="0.3">
      <c r="A14" s="61"/>
      <c r="B14" s="24"/>
      <c r="C14" s="24" t="s">
        <v>31</v>
      </c>
      <c r="D14" s="24">
        <v>36</v>
      </c>
      <c r="E14" s="45" t="s">
        <v>170</v>
      </c>
      <c r="F14" s="25"/>
      <c r="G14" s="24"/>
      <c r="H14" s="24"/>
      <c r="I14" s="24"/>
    </row>
    <row r="15" spans="1:9" ht="165" customHeight="1" thickTop="1" thickBot="1" x14ac:dyDescent="0.3">
      <c r="A15" s="28" t="s">
        <v>70</v>
      </c>
      <c r="B15" s="28"/>
      <c r="C15" s="28" t="s">
        <v>32</v>
      </c>
      <c r="D15" s="28">
        <v>3</v>
      </c>
      <c r="E15" s="44" t="s">
        <v>75</v>
      </c>
      <c r="F15" s="29"/>
      <c r="G15" s="28"/>
      <c r="H15" s="28"/>
      <c r="I15" s="28"/>
    </row>
    <row r="16" spans="1:9" ht="165" customHeight="1" thickTop="1" thickBot="1" x14ac:dyDescent="0.3">
      <c r="A16" s="28" t="s">
        <v>71</v>
      </c>
      <c r="B16" s="28"/>
      <c r="C16" s="28" t="s">
        <v>73</v>
      </c>
      <c r="D16" s="28">
        <v>2</v>
      </c>
      <c r="E16" s="44" t="s">
        <v>171</v>
      </c>
      <c r="F16" s="50"/>
      <c r="G16" s="28"/>
      <c r="H16" s="28"/>
      <c r="I16" s="28"/>
    </row>
    <row r="17" spans="1:9" ht="165" customHeight="1" thickTop="1" thickBot="1" x14ac:dyDescent="0.3">
      <c r="A17" s="30" t="s">
        <v>167</v>
      </c>
      <c r="B17" s="30"/>
      <c r="C17" s="30" t="s">
        <v>157</v>
      </c>
      <c r="D17" s="30">
        <v>14</v>
      </c>
      <c r="E17" s="42" t="s">
        <v>169</v>
      </c>
      <c r="F17" s="51"/>
      <c r="G17" s="30"/>
      <c r="H17" s="30"/>
      <c r="I17" s="30"/>
    </row>
    <row r="18" spans="1:9" ht="165" customHeight="1" thickTop="1" thickBot="1" x14ac:dyDescent="0.3">
      <c r="A18" s="30" t="s">
        <v>88</v>
      </c>
      <c r="B18" s="30"/>
      <c r="C18" s="30" t="s">
        <v>89</v>
      </c>
      <c r="D18" s="30">
        <v>8</v>
      </c>
      <c r="E18" s="42" t="s">
        <v>226</v>
      </c>
      <c r="F18" s="51"/>
      <c r="G18" s="30"/>
      <c r="H18" s="30"/>
      <c r="I18" s="30"/>
    </row>
    <row r="19" spans="1:9" ht="165" customHeight="1" thickTop="1" thickBot="1" x14ac:dyDescent="0.3">
      <c r="A19" s="30" t="s">
        <v>90</v>
      </c>
      <c r="B19" s="30"/>
      <c r="C19" s="30" t="s">
        <v>91</v>
      </c>
      <c r="D19" s="30">
        <v>10</v>
      </c>
      <c r="E19" s="42" t="s">
        <v>227</v>
      </c>
      <c r="F19" s="51"/>
      <c r="G19" s="30"/>
      <c r="H19" s="30"/>
      <c r="I19" s="30"/>
    </row>
    <row r="20" spans="1:9" ht="165" customHeight="1" outlineLevel="1" thickTop="1" x14ac:dyDescent="0.25">
      <c r="A20" s="60" t="s">
        <v>76</v>
      </c>
      <c r="B20" s="15"/>
      <c r="C20" s="15" t="s">
        <v>77</v>
      </c>
      <c r="D20" s="15">
        <v>13</v>
      </c>
      <c r="E20" s="60" t="s">
        <v>199</v>
      </c>
      <c r="F20" s="58" t="s">
        <v>198</v>
      </c>
      <c r="G20" s="15"/>
      <c r="H20" s="15"/>
      <c r="I20" s="15"/>
    </row>
    <row r="21" spans="1:9" ht="165" customHeight="1" outlineLevel="1" thickBot="1" x14ac:dyDescent="0.3">
      <c r="A21" s="61"/>
      <c r="B21" s="24"/>
      <c r="C21" s="24" t="s">
        <v>78</v>
      </c>
      <c r="D21" s="24">
        <v>12</v>
      </c>
      <c r="E21" s="61"/>
      <c r="F21" s="59"/>
      <c r="G21" s="24"/>
      <c r="H21" s="24"/>
      <c r="I21" s="24"/>
    </row>
    <row r="22" spans="1:9" ht="16.5" thickTop="1" x14ac:dyDescent="0.25">
      <c r="A22" s="60" t="s">
        <v>209</v>
      </c>
      <c r="B22" s="62" t="s">
        <v>80</v>
      </c>
      <c r="C22" s="26" t="s">
        <v>34</v>
      </c>
      <c r="D22" s="26">
        <v>28</v>
      </c>
      <c r="E22" s="23" t="s">
        <v>81</v>
      </c>
      <c r="F22" s="58" t="s">
        <v>172</v>
      </c>
      <c r="G22" s="17"/>
      <c r="H22" s="17"/>
      <c r="I22" s="17"/>
    </row>
    <row r="23" spans="1:9" x14ac:dyDescent="0.25">
      <c r="A23" s="56"/>
      <c r="B23" s="56"/>
      <c r="C23" s="17" t="s">
        <v>215</v>
      </c>
      <c r="D23" s="17">
        <v>29</v>
      </c>
      <c r="E23" s="21" t="s">
        <v>210</v>
      </c>
      <c r="F23" s="66"/>
      <c r="G23" s="17"/>
      <c r="H23" s="17"/>
      <c r="I23" s="17"/>
    </row>
    <row r="24" spans="1:9" x14ac:dyDescent="0.25">
      <c r="A24" s="56"/>
      <c r="B24" s="56"/>
      <c r="C24" s="17" t="s">
        <v>38</v>
      </c>
      <c r="D24" s="17">
        <v>30</v>
      </c>
      <c r="E24" s="21" t="s">
        <v>82</v>
      </c>
      <c r="F24" s="66"/>
      <c r="G24" s="17"/>
      <c r="H24" s="17"/>
      <c r="I24" s="17"/>
    </row>
    <row r="25" spans="1:9" x14ac:dyDescent="0.25">
      <c r="A25" s="56"/>
      <c r="B25" s="56"/>
      <c r="C25" s="17" t="s">
        <v>37</v>
      </c>
      <c r="D25" s="17">
        <v>31</v>
      </c>
      <c r="E25" s="21" t="s">
        <v>82</v>
      </c>
      <c r="F25" s="66"/>
      <c r="G25" s="17"/>
      <c r="H25" s="17"/>
      <c r="I25" s="17"/>
    </row>
    <row r="26" spans="1:9" x14ac:dyDescent="0.25">
      <c r="A26" s="56"/>
      <c r="B26" s="56"/>
      <c r="C26" s="17" t="s">
        <v>36</v>
      </c>
      <c r="D26" s="17">
        <v>32</v>
      </c>
      <c r="E26" s="21" t="s">
        <v>82</v>
      </c>
      <c r="F26" s="66"/>
      <c r="G26" s="17"/>
      <c r="H26" s="17"/>
      <c r="I26" s="17"/>
    </row>
    <row r="27" spans="1:9" x14ac:dyDescent="0.25">
      <c r="A27" s="56"/>
      <c r="B27" s="56"/>
      <c r="C27" s="17" t="s">
        <v>35</v>
      </c>
      <c r="D27" s="17">
        <v>33</v>
      </c>
      <c r="E27" s="21" t="s">
        <v>82</v>
      </c>
      <c r="F27" s="66"/>
      <c r="G27" s="17"/>
      <c r="H27" s="17"/>
      <c r="I27" s="17"/>
    </row>
    <row r="28" spans="1:9" x14ac:dyDescent="0.25">
      <c r="A28" s="56"/>
      <c r="B28" s="63"/>
      <c r="C28" s="17" t="s">
        <v>211</v>
      </c>
      <c r="D28" s="17">
        <v>6</v>
      </c>
      <c r="E28" s="19" t="s">
        <v>216</v>
      </c>
      <c r="F28" s="66"/>
      <c r="G28" s="17"/>
      <c r="H28" s="17"/>
      <c r="I28" s="17"/>
    </row>
    <row r="29" spans="1:9" x14ac:dyDescent="0.25">
      <c r="A29" s="56"/>
      <c r="B29" s="55" t="s">
        <v>79</v>
      </c>
      <c r="C29" s="17" t="s">
        <v>39</v>
      </c>
      <c r="D29" s="17">
        <v>27</v>
      </c>
      <c r="E29" s="19" t="s">
        <v>83</v>
      </c>
      <c r="F29" s="66"/>
      <c r="G29" s="17"/>
      <c r="H29" s="17"/>
      <c r="I29" s="17"/>
    </row>
    <row r="30" spans="1:9" x14ac:dyDescent="0.25">
      <c r="A30" s="56"/>
      <c r="B30" s="56"/>
      <c r="C30" s="17" t="s">
        <v>2</v>
      </c>
      <c r="D30" s="17">
        <v>26</v>
      </c>
      <c r="E30" s="19" t="s">
        <v>84</v>
      </c>
      <c r="F30" s="66"/>
      <c r="G30" s="17"/>
      <c r="H30" s="17"/>
      <c r="I30" s="17"/>
    </row>
    <row r="31" spans="1:9" x14ac:dyDescent="0.25">
      <c r="A31" s="56"/>
      <c r="B31" s="56"/>
      <c r="C31" s="17" t="s">
        <v>3</v>
      </c>
      <c r="D31" s="17">
        <v>25</v>
      </c>
      <c r="E31" s="19" t="s">
        <v>84</v>
      </c>
      <c r="F31" s="66"/>
      <c r="G31" s="17"/>
      <c r="H31" s="17"/>
      <c r="I31" s="17"/>
    </row>
    <row r="32" spans="1:9" x14ac:dyDescent="0.25">
      <c r="A32" s="56"/>
      <c r="B32" s="56"/>
      <c r="C32" s="17" t="s">
        <v>4</v>
      </c>
      <c r="D32" s="17">
        <v>24</v>
      </c>
      <c r="E32" s="19" t="s">
        <v>84</v>
      </c>
      <c r="F32" s="66"/>
      <c r="G32" s="17"/>
      <c r="H32" s="17"/>
      <c r="I32" s="17"/>
    </row>
    <row r="33" spans="1:9" x14ac:dyDescent="0.25">
      <c r="A33" s="56"/>
      <c r="B33" s="56"/>
      <c r="C33" s="17" t="s">
        <v>5</v>
      </c>
      <c r="D33" s="17">
        <v>23</v>
      </c>
      <c r="E33" s="19" t="s">
        <v>84</v>
      </c>
      <c r="F33" s="66"/>
      <c r="G33" s="17"/>
      <c r="H33" s="17"/>
      <c r="I33" s="17"/>
    </row>
    <row r="34" spans="1:9" x14ac:dyDescent="0.25">
      <c r="A34" s="56"/>
      <c r="B34" s="56"/>
      <c r="C34" s="17" t="s">
        <v>212</v>
      </c>
      <c r="D34" s="17">
        <v>15</v>
      </c>
      <c r="E34" s="19" t="s">
        <v>213</v>
      </c>
      <c r="F34" s="66"/>
      <c r="G34" s="17"/>
      <c r="H34" s="17"/>
      <c r="I34" s="17"/>
    </row>
    <row r="35" spans="1:9" ht="16.5" thickBot="1" x14ac:dyDescent="0.3">
      <c r="A35" s="57"/>
      <c r="B35" s="57"/>
      <c r="C35" s="24" t="s">
        <v>7</v>
      </c>
      <c r="D35" s="24">
        <v>14</v>
      </c>
      <c r="E35" s="25" t="s">
        <v>214</v>
      </c>
      <c r="F35" s="59"/>
      <c r="G35" s="24"/>
      <c r="H35" s="24"/>
      <c r="I35" s="24"/>
    </row>
    <row r="36" spans="1:9" ht="16.5" thickTop="1" x14ac:dyDescent="0.25">
      <c r="A36" s="60" t="s">
        <v>217</v>
      </c>
      <c r="B36" s="62" t="s">
        <v>80</v>
      </c>
      <c r="C36" s="26" t="s">
        <v>34</v>
      </c>
      <c r="D36" s="26">
        <v>28</v>
      </c>
      <c r="E36" s="23" t="s">
        <v>87</v>
      </c>
      <c r="F36" s="58" t="s">
        <v>172</v>
      </c>
      <c r="G36" s="17"/>
      <c r="H36" s="17"/>
      <c r="I36" s="17"/>
    </row>
    <row r="37" spans="1:9" x14ac:dyDescent="0.25">
      <c r="A37" s="56"/>
      <c r="B37" s="56"/>
      <c r="C37" s="17" t="s">
        <v>218</v>
      </c>
      <c r="D37" s="17">
        <v>29</v>
      </c>
      <c r="E37" s="21" t="s">
        <v>210</v>
      </c>
      <c r="F37" s="66"/>
      <c r="G37" s="17"/>
      <c r="H37" s="17"/>
      <c r="I37" s="17"/>
    </row>
    <row r="38" spans="1:9" x14ac:dyDescent="0.25">
      <c r="A38" s="56"/>
      <c r="B38" s="56"/>
      <c r="C38" s="17" t="s">
        <v>38</v>
      </c>
      <c r="D38" s="17">
        <v>30</v>
      </c>
      <c r="E38" s="21" t="s">
        <v>87</v>
      </c>
      <c r="F38" s="66"/>
      <c r="G38" s="17"/>
      <c r="H38" s="17"/>
      <c r="I38" s="17"/>
    </row>
    <row r="39" spans="1:9" x14ac:dyDescent="0.25">
      <c r="A39" s="56"/>
      <c r="B39" s="56"/>
      <c r="C39" s="17" t="s">
        <v>37</v>
      </c>
      <c r="D39" s="17">
        <v>31</v>
      </c>
      <c r="E39" s="21" t="s">
        <v>87</v>
      </c>
      <c r="F39" s="66"/>
      <c r="G39" s="17"/>
      <c r="H39" s="17"/>
      <c r="I39" s="17"/>
    </row>
    <row r="40" spans="1:9" x14ac:dyDescent="0.25">
      <c r="A40" s="56"/>
      <c r="B40" s="56"/>
      <c r="C40" s="17" t="s">
        <v>36</v>
      </c>
      <c r="D40" s="17">
        <v>32</v>
      </c>
      <c r="E40" s="21" t="s">
        <v>82</v>
      </c>
      <c r="F40" s="66"/>
      <c r="G40" s="17"/>
      <c r="H40" s="17"/>
      <c r="I40" s="17"/>
    </row>
    <row r="41" spans="1:9" x14ac:dyDescent="0.25">
      <c r="A41" s="56"/>
      <c r="B41" s="56"/>
      <c r="C41" s="17" t="s">
        <v>35</v>
      </c>
      <c r="D41" s="17">
        <v>33</v>
      </c>
      <c r="E41" s="21" t="s">
        <v>82</v>
      </c>
      <c r="F41" s="66"/>
      <c r="G41" s="17"/>
      <c r="H41" s="17"/>
      <c r="I41" s="17"/>
    </row>
    <row r="42" spans="1:9" x14ac:dyDescent="0.25">
      <c r="A42" s="56"/>
      <c r="B42" s="63"/>
      <c r="C42" s="17" t="s">
        <v>211</v>
      </c>
      <c r="D42" s="17">
        <v>6</v>
      </c>
      <c r="E42" s="19" t="s">
        <v>87</v>
      </c>
      <c r="F42" s="66"/>
      <c r="G42" s="17"/>
      <c r="H42" s="17"/>
      <c r="I42" s="17"/>
    </row>
    <row r="43" spans="1:9" x14ac:dyDescent="0.25">
      <c r="A43" s="56"/>
      <c r="B43" s="55" t="s">
        <v>79</v>
      </c>
      <c r="C43" s="17" t="s">
        <v>39</v>
      </c>
      <c r="D43" s="17">
        <v>27</v>
      </c>
      <c r="E43" s="19" t="s">
        <v>87</v>
      </c>
      <c r="F43" s="66"/>
      <c r="G43" s="17"/>
      <c r="H43" s="17"/>
      <c r="I43" s="17"/>
    </row>
    <row r="44" spans="1:9" x14ac:dyDescent="0.25">
      <c r="A44" s="56"/>
      <c r="B44" s="56"/>
      <c r="C44" s="17" t="s">
        <v>2</v>
      </c>
      <c r="D44" s="17">
        <v>26</v>
      </c>
      <c r="E44" s="19" t="s">
        <v>84</v>
      </c>
      <c r="F44" s="66"/>
      <c r="G44" s="17"/>
      <c r="H44" s="17"/>
      <c r="I44" s="17"/>
    </row>
    <row r="45" spans="1:9" x14ac:dyDescent="0.25">
      <c r="A45" s="56"/>
      <c r="B45" s="56"/>
      <c r="C45" s="17" t="s">
        <v>3</v>
      </c>
      <c r="D45" s="17">
        <v>25</v>
      </c>
      <c r="E45" s="19" t="s">
        <v>84</v>
      </c>
      <c r="F45" s="66"/>
      <c r="G45" s="17"/>
      <c r="H45" s="17"/>
      <c r="I45" s="17"/>
    </row>
    <row r="46" spans="1:9" x14ac:dyDescent="0.25">
      <c r="A46" s="56"/>
      <c r="B46" s="56"/>
      <c r="C46" s="17" t="s">
        <v>4</v>
      </c>
      <c r="D46" s="17">
        <v>24</v>
      </c>
      <c r="E46" s="19" t="s">
        <v>87</v>
      </c>
      <c r="F46" s="66"/>
      <c r="G46" s="17"/>
      <c r="H46" s="17"/>
      <c r="I46" s="17"/>
    </row>
    <row r="47" spans="1:9" x14ac:dyDescent="0.25">
      <c r="A47" s="56"/>
      <c r="B47" s="56"/>
      <c r="C47" s="17" t="s">
        <v>5</v>
      </c>
      <c r="D47" s="17">
        <v>23</v>
      </c>
      <c r="E47" s="19" t="s">
        <v>87</v>
      </c>
      <c r="F47" s="66"/>
      <c r="G47" s="17"/>
      <c r="H47" s="17"/>
      <c r="I47" s="17"/>
    </row>
    <row r="48" spans="1:9" x14ac:dyDescent="0.25">
      <c r="A48" s="56"/>
      <c r="B48" s="56"/>
      <c r="C48" s="17" t="s">
        <v>212</v>
      </c>
      <c r="D48" s="17">
        <v>15</v>
      </c>
      <c r="E48" s="19" t="s">
        <v>213</v>
      </c>
      <c r="F48" s="66"/>
      <c r="G48" s="17"/>
      <c r="H48" s="17"/>
      <c r="I48" s="17"/>
    </row>
    <row r="49" spans="1:9" ht="16.5" thickBot="1" x14ac:dyDescent="0.3">
      <c r="A49" s="57"/>
      <c r="B49" s="57"/>
      <c r="C49" s="24" t="s">
        <v>7</v>
      </c>
      <c r="D49" s="24">
        <v>14</v>
      </c>
      <c r="E49" s="25" t="s">
        <v>87</v>
      </c>
      <c r="F49" s="59"/>
      <c r="G49" s="24"/>
      <c r="H49" s="24"/>
      <c r="I49" s="24"/>
    </row>
    <row r="50" spans="1:9" ht="16.5" thickTop="1" x14ac:dyDescent="0.25">
      <c r="A50" s="60" t="s">
        <v>33</v>
      </c>
      <c r="B50" s="62" t="s">
        <v>80</v>
      </c>
      <c r="C50" s="26" t="s">
        <v>34</v>
      </c>
      <c r="D50" s="26">
        <v>28</v>
      </c>
      <c r="E50" s="23" t="s">
        <v>81</v>
      </c>
      <c r="F50" s="58" t="s">
        <v>172</v>
      </c>
      <c r="G50" s="17"/>
      <c r="H50" s="17"/>
      <c r="I50" s="17"/>
    </row>
    <row r="51" spans="1:9" x14ac:dyDescent="0.25">
      <c r="A51" s="56"/>
      <c r="B51" s="56"/>
      <c r="C51" s="17" t="s">
        <v>164</v>
      </c>
      <c r="D51" s="17">
        <v>29</v>
      </c>
      <c r="E51" s="21" t="s">
        <v>85</v>
      </c>
      <c r="F51" s="66"/>
      <c r="G51" s="17"/>
      <c r="H51" s="17"/>
      <c r="I51" s="17"/>
    </row>
    <row r="52" spans="1:9" x14ac:dyDescent="0.25">
      <c r="A52" s="56"/>
      <c r="B52" s="56"/>
      <c r="C52" s="17" t="s">
        <v>38</v>
      </c>
      <c r="D52" s="17">
        <v>30</v>
      </c>
      <c r="E52" s="21" t="s">
        <v>82</v>
      </c>
      <c r="F52" s="66"/>
      <c r="G52" s="17"/>
      <c r="H52" s="17"/>
      <c r="I52" s="17"/>
    </row>
    <row r="53" spans="1:9" x14ac:dyDescent="0.25">
      <c r="A53" s="56"/>
      <c r="B53" s="56"/>
      <c r="C53" s="17" t="s">
        <v>37</v>
      </c>
      <c r="D53" s="17">
        <v>31</v>
      </c>
      <c r="E53" s="21" t="s">
        <v>82</v>
      </c>
      <c r="F53" s="66"/>
      <c r="G53" s="17"/>
      <c r="H53" s="17"/>
      <c r="I53" s="17"/>
    </row>
    <row r="54" spans="1:9" x14ac:dyDescent="0.25">
      <c r="A54" s="56"/>
      <c r="B54" s="56"/>
      <c r="C54" s="17" t="s">
        <v>36</v>
      </c>
      <c r="D54" s="17">
        <v>32</v>
      </c>
      <c r="E54" s="21" t="s">
        <v>82</v>
      </c>
      <c r="F54" s="66"/>
      <c r="G54" s="17"/>
      <c r="H54" s="17"/>
      <c r="I54" s="17"/>
    </row>
    <row r="55" spans="1:9" x14ac:dyDescent="0.25">
      <c r="A55" s="56"/>
      <c r="B55" s="56"/>
      <c r="C55" s="17" t="s">
        <v>35</v>
      </c>
      <c r="D55" s="17">
        <v>33</v>
      </c>
      <c r="E55" s="21" t="s">
        <v>82</v>
      </c>
      <c r="F55" s="66"/>
      <c r="G55" s="17"/>
      <c r="H55" s="17"/>
      <c r="I55" s="17"/>
    </row>
    <row r="56" spans="1:9" x14ac:dyDescent="0.25">
      <c r="A56" s="56"/>
      <c r="B56" s="63"/>
      <c r="C56" s="17"/>
      <c r="D56" s="17"/>
      <c r="E56" s="19"/>
      <c r="F56" s="66"/>
      <c r="G56" s="17"/>
      <c r="H56" s="17"/>
      <c r="I56" s="17"/>
    </row>
    <row r="57" spans="1:9" x14ac:dyDescent="0.25">
      <c r="A57" s="56"/>
      <c r="B57" s="55" t="s">
        <v>79</v>
      </c>
      <c r="C57" s="17" t="s">
        <v>39</v>
      </c>
      <c r="D57" s="17">
        <v>27</v>
      </c>
      <c r="E57" s="19" t="s">
        <v>83</v>
      </c>
      <c r="F57" s="66"/>
      <c r="G57" s="17"/>
      <c r="H57" s="17"/>
      <c r="I57" s="17"/>
    </row>
    <row r="58" spans="1:9" x14ac:dyDescent="0.25">
      <c r="A58" s="56"/>
      <c r="B58" s="56"/>
      <c r="C58" s="17" t="s">
        <v>2</v>
      </c>
      <c r="D58" s="17">
        <v>26</v>
      </c>
      <c r="E58" s="19" t="s">
        <v>84</v>
      </c>
      <c r="F58" s="66"/>
      <c r="G58" s="17"/>
      <c r="H58" s="17"/>
      <c r="I58" s="17"/>
    </row>
    <row r="59" spans="1:9" x14ac:dyDescent="0.25">
      <c r="A59" s="56"/>
      <c r="B59" s="56"/>
      <c r="C59" s="17" t="s">
        <v>3</v>
      </c>
      <c r="D59" s="17">
        <v>25</v>
      </c>
      <c r="E59" s="19" t="s">
        <v>84</v>
      </c>
      <c r="F59" s="66"/>
      <c r="G59" s="17"/>
      <c r="H59" s="17"/>
      <c r="I59" s="17"/>
    </row>
    <row r="60" spans="1:9" x14ac:dyDescent="0.25">
      <c r="A60" s="56"/>
      <c r="B60" s="56"/>
      <c r="C60" s="17" t="s">
        <v>4</v>
      </c>
      <c r="D60" s="17">
        <v>24</v>
      </c>
      <c r="E60" s="19" t="s">
        <v>84</v>
      </c>
      <c r="F60" s="66"/>
      <c r="G60" s="17"/>
      <c r="H60" s="17"/>
      <c r="I60" s="17"/>
    </row>
    <row r="61" spans="1:9" x14ac:dyDescent="0.25">
      <c r="A61" s="56"/>
      <c r="B61" s="56"/>
      <c r="C61" s="17" t="s">
        <v>5</v>
      </c>
      <c r="D61" s="17">
        <v>23</v>
      </c>
      <c r="E61" s="19" t="s">
        <v>84</v>
      </c>
      <c r="F61" s="66"/>
      <c r="G61" s="17"/>
      <c r="H61" s="17"/>
      <c r="I61" s="17"/>
    </row>
    <row r="62" spans="1:9" x14ac:dyDescent="0.25">
      <c r="A62" s="56"/>
      <c r="B62" s="56"/>
      <c r="C62" s="17" t="s">
        <v>163</v>
      </c>
      <c r="D62" s="17">
        <v>15</v>
      </c>
      <c r="E62" s="19" t="s">
        <v>86</v>
      </c>
      <c r="F62" s="66"/>
      <c r="G62" s="17"/>
      <c r="H62" s="17"/>
      <c r="I62" s="17"/>
    </row>
    <row r="63" spans="1:9" ht="16.5" thickBot="1" x14ac:dyDescent="0.3">
      <c r="A63" s="57"/>
      <c r="B63" s="57"/>
      <c r="C63" s="24"/>
      <c r="D63" s="24"/>
      <c r="E63" s="25"/>
      <c r="F63" s="59"/>
      <c r="G63" s="24"/>
      <c r="H63" s="24"/>
      <c r="I63" s="24"/>
    </row>
    <row r="64" spans="1:9" ht="16.5" thickTop="1" x14ac:dyDescent="0.25">
      <c r="A64" s="60" t="s">
        <v>105</v>
      </c>
      <c r="B64" s="62" t="s">
        <v>80</v>
      </c>
      <c r="C64" s="26" t="s">
        <v>34</v>
      </c>
      <c r="D64" s="26">
        <v>28</v>
      </c>
      <c r="E64" s="23" t="s">
        <v>87</v>
      </c>
      <c r="F64" s="58" t="s">
        <v>173</v>
      </c>
      <c r="G64" s="17"/>
      <c r="H64" s="17"/>
      <c r="I64" s="17"/>
    </row>
    <row r="65" spans="1:9" s="31" customFormat="1" x14ac:dyDescent="0.25">
      <c r="A65" s="56"/>
      <c r="B65" s="56"/>
      <c r="C65" s="17" t="s">
        <v>164</v>
      </c>
      <c r="D65" s="17">
        <v>29</v>
      </c>
      <c r="E65" s="19" t="s">
        <v>87</v>
      </c>
      <c r="F65" s="66"/>
      <c r="G65" s="17"/>
      <c r="H65" s="17"/>
      <c r="I65" s="17"/>
    </row>
    <row r="66" spans="1:9" s="31" customFormat="1" x14ac:dyDescent="0.25">
      <c r="A66" s="56"/>
      <c r="B66" s="56"/>
      <c r="C66" s="17" t="s">
        <v>38</v>
      </c>
      <c r="D66" s="17">
        <v>30</v>
      </c>
      <c r="E66" s="19" t="s">
        <v>87</v>
      </c>
      <c r="F66" s="66"/>
      <c r="G66" s="17"/>
      <c r="H66" s="17"/>
      <c r="I66" s="17"/>
    </row>
    <row r="67" spans="1:9" s="31" customFormat="1" x14ac:dyDescent="0.25">
      <c r="A67" s="56"/>
      <c r="B67" s="56"/>
      <c r="C67" s="17" t="s">
        <v>37</v>
      </c>
      <c r="D67" s="17">
        <v>31</v>
      </c>
      <c r="E67" s="19" t="s">
        <v>87</v>
      </c>
      <c r="F67" s="66"/>
      <c r="G67" s="17"/>
      <c r="H67" s="17"/>
      <c r="I67" s="17"/>
    </row>
    <row r="68" spans="1:9" x14ac:dyDescent="0.25">
      <c r="A68" s="56"/>
      <c r="B68" s="56"/>
      <c r="C68" s="17" t="s">
        <v>36</v>
      </c>
      <c r="D68" s="17">
        <v>32</v>
      </c>
      <c r="E68" s="21" t="s">
        <v>82</v>
      </c>
      <c r="F68" s="66"/>
      <c r="G68" s="17"/>
      <c r="H68" s="17"/>
      <c r="I68" s="17"/>
    </row>
    <row r="69" spans="1:9" x14ac:dyDescent="0.25">
      <c r="A69" s="56"/>
      <c r="B69" s="56"/>
      <c r="C69" s="17" t="s">
        <v>35</v>
      </c>
      <c r="D69" s="17">
        <v>33</v>
      </c>
      <c r="E69" s="21" t="s">
        <v>82</v>
      </c>
      <c r="F69" s="66"/>
      <c r="G69" s="17"/>
      <c r="H69" s="17"/>
      <c r="I69" s="17"/>
    </row>
    <row r="70" spans="1:9" x14ac:dyDescent="0.25">
      <c r="A70" s="56"/>
      <c r="B70" s="63"/>
      <c r="C70" s="17"/>
      <c r="D70" s="17"/>
      <c r="E70" s="19"/>
      <c r="F70" s="66"/>
      <c r="G70" s="17"/>
      <c r="H70" s="17"/>
      <c r="I70" s="17"/>
    </row>
    <row r="71" spans="1:9" x14ac:dyDescent="0.25">
      <c r="A71" s="56"/>
      <c r="B71" s="55" t="s">
        <v>79</v>
      </c>
      <c r="C71" s="17" t="s">
        <v>39</v>
      </c>
      <c r="D71" s="17">
        <v>27</v>
      </c>
      <c r="E71" s="19" t="s">
        <v>87</v>
      </c>
      <c r="F71" s="66"/>
      <c r="G71" s="17"/>
      <c r="H71" s="17"/>
      <c r="I71" s="17"/>
    </row>
    <row r="72" spans="1:9" x14ac:dyDescent="0.25">
      <c r="A72" s="56"/>
      <c r="B72" s="56"/>
      <c r="C72" s="17" t="s">
        <v>2</v>
      </c>
      <c r="D72" s="17">
        <v>26</v>
      </c>
      <c r="E72" s="19" t="s">
        <v>87</v>
      </c>
      <c r="F72" s="66"/>
      <c r="G72" s="17"/>
      <c r="H72" s="17"/>
      <c r="I72" s="17"/>
    </row>
    <row r="73" spans="1:9" x14ac:dyDescent="0.25">
      <c r="A73" s="56"/>
      <c r="B73" s="56"/>
      <c r="C73" s="17" t="s">
        <v>3</v>
      </c>
      <c r="D73" s="17">
        <v>25</v>
      </c>
      <c r="E73" s="19" t="s">
        <v>87</v>
      </c>
      <c r="F73" s="66"/>
      <c r="G73" s="17"/>
      <c r="H73" s="17"/>
      <c r="I73" s="17"/>
    </row>
    <row r="74" spans="1:9" x14ac:dyDescent="0.25">
      <c r="A74" s="56"/>
      <c r="B74" s="56"/>
      <c r="C74" s="17" t="s">
        <v>4</v>
      </c>
      <c r="D74" s="17">
        <v>24</v>
      </c>
      <c r="E74" s="19" t="s">
        <v>84</v>
      </c>
      <c r="F74" s="66"/>
      <c r="G74" s="17"/>
      <c r="H74" s="17"/>
      <c r="I74" s="17"/>
    </row>
    <row r="75" spans="1:9" x14ac:dyDescent="0.25">
      <c r="A75" s="56"/>
      <c r="B75" s="56"/>
      <c r="C75" s="17" t="s">
        <v>5</v>
      </c>
      <c r="D75" s="17">
        <v>23</v>
      </c>
      <c r="E75" s="19" t="s">
        <v>84</v>
      </c>
      <c r="F75" s="66"/>
      <c r="G75" s="17"/>
      <c r="H75" s="17"/>
      <c r="I75" s="17"/>
    </row>
    <row r="76" spans="1:9" x14ac:dyDescent="0.25">
      <c r="A76" s="56"/>
      <c r="B76" s="56"/>
      <c r="C76" s="17" t="s">
        <v>163</v>
      </c>
      <c r="D76" s="17">
        <v>15</v>
      </c>
      <c r="E76" s="19" t="s">
        <v>87</v>
      </c>
      <c r="F76" s="66"/>
      <c r="G76" s="17"/>
      <c r="H76" s="17"/>
      <c r="I76" s="17"/>
    </row>
    <row r="77" spans="1:9" ht="16.5" thickBot="1" x14ac:dyDescent="0.3">
      <c r="A77" s="57"/>
      <c r="B77" s="57"/>
      <c r="C77" s="24"/>
      <c r="D77" s="24"/>
      <c r="E77" s="25"/>
      <c r="F77" s="59"/>
      <c r="G77" s="24"/>
      <c r="H77" s="24"/>
      <c r="I77" s="24"/>
    </row>
    <row r="78" spans="1:9" ht="64.5" thickTop="1" thickBot="1" x14ac:dyDescent="0.3">
      <c r="A78" s="39" t="s">
        <v>205</v>
      </c>
      <c r="B78" s="39"/>
      <c r="C78" s="39" t="s">
        <v>206</v>
      </c>
      <c r="D78" s="39" t="s">
        <v>207</v>
      </c>
      <c r="E78" s="40" t="s">
        <v>208</v>
      </c>
      <c r="F78" s="52"/>
      <c r="G78" s="39"/>
      <c r="H78" s="39"/>
      <c r="I78" s="39"/>
    </row>
    <row r="79" spans="1:9" ht="33" thickTop="1" thickBot="1" x14ac:dyDescent="0.3">
      <c r="A79" s="39" t="s">
        <v>200</v>
      </c>
      <c r="B79" s="39"/>
      <c r="C79" s="39" t="s">
        <v>201</v>
      </c>
      <c r="D79" s="39" t="s">
        <v>202</v>
      </c>
      <c r="E79" s="40" t="s">
        <v>203</v>
      </c>
      <c r="F79" s="52"/>
      <c r="G79" s="39"/>
      <c r="H79" s="39"/>
      <c r="I79" s="39"/>
    </row>
    <row r="80" spans="1:9" ht="27" customHeight="1" thickTop="1" thickBot="1" x14ac:dyDescent="0.3">
      <c r="A80" s="28" t="s">
        <v>166</v>
      </c>
      <c r="B80" s="28"/>
      <c r="C80" s="28" t="s">
        <v>64</v>
      </c>
      <c r="D80" s="28" t="s">
        <v>204</v>
      </c>
      <c r="E80" s="29" t="s">
        <v>87</v>
      </c>
      <c r="F80" s="29"/>
      <c r="G80" s="28"/>
      <c r="H80" s="28"/>
      <c r="I80" s="28"/>
    </row>
    <row r="81" ht="16.5" thickTop="1" x14ac:dyDescent="0.25"/>
  </sheetData>
  <dataConsolidate/>
  <mergeCells count="26">
    <mergeCell ref="A36:A49"/>
    <mergeCell ref="B36:B42"/>
    <mergeCell ref="F36:F49"/>
    <mergeCell ref="B43:B49"/>
    <mergeCell ref="A22:A35"/>
    <mergeCell ref="B22:B28"/>
    <mergeCell ref="F22:F35"/>
    <mergeCell ref="B29:B35"/>
    <mergeCell ref="A50:A63"/>
    <mergeCell ref="B50:B56"/>
    <mergeCell ref="F50:F63"/>
    <mergeCell ref="B57:B63"/>
    <mergeCell ref="A64:A77"/>
    <mergeCell ref="B64:B70"/>
    <mergeCell ref="F64:F77"/>
    <mergeCell ref="B71:B77"/>
    <mergeCell ref="A3:A5"/>
    <mergeCell ref="F20:F21"/>
    <mergeCell ref="E20:E21"/>
    <mergeCell ref="A9:A12"/>
    <mergeCell ref="A7:A8"/>
    <mergeCell ref="B9:B10"/>
    <mergeCell ref="B11:B12"/>
    <mergeCell ref="E9:E10"/>
    <mergeCell ref="A13:A14"/>
    <mergeCell ref="A20:A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3F2C-B093-4D41-955E-5A21E671A3C5}">
  <dimension ref="A2:E45"/>
  <sheetViews>
    <sheetView zoomScaleNormal="100" workbookViewId="0">
      <selection activeCell="C20" sqref="C20"/>
    </sheetView>
  </sheetViews>
  <sheetFormatPr defaultRowHeight="15.75" x14ac:dyDescent="0.25"/>
  <cols>
    <col min="1" max="1" width="10.875" bestFit="1" customWidth="1"/>
    <col min="3" max="3" width="79.125" bestFit="1" customWidth="1"/>
    <col min="4" max="4" width="43.875" customWidth="1"/>
  </cols>
  <sheetData>
    <row r="2" spans="1:5" x14ac:dyDescent="0.25">
      <c r="C2" s="133" t="s">
        <v>289</v>
      </c>
      <c r="D2" s="133" t="s">
        <v>288</v>
      </c>
      <c r="E2" s="133" t="s">
        <v>287</v>
      </c>
    </row>
    <row r="3" spans="1:5" ht="78.599999999999994" customHeight="1" x14ac:dyDescent="0.25">
      <c r="A3" s="132" t="s">
        <v>286</v>
      </c>
      <c r="B3">
        <v>1</v>
      </c>
      <c r="C3" s="130" t="s">
        <v>285</v>
      </c>
      <c r="D3" s="131"/>
    </row>
    <row r="4" spans="1:5" ht="95.1" customHeight="1" x14ac:dyDescent="0.25">
      <c r="A4" s="132"/>
      <c r="B4">
        <v>2</v>
      </c>
      <c r="C4" s="130" t="s">
        <v>284</v>
      </c>
      <c r="D4" s="131"/>
    </row>
    <row r="5" spans="1:5" x14ac:dyDescent="0.25">
      <c r="A5" s="132"/>
      <c r="B5">
        <v>3</v>
      </c>
      <c r="C5" t="s">
        <v>283</v>
      </c>
    </row>
    <row r="6" spans="1:5" ht="31.5" x14ac:dyDescent="0.25">
      <c r="A6" s="132"/>
      <c r="B6">
        <v>4</v>
      </c>
      <c r="C6" s="130" t="s">
        <v>282</v>
      </c>
    </row>
    <row r="7" spans="1:5" x14ac:dyDescent="0.25">
      <c r="A7" s="132"/>
      <c r="B7">
        <v>5</v>
      </c>
      <c r="C7" s="130" t="s">
        <v>281</v>
      </c>
    </row>
    <row r="8" spans="1:5" x14ac:dyDescent="0.25">
      <c r="A8" s="132"/>
      <c r="B8">
        <v>6</v>
      </c>
      <c r="C8" s="130" t="s">
        <v>280</v>
      </c>
    </row>
    <row r="9" spans="1:5" x14ac:dyDescent="0.25">
      <c r="A9" s="132"/>
      <c r="B9">
        <v>7</v>
      </c>
      <c r="C9" s="130" t="s">
        <v>279</v>
      </c>
    </row>
    <row r="10" spans="1:5" ht="31.5" x14ac:dyDescent="0.25">
      <c r="A10" s="132"/>
      <c r="B10">
        <v>8</v>
      </c>
      <c r="C10" s="130" t="s">
        <v>278</v>
      </c>
    </row>
    <row r="11" spans="1:5" ht="31.5" x14ac:dyDescent="0.25">
      <c r="A11" s="132"/>
      <c r="B11">
        <v>9</v>
      </c>
      <c r="C11" s="130" t="s">
        <v>277</v>
      </c>
    </row>
    <row r="12" spans="1:5" x14ac:dyDescent="0.25">
      <c r="A12" s="128" t="s">
        <v>22</v>
      </c>
      <c r="B12">
        <v>10</v>
      </c>
      <c r="C12" s="130" t="s">
        <v>276</v>
      </c>
    </row>
    <row r="13" spans="1:5" ht="31.5" x14ac:dyDescent="0.25">
      <c r="A13" s="128"/>
      <c r="B13">
        <v>11</v>
      </c>
      <c r="C13" s="130" t="s">
        <v>275</v>
      </c>
    </row>
    <row r="14" spans="1:5" ht="31.5" x14ac:dyDescent="0.25">
      <c r="A14" s="128"/>
      <c r="B14">
        <v>12</v>
      </c>
      <c r="C14" s="130" t="s">
        <v>274</v>
      </c>
    </row>
    <row r="15" spans="1:5" x14ac:dyDescent="0.25">
      <c r="A15" s="128"/>
      <c r="B15">
        <v>13</v>
      </c>
      <c r="C15" s="130" t="s">
        <v>273</v>
      </c>
    </row>
    <row r="16" spans="1:5" x14ac:dyDescent="0.25">
      <c r="A16" s="128"/>
      <c r="B16">
        <v>14</v>
      </c>
      <c r="C16" s="130" t="s">
        <v>272</v>
      </c>
    </row>
    <row r="17" spans="1:4" ht="31.5" x14ac:dyDescent="0.25">
      <c r="A17" s="128" t="s">
        <v>271</v>
      </c>
      <c r="B17">
        <v>15</v>
      </c>
      <c r="C17" s="130" t="s">
        <v>270</v>
      </c>
      <c r="D17" s="131"/>
    </row>
    <row r="18" spans="1:4" x14ac:dyDescent="0.25">
      <c r="A18" s="128"/>
      <c r="B18">
        <v>16</v>
      </c>
      <c r="C18" s="130" t="s">
        <v>269</v>
      </c>
      <c r="D18" s="131"/>
    </row>
    <row r="19" spans="1:4" ht="31.5" x14ac:dyDescent="0.25">
      <c r="A19" s="128"/>
      <c r="B19">
        <v>17</v>
      </c>
      <c r="C19" s="130" t="s">
        <v>268</v>
      </c>
      <c r="D19" s="131"/>
    </row>
    <row r="20" spans="1:4" ht="52.5" customHeight="1" x14ac:dyDescent="0.25">
      <c r="A20" s="128"/>
      <c r="B20">
        <v>18</v>
      </c>
      <c r="C20" s="130" t="s">
        <v>267</v>
      </c>
      <c r="D20" s="131"/>
    </row>
    <row r="21" spans="1:4" ht="31.5" x14ac:dyDescent="0.25">
      <c r="A21" s="128" t="s">
        <v>266</v>
      </c>
      <c r="B21">
        <v>19</v>
      </c>
      <c r="C21" s="130" t="s">
        <v>265</v>
      </c>
    </row>
    <row r="22" spans="1:4" x14ac:dyDescent="0.25">
      <c r="A22" s="128"/>
      <c r="B22">
        <v>20</v>
      </c>
      <c r="C22" s="130" t="s">
        <v>264</v>
      </c>
    </row>
    <row r="23" spans="1:4" x14ac:dyDescent="0.25">
      <c r="A23" s="128"/>
      <c r="B23">
        <v>21</v>
      </c>
      <c r="C23" s="130" t="s">
        <v>263</v>
      </c>
    </row>
    <row r="24" spans="1:4" x14ac:dyDescent="0.25">
      <c r="A24" s="128"/>
      <c r="B24">
        <v>22</v>
      </c>
      <c r="C24" s="130" t="s">
        <v>262</v>
      </c>
    </row>
    <row r="25" spans="1:4" x14ac:dyDescent="0.25">
      <c r="A25" s="128"/>
      <c r="B25">
        <v>23</v>
      </c>
      <c r="C25" s="130" t="s">
        <v>261</v>
      </c>
    </row>
    <row r="26" spans="1:4" x14ac:dyDescent="0.25">
      <c r="A26" s="128"/>
      <c r="B26">
        <v>24</v>
      </c>
      <c r="C26" s="130" t="s">
        <v>260</v>
      </c>
    </row>
    <row r="27" spans="1:4" ht="31.5" x14ac:dyDescent="0.25">
      <c r="A27" s="128" t="s">
        <v>121</v>
      </c>
      <c r="B27">
        <v>25</v>
      </c>
      <c r="C27" s="130" t="s">
        <v>259</v>
      </c>
    </row>
    <row r="28" spans="1:4" x14ac:dyDescent="0.25">
      <c r="A28" s="128"/>
      <c r="B28">
        <v>26</v>
      </c>
      <c r="C28" s="130" t="s">
        <v>258</v>
      </c>
    </row>
    <row r="29" spans="1:4" x14ac:dyDescent="0.25">
      <c r="A29" s="128"/>
      <c r="B29">
        <v>27</v>
      </c>
      <c r="C29" s="130" t="s">
        <v>257</v>
      </c>
    </row>
    <row r="30" spans="1:4" x14ac:dyDescent="0.25">
      <c r="A30" s="128" t="s">
        <v>256</v>
      </c>
      <c r="B30">
        <v>28</v>
      </c>
      <c r="C30" s="129" t="s">
        <v>255</v>
      </c>
    </row>
    <row r="31" spans="1:4" x14ac:dyDescent="0.25">
      <c r="A31" s="128"/>
      <c r="B31">
        <v>29</v>
      </c>
      <c r="C31" s="127" t="s">
        <v>254</v>
      </c>
    </row>
    <row r="32" spans="1:4" x14ac:dyDescent="0.25">
      <c r="A32" s="128"/>
      <c r="B32">
        <v>30</v>
      </c>
      <c r="C32" s="127" t="s">
        <v>253</v>
      </c>
    </row>
    <row r="33" spans="1:3" x14ac:dyDescent="0.25">
      <c r="A33" s="128"/>
      <c r="B33">
        <v>31</v>
      </c>
      <c r="C33" s="127" t="s">
        <v>252</v>
      </c>
    </row>
    <row r="34" spans="1:3" x14ac:dyDescent="0.25">
      <c r="A34" s="128"/>
      <c r="B34">
        <v>32</v>
      </c>
      <c r="C34" s="127" t="s">
        <v>251</v>
      </c>
    </row>
    <row r="35" spans="1:3" x14ac:dyDescent="0.25">
      <c r="A35" s="128"/>
      <c r="B35">
        <v>33</v>
      </c>
      <c r="C35" s="127" t="s">
        <v>250</v>
      </c>
    </row>
    <row r="36" spans="1:3" x14ac:dyDescent="0.25">
      <c r="A36" s="128"/>
      <c r="B36">
        <v>34</v>
      </c>
      <c r="C36" s="127" t="s">
        <v>249</v>
      </c>
    </row>
    <row r="37" spans="1:3" x14ac:dyDescent="0.25">
      <c r="A37" s="128"/>
      <c r="B37">
        <v>35</v>
      </c>
      <c r="C37" s="127" t="s">
        <v>248</v>
      </c>
    </row>
    <row r="38" spans="1:3" x14ac:dyDescent="0.25">
      <c r="A38" s="128"/>
      <c r="B38">
        <v>36</v>
      </c>
      <c r="C38" s="127" t="s">
        <v>247</v>
      </c>
    </row>
    <row r="39" spans="1:3" x14ac:dyDescent="0.25">
      <c r="A39" s="128"/>
      <c r="B39">
        <v>37</v>
      </c>
      <c r="C39" s="127" t="s">
        <v>246</v>
      </c>
    </row>
    <row r="40" spans="1:3" x14ac:dyDescent="0.25">
      <c r="A40" s="128"/>
      <c r="B40">
        <v>38</v>
      </c>
      <c r="C40" s="127" t="s">
        <v>245</v>
      </c>
    </row>
    <row r="41" spans="1:3" x14ac:dyDescent="0.25">
      <c r="A41" s="128"/>
      <c r="B41">
        <v>39</v>
      </c>
      <c r="C41" s="127" t="s">
        <v>244</v>
      </c>
    </row>
    <row r="42" spans="1:3" x14ac:dyDescent="0.25">
      <c r="A42" s="128"/>
      <c r="B42">
        <v>40</v>
      </c>
      <c r="C42" s="127" t="s">
        <v>243</v>
      </c>
    </row>
    <row r="43" spans="1:3" x14ac:dyDescent="0.25">
      <c r="A43" s="128"/>
      <c r="B43">
        <v>41</v>
      </c>
      <c r="C43" s="127" t="s">
        <v>242</v>
      </c>
    </row>
    <row r="44" spans="1:3" x14ac:dyDescent="0.25">
      <c r="A44" s="128"/>
      <c r="B44">
        <v>42</v>
      </c>
      <c r="C44" s="127" t="s">
        <v>241</v>
      </c>
    </row>
    <row r="45" spans="1:3" ht="149.44999999999999" customHeight="1" x14ac:dyDescent="0.25">
      <c r="A45" s="128"/>
      <c r="B45">
        <v>43</v>
      </c>
      <c r="C45" s="127" t="s">
        <v>240</v>
      </c>
    </row>
  </sheetData>
  <mergeCells count="8">
    <mergeCell ref="A27:A29"/>
    <mergeCell ref="A30:A45"/>
    <mergeCell ref="D17:D20"/>
    <mergeCell ref="D3:D4"/>
    <mergeCell ref="A3:A11"/>
    <mergeCell ref="A12:A16"/>
    <mergeCell ref="A17:A20"/>
    <mergeCell ref="A21:A2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8:G32"/>
  <sheetViews>
    <sheetView topLeftCell="A4" workbookViewId="0">
      <selection activeCell="F15" sqref="F15"/>
    </sheetView>
  </sheetViews>
  <sheetFormatPr defaultColWidth="11.125" defaultRowHeight="15.75" x14ac:dyDescent="0.25"/>
  <cols>
    <col min="5" max="5" width="11.875" customWidth="1"/>
    <col min="6" max="6" width="50.375" customWidth="1"/>
    <col min="7" max="7" width="13.375" bestFit="1" customWidth="1"/>
  </cols>
  <sheetData>
    <row r="8" spans="4:7" x14ac:dyDescent="0.25">
      <c r="D8" s="9" t="s">
        <v>41</v>
      </c>
      <c r="E8" s="9" t="s">
        <v>51</v>
      </c>
      <c r="F8" s="9" t="s">
        <v>52</v>
      </c>
      <c r="G8" s="9" t="s">
        <v>53</v>
      </c>
    </row>
    <row r="9" spans="4:7" x14ac:dyDescent="0.25">
      <c r="D9" s="10">
        <v>1</v>
      </c>
      <c r="E9" s="14">
        <v>44571</v>
      </c>
      <c r="F9" s="3" t="s">
        <v>290</v>
      </c>
      <c r="G9" s="10" t="s">
        <v>291</v>
      </c>
    </row>
    <row r="10" spans="4:7" x14ac:dyDescent="0.25">
      <c r="D10" s="37"/>
      <c r="E10" s="47"/>
      <c r="F10" s="48"/>
      <c r="G10" s="3"/>
    </row>
    <row r="11" spans="4:7" x14ac:dyDescent="0.25">
      <c r="D11" s="3"/>
      <c r="E11" s="3"/>
      <c r="F11" s="3"/>
      <c r="G11" s="3"/>
    </row>
    <row r="12" spans="4:7" x14ac:dyDescent="0.25">
      <c r="D12" s="3"/>
      <c r="E12" s="3"/>
      <c r="F12" s="3"/>
      <c r="G12" s="3"/>
    </row>
    <row r="13" spans="4:7" x14ac:dyDescent="0.25">
      <c r="D13" s="3"/>
      <c r="E13" s="3"/>
      <c r="F13" s="3"/>
      <c r="G13" s="3"/>
    </row>
    <row r="14" spans="4:7" x14ac:dyDescent="0.25">
      <c r="D14" s="3"/>
      <c r="E14" s="3"/>
      <c r="F14" s="3"/>
      <c r="G14" s="3"/>
    </row>
    <row r="15" spans="4:7" x14ac:dyDescent="0.25">
      <c r="D15" s="3"/>
      <c r="E15" s="3"/>
      <c r="F15" s="3"/>
      <c r="G15" s="3"/>
    </row>
    <row r="16" spans="4:7" x14ac:dyDescent="0.25">
      <c r="D16" s="3"/>
      <c r="E16" s="3"/>
      <c r="F16" s="3"/>
      <c r="G16" s="3"/>
    </row>
    <row r="17" spans="4:7" x14ac:dyDescent="0.25">
      <c r="D17" s="3"/>
      <c r="E17" s="3"/>
      <c r="F17" s="3"/>
      <c r="G17" s="3"/>
    </row>
    <row r="18" spans="4:7" x14ac:dyDescent="0.25">
      <c r="D18" s="3"/>
      <c r="E18" s="3"/>
      <c r="F18" s="3"/>
      <c r="G18" s="3"/>
    </row>
    <row r="19" spans="4:7" x14ac:dyDescent="0.25">
      <c r="D19" s="3"/>
      <c r="E19" s="3"/>
      <c r="F19" s="3"/>
      <c r="G19" s="3"/>
    </row>
    <row r="20" spans="4:7" x14ac:dyDescent="0.25">
      <c r="D20" s="3"/>
      <c r="E20" s="3"/>
      <c r="F20" s="3"/>
      <c r="G20" s="3"/>
    </row>
    <row r="21" spans="4:7" x14ac:dyDescent="0.25">
      <c r="D21" s="3"/>
      <c r="E21" s="3"/>
      <c r="F21" s="3"/>
      <c r="G21" s="3"/>
    </row>
    <row r="22" spans="4:7" x14ac:dyDescent="0.25">
      <c r="D22" s="3"/>
      <c r="E22" s="3"/>
      <c r="F22" s="3"/>
      <c r="G22" s="3"/>
    </row>
    <row r="23" spans="4:7" x14ac:dyDescent="0.25">
      <c r="D23" s="3"/>
      <c r="E23" s="3"/>
      <c r="F23" s="3"/>
      <c r="G23" s="3"/>
    </row>
    <row r="24" spans="4:7" x14ac:dyDescent="0.25">
      <c r="D24" s="3"/>
      <c r="E24" s="3"/>
      <c r="F24" s="3"/>
      <c r="G24" s="3"/>
    </row>
    <row r="25" spans="4:7" x14ac:dyDescent="0.25">
      <c r="D25" s="3"/>
      <c r="E25" s="3"/>
      <c r="F25" s="3"/>
      <c r="G25" s="3"/>
    </row>
    <row r="26" spans="4:7" x14ac:dyDescent="0.25">
      <c r="D26" s="3"/>
      <c r="E26" s="3"/>
      <c r="F26" s="3"/>
      <c r="G26" s="3"/>
    </row>
    <row r="27" spans="4:7" x14ac:dyDescent="0.25">
      <c r="D27" s="3"/>
      <c r="E27" s="3"/>
      <c r="F27" s="3"/>
      <c r="G27" s="3"/>
    </row>
    <row r="28" spans="4:7" x14ac:dyDescent="0.25">
      <c r="D28" s="3"/>
      <c r="E28" s="3"/>
      <c r="F28" s="3"/>
      <c r="G28" s="3"/>
    </row>
    <row r="29" spans="4:7" x14ac:dyDescent="0.25">
      <c r="D29" s="3"/>
      <c r="E29" s="3"/>
      <c r="F29" s="3"/>
      <c r="G29" s="3"/>
    </row>
    <row r="30" spans="4:7" x14ac:dyDescent="0.25">
      <c r="D30" s="3"/>
      <c r="E30" s="3"/>
      <c r="F30" s="3"/>
      <c r="G30" s="3"/>
    </row>
    <row r="31" spans="4:7" x14ac:dyDescent="0.25">
      <c r="D31" s="3"/>
      <c r="E31" s="3"/>
      <c r="F31" s="3"/>
      <c r="G31" s="3"/>
    </row>
    <row r="32" spans="4:7" x14ac:dyDescent="0.25">
      <c r="D32" s="3"/>
      <c r="E32" s="3"/>
      <c r="F32" s="3"/>
      <c r="G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DF3416E0D6A84E82CDCCD8408249F2" ma:contentTypeVersion="3" ma:contentTypeDescription="Create a new document." ma:contentTypeScope="" ma:versionID="f2f7d1bcfd6e4293907de6756504deea">
  <xsd:schema xmlns:xsd="http://www.w3.org/2001/XMLSchema" xmlns:xs="http://www.w3.org/2001/XMLSchema" xmlns:p="http://schemas.microsoft.com/office/2006/metadata/properties" xmlns:ns2="bb91c991-12d0-4478-8207-ba123b6299cc" targetNamespace="http://schemas.microsoft.com/office/2006/metadata/properties" ma:root="true" ma:fieldsID="b8c15fa157e86e831130f68d548f39e6" ns2:_="">
    <xsd:import namespace="bb91c991-12d0-4478-8207-ba123b6299c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1c991-12d0-4478-8207-ba123b6299c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EF1ABF-58D5-4324-B0A3-1724252780C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b91c991-12d0-4478-8207-ba123b6299cc"/>
    <ds:schemaRef ds:uri="http://www.w3.org/XML/1998/namespace"/>
    <ds:schemaRef ds:uri="http://purl.org/dc/dcmitype/"/>
  </ds:schemaRefs>
</ds:datastoreItem>
</file>

<file path=customXml/itemProps2.xml><?xml version="1.0" encoding="utf-8"?>
<ds:datastoreItem xmlns:ds="http://schemas.openxmlformats.org/officeDocument/2006/customXml" ds:itemID="{3C823B5E-EB62-4ACC-81FE-3DC0F0C0C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91c991-12d0-4478-8207-ba123b6299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4F5F69-2289-4977-A295-857E69E9C0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Use this sheet</vt:lpstr>
      <vt:lpstr>Customer System Overview</vt:lpstr>
      <vt:lpstr>DP83TC812 Straps Tool</vt:lpstr>
      <vt:lpstr>Pin Wise Checklist</vt:lpstr>
      <vt:lpstr>Layout Checklist</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Khadye, Aniruddha</cp:lastModifiedBy>
  <cp:lastPrinted>2019-03-11T20:34:18Z</cp:lastPrinted>
  <dcterms:created xsi:type="dcterms:W3CDTF">2017-11-24T07:37:11Z</dcterms:created>
  <dcterms:modified xsi:type="dcterms:W3CDTF">2022-01-11T06:07:22Z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0x01010040DF3416E0D6A84E82CDCCD8408249F2</vt:lpwstr>
  </property>
</Properties>
</file>