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F39666B-C14C-47FB-A374-66146E9042CF}" xr6:coauthVersionLast="36" xr6:coauthVersionMax="36" xr10:uidLastSave="{00000000-0000-0000-0000-000000000000}"/>
  <bookViews>
    <workbookView xWindow="0" yWindow="0" windowWidth="28800" windowHeight="12060" xr2:uid="{FA47BD08-EAD7-4CA0-8543-AD89B9767D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E29" i="1" s="1"/>
  <c r="C28" i="1"/>
  <c r="C20" i="1"/>
  <c r="E20" i="1" s="1"/>
  <c r="C21" i="1"/>
  <c r="C16" i="1"/>
  <c r="C17" i="1"/>
  <c r="C15" i="1"/>
  <c r="E15" i="1" s="1"/>
  <c r="C14" i="1"/>
  <c r="C11" i="1"/>
  <c r="C10" i="1"/>
  <c r="E10" i="1" s="1"/>
  <c r="C8" i="1"/>
  <c r="C9" i="1"/>
  <c r="C4" i="1"/>
  <c r="E4" i="1" s="1"/>
  <c r="C5" i="1"/>
  <c r="C27" i="1"/>
  <c r="C26" i="1"/>
  <c r="E26" i="1" s="1"/>
  <c r="C23" i="1"/>
  <c r="E23" i="1" s="1"/>
  <c r="C22" i="1"/>
  <c r="E33" i="1"/>
  <c r="E32" i="1"/>
  <c r="E31" i="1"/>
  <c r="E30" i="1"/>
  <c r="E28" i="1"/>
  <c r="E27" i="1"/>
  <c r="E25" i="1"/>
  <c r="E24" i="1"/>
  <c r="E22" i="1"/>
  <c r="E21" i="1"/>
  <c r="E19" i="1"/>
  <c r="E18" i="1"/>
  <c r="E17" i="1"/>
  <c r="E16" i="1"/>
  <c r="E14" i="1"/>
  <c r="E13" i="1"/>
  <c r="E12" i="1"/>
  <c r="E11" i="1"/>
  <c r="E9" i="1"/>
  <c r="E8" i="1"/>
  <c r="E7" i="1"/>
  <c r="E6" i="1"/>
  <c r="E5" i="1"/>
  <c r="F12" i="1" l="1"/>
  <c r="F32" i="1" l="1"/>
  <c r="F6" i="1"/>
  <c r="F10" i="1"/>
  <c r="F16" i="1"/>
  <c r="F18" i="1"/>
  <c r="F8" i="1" l="1"/>
  <c r="F4" i="1"/>
  <c r="F14" i="1"/>
  <c r="F22" i="1"/>
  <c r="F26" i="1"/>
  <c r="F24" i="1"/>
  <c r="F30" i="1"/>
  <c r="F28" i="1"/>
  <c r="F20" i="1"/>
</calcChain>
</file>

<file path=xl/sharedStrings.xml><?xml version="1.0" encoding="utf-8"?>
<sst xmlns="http://schemas.openxmlformats.org/spreadsheetml/2006/main" count="36" uniqueCount="36">
  <si>
    <t>USB_SSRXN_DN1</t>
    <phoneticPr fontId="1" type="noConversion"/>
  </si>
  <si>
    <t>USB_SSRXP_DN1</t>
    <phoneticPr fontId="1" type="noConversion"/>
  </si>
  <si>
    <t>USB_DM_DN1</t>
    <phoneticPr fontId="1" type="noConversion"/>
  </si>
  <si>
    <t>USB_DP_DN1</t>
    <phoneticPr fontId="1" type="noConversion"/>
  </si>
  <si>
    <t>USB_SSTXN_DN2</t>
    <phoneticPr fontId="1" type="noConversion"/>
  </si>
  <si>
    <t>USB_SSTXP_DN2</t>
    <phoneticPr fontId="1" type="noConversion"/>
  </si>
  <si>
    <t>USB_SSRXN_DN2</t>
    <phoneticPr fontId="1" type="noConversion"/>
  </si>
  <si>
    <t>USB_SSRXP_DN2</t>
    <phoneticPr fontId="1" type="noConversion"/>
  </si>
  <si>
    <t>USB_DM_DN2</t>
    <phoneticPr fontId="1" type="noConversion"/>
  </si>
  <si>
    <t>USB_DP_DN2</t>
    <phoneticPr fontId="1" type="noConversion"/>
  </si>
  <si>
    <t>USB_SSTXN_DN3</t>
    <phoneticPr fontId="1" type="noConversion"/>
  </si>
  <si>
    <t>USB_SSTXP_DN3</t>
    <phoneticPr fontId="1" type="noConversion"/>
  </si>
  <si>
    <t>USB_SSRXN_DN3</t>
    <phoneticPr fontId="1" type="noConversion"/>
  </si>
  <si>
    <t>USB_SSRXP_DN3</t>
    <phoneticPr fontId="1" type="noConversion"/>
  </si>
  <si>
    <t>USB_DM_DN3</t>
    <phoneticPr fontId="1" type="noConversion"/>
  </si>
  <si>
    <t>USB_DP_DN3</t>
    <phoneticPr fontId="1" type="noConversion"/>
  </si>
  <si>
    <t>USB_SSTXN_DN4</t>
    <phoneticPr fontId="1" type="noConversion"/>
  </si>
  <si>
    <t>USB_SSTXP_DN4</t>
    <phoneticPr fontId="1" type="noConversion"/>
  </si>
  <si>
    <t>USB_SSRXN_DN4</t>
    <phoneticPr fontId="1" type="noConversion"/>
  </si>
  <si>
    <t>USB_SSRXP_DN4</t>
    <phoneticPr fontId="1" type="noConversion"/>
  </si>
  <si>
    <t>USB_DM_DN4</t>
    <phoneticPr fontId="1" type="noConversion"/>
  </si>
  <si>
    <t>USB_DP_DN4</t>
    <phoneticPr fontId="1" type="noConversion"/>
  </si>
  <si>
    <t>Net Name</t>
    <phoneticPr fontId="1" type="noConversion"/>
  </si>
  <si>
    <t>Total
Length</t>
    <phoneticPr fontId="1" type="noConversion"/>
  </si>
  <si>
    <t>PCIE_TXN</t>
    <phoneticPr fontId="1" type="noConversion"/>
  </si>
  <si>
    <t>PCIE_TXP</t>
    <phoneticPr fontId="1" type="noConversion"/>
  </si>
  <si>
    <t xml:space="preserve"> PCIE_RXN</t>
    <phoneticPr fontId="1" type="noConversion"/>
  </si>
  <si>
    <t xml:space="preserve"> PCIE_RXP</t>
    <phoneticPr fontId="1" type="noConversion"/>
  </si>
  <si>
    <t xml:space="preserve"> PCIE_REFCLKN</t>
    <phoneticPr fontId="1" type="noConversion"/>
  </si>
  <si>
    <t xml:space="preserve"> PCIE_REFCLKP</t>
    <phoneticPr fontId="1" type="noConversion"/>
  </si>
  <si>
    <t>Bondwire Difference
Length</t>
    <phoneticPr fontId="1" type="noConversion"/>
  </si>
  <si>
    <t>Total Difference
Length</t>
    <phoneticPr fontId="1" type="noConversion"/>
  </si>
  <si>
    <t>[Unit: mm]</t>
    <phoneticPr fontId="1" type="noConversion"/>
  </si>
  <si>
    <t>PCB Layout
Length</t>
    <phoneticPr fontId="1" type="noConversion"/>
  </si>
  <si>
    <t>USB_SSTXP_DN1</t>
    <phoneticPr fontId="1" type="noConversion"/>
  </si>
  <si>
    <t>USB_SSTXN_DN1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</si>
</sst>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176" fontId="0" fillId="3" borderId="11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176" fontId="0" fillId="3" borderId="5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7" borderId="10" xfId="0" applyFill="1" applyBorder="1">
      <alignment vertical="center"/>
    </xf>
    <xf numFmtId="176" fontId="0" fillId="7" borderId="11" xfId="0" applyNumberFormat="1" applyFill="1" applyBorder="1" applyAlignment="1">
      <alignment horizontal="center" vertical="center"/>
    </xf>
    <xf numFmtId="176" fontId="0" fillId="7" borderId="12" xfId="0" applyNumberFormat="1" applyFill="1" applyBorder="1" applyAlignment="1">
      <alignment horizontal="center" vertical="center"/>
    </xf>
    <xf numFmtId="0" fontId="0" fillId="7" borderId="7" xfId="0" applyFill="1" applyBorder="1">
      <alignment vertical="center"/>
    </xf>
    <xf numFmtId="176" fontId="0" fillId="7" borderId="8" xfId="0" applyNumberFormat="1" applyFill="1" applyBorder="1" applyAlignment="1">
      <alignment horizontal="center" vertical="center"/>
    </xf>
    <xf numFmtId="176" fontId="0" fillId="7" borderId="9" xfId="0" applyNumberFormat="1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176" fontId="0" fillId="7" borderId="2" xfId="0" applyNumberFormat="1" applyFill="1" applyBorder="1" applyAlignment="1">
      <alignment horizontal="center" vertical="center"/>
    </xf>
    <xf numFmtId="176" fontId="0" fillId="7" borderId="3" xfId="0" applyNumberFormat="1" applyFill="1" applyBorder="1" applyAlignment="1">
      <alignment horizontal="center" vertical="center"/>
    </xf>
    <xf numFmtId="0" fontId="0" fillId="7" borderId="4" xfId="0" applyFill="1" applyBorder="1">
      <alignment vertical="center"/>
    </xf>
    <xf numFmtId="176" fontId="0" fillId="7" borderId="5" xfId="0" applyNumberFormat="1" applyFill="1" applyBorder="1" applyAlignment="1">
      <alignment horizontal="center" vertical="center"/>
    </xf>
    <xf numFmtId="176" fontId="0" fillId="7" borderId="6" xfId="0" applyNumberFormat="1" applyFill="1" applyBorder="1" applyAlignment="1">
      <alignment horizontal="center" vertical="center"/>
    </xf>
    <xf numFmtId="176" fontId="0" fillId="7" borderId="16" xfId="0" applyNumberFormat="1" applyFill="1" applyBorder="1" applyAlignment="1">
      <alignment horizontal="center" vertical="center"/>
    </xf>
    <xf numFmtId="176" fontId="0" fillId="7" borderId="17" xfId="0" applyNumberFormat="1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center" vertical="center"/>
    </xf>
    <xf numFmtId="176" fontId="0" fillId="3" borderId="17" xfId="0" applyNumberForma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16" xfId="0" applyNumberFormat="1" applyFont="1" applyFill="1" applyBorder="1" applyAlignment="1">
      <alignment horizontal="center" vertical="center"/>
    </xf>
    <xf numFmtId="0" fontId="2" fillId="4" borderId="4" xfId="0" applyFont="1" applyFill="1" applyBorder="1">
      <alignment vertical="center"/>
    </xf>
    <xf numFmtId="176" fontId="2" fillId="4" borderId="5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2" fillId="4" borderId="17" xfId="0" applyNumberFormat="1" applyFont="1" applyFill="1" applyBorder="1" applyAlignment="1">
      <alignment horizontal="center" vertical="center"/>
    </xf>
    <xf numFmtId="0" fontId="2" fillId="4" borderId="10" xfId="0" applyFont="1" applyFill="1" applyBorder="1">
      <alignment vertical="center"/>
    </xf>
    <xf numFmtId="176" fontId="2" fillId="4" borderId="11" xfId="0" applyNumberFormat="1" applyFont="1" applyFill="1" applyBorder="1" applyAlignment="1">
      <alignment horizontal="center" vertical="center"/>
    </xf>
    <xf numFmtId="176" fontId="2" fillId="4" borderId="12" xfId="0" applyNumberFormat="1" applyFont="1" applyFill="1" applyBorder="1" applyAlignment="1">
      <alignment horizontal="center" vertical="center"/>
    </xf>
    <xf numFmtId="0" fontId="2" fillId="4" borderId="7" xfId="0" applyFont="1" applyFill="1" applyBorder="1">
      <alignment vertical="center"/>
    </xf>
    <xf numFmtId="176" fontId="2" fillId="4" borderId="8" xfId="0" applyNumberFormat="1" applyFont="1" applyFill="1" applyBorder="1" applyAlignment="1">
      <alignment horizontal="center" vertical="center"/>
    </xf>
    <xf numFmtId="176" fontId="2" fillId="4" borderId="9" xfId="0" applyNumberFormat="1" applyFont="1" applyFill="1" applyBorder="1" applyAlignment="1">
      <alignment horizontal="center" vertical="center"/>
    </xf>
    <xf numFmtId="0" fontId="2" fillId="5" borderId="10" xfId="0" applyFont="1" applyFill="1" applyBorder="1">
      <alignment vertical="center"/>
    </xf>
    <xf numFmtId="176" fontId="2" fillId="5" borderId="11" xfId="0" applyNumberFormat="1" applyFont="1" applyFill="1" applyBorder="1" applyAlignment="1">
      <alignment horizontal="center" vertical="center"/>
    </xf>
    <xf numFmtId="176" fontId="2" fillId="5" borderId="12" xfId="0" applyNumberFormat="1" applyFont="1" applyFill="1" applyBorder="1" applyAlignment="1">
      <alignment horizontal="center" vertical="center"/>
    </xf>
    <xf numFmtId="176" fontId="2" fillId="5" borderId="16" xfId="0" applyNumberFormat="1" applyFont="1" applyFill="1" applyBorder="1" applyAlignment="1">
      <alignment horizontal="center" vertical="center"/>
    </xf>
    <xf numFmtId="0" fontId="2" fillId="5" borderId="7" xfId="0" applyFont="1" applyFill="1" applyBorder="1">
      <alignment vertical="center"/>
    </xf>
    <xf numFmtId="176" fontId="2" fillId="5" borderId="8" xfId="0" applyNumberFormat="1" applyFont="1" applyFill="1" applyBorder="1" applyAlignment="1">
      <alignment horizontal="center" vertical="center"/>
    </xf>
    <xf numFmtId="176" fontId="2" fillId="5" borderId="9" xfId="0" applyNumberFormat="1" applyFont="1" applyFill="1" applyBorder="1" applyAlignment="1">
      <alignment horizontal="center" vertical="center"/>
    </xf>
    <xf numFmtId="176" fontId="2" fillId="5" borderId="17" xfId="0" applyNumberFormat="1" applyFont="1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5" borderId="3" xfId="0" applyNumberFormat="1" applyFont="1" applyFill="1" applyBorder="1" applyAlignment="1">
      <alignment horizontal="center" vertical="center"/>
    </xf>
    <xf numFmtId="0" fontId="2" fillId="5" borderId="4" xfId="0" applyFont="1" applyFill="1" applyBorder="1">
      <alignment vertical="center"/>
    </xf>
    <xf numFmtId="176" fontId="2" fillId="5" borderId="5" xfId="0" applyNumberFormat="1" applyFont="1" applyFill="1" applyBorder="1" applyAlignment="1">
      <alignment horizontal="center" vertical="center"/>
    </xf>
    <xf numFmtId="176" fontId="2" fillId="5" borderId="6" xfId="0" applyNumberFormat="1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6" borderId="3" xfId="0" applyNumberFormat="1" applyFont="1" applyFill="1" applyBorder="1" applyAlignment="1">
      <alignment horizontal="center" vertical="center"/>
    </xf>
    <xf numFmtId="176" fontId="2" fillId="6" borderId="16" xfId="0" applyNumberFormat="1" applyFont="1" applyFill="1" applyBorder="1" applyAlignment="1">
      <alignment horizontal="center" vertical="center"/>
    </xf>
    <xf numFmtId="0" fontId="2" fillId="6" borderId="4" xfId="0" applyFont="1" applyFill="1" applyBorder="1">
      <alignment vertical="center"/>
    </xf>
    <xf numFmtId="176" fontId="2" fillId="6" borderId="5" xfId="0" applyNumberFormat="1" applyFont="1" applyFill="1" applyBorder="1" applyAlignment="1">
      <alignment horizontal="center" vertical="center"/>
    </xf>
    <xf numFmtId="176" fontId="2" fillId="6" borderId="6" xfId="0" applyNumberFormat="1" applyFont="1" applyFill="1" applyBorder="1" applyAlignment="1">
      <alignment horizontal="center" vertical="center"/>
    </xf>
    <xf numFmtId="176" fontId="2" fillId="6" borderId="17" xfId="0" applyNumberFormat="1" applyFont="1" applyFill="1" applyBorder="1" applyAlignment="1">
      <alignment horizontal="center" vertical="center"/>
    </xf>
    <xf numFmtId="0" fontId="2" fillId="6" borderId="10" xfId="0" applyFont="1" applyFill="1" applyBorder="1">
      <alignment vertical="center"/>
    </xf>
    <xf numFmtId="176" fontId="2" fillId="6" borderId="11" xfId="0" applyNumberFormat="1" applyFont="1" applyFill="1" applyBorder="1" applyAlignment="1">
      <alignment horizontal="center" vertical="center"/>
    </xf>
    <xf numFmtId="176" fontId="2" fillId="6" borderId="12" xfId="0" applyNumberFormat="1" applyFont="1" applyFill="1" applyBorder="1" applyAlignment="1">
      <alignment horizontal="center" vertical="center"/>
    </xf>
    <xf numFmtId="0" fontId="2" fillId="6" borderId="7" xfId="0" applyFont="1" applyFill="1" applyBorder="1">
      <alignment vertical="center"/>
    </xf>
    <xf numFmtId="176" fontId="2" fillId="6" borderId="8" xfId="0" applyNumberFormat="1" applyFont="1" applyFill="1" applyBorder="1" applyAlignment="1">
      <alignment horizontal="center" vertical="center"/>
    </xf>
    <xf numFmtId="176" fontId="2" fillId="6" borderId="9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9F23-A023-449D-8D73-5E6850FF5AF7}">
  <dimension ref="B2:F33"/>
  <sheetViews>
    <sheetView tabSelected="1" zoomScale="115" zoomScaleNormal="115" workbookViewId="0">
      <selection activeCell="C3" sqref="C3"/>
    </sheetView>
  </sheetViews>
  <sheetFormatPr defaultRowHeight="16.5" x14ac:dyDescent="0.3"/>
  <cols>
    <col min="2" max="4" width="20.625" customWidth="1"/>
    <col min="5" max="6" width="15.625" customWidth="1"/>
  </cols>
  <sheetData>
    <row r="2" spans="2:6" ht="17.25" thickBot="1" x14ac:dyDescent="0.35">
      <c r="E2" s="17"/>
      <c r="F2" s="1" t="s">
        <v>32</v>
      </c>
    </row>
    <row r="3" spans="2:6" ht="30" customHeight="1" thickBot="1" x14ac:dyDescent="0.35">
      <c r="B3" s="14" t="s">
        <v>22</v>
      </c>
      <c r="C3" s="15" t="s">
        <v>33</v>
      </c>
      <c r="D3" s="15" t="s">
        <v>30</v>
      </c>
      <c r="E3" s="16" t="s">
        <v>23</v>
      </c>
      <c r="F3" s="16" t="s">
        <v>31</v>
      </c>
    </row>
    <row r="4" spans="2:6" x14ac:dyDescent="0.3">
      <c r="B4" s="2" t="s">
        <v>34</v>
      </c>
      <c r="C4" s="3">
        <f>39.79359+6.03995</f>
        <v>45.833539999999999</v>
      </c>
      <c r="D4" s="3">
        <v>0.50800000000000001</v>
      </c>
      <c r="E4" s="4">
        <f>C4+D4</f>
        <v>46.341540000000002</v>
      </c>
      <c r="F4" s="32">
        <f>E4-E5</f>
        <v>-9.7399999999936426E-3</v>
      </c>
    </row>
    <row r="5" spans="2:6" ht="17.25" thickBot="1" x14ac:dyDescent="0.35">
      <c r="B5" s="5" t="s">
        <v>35</v>
      </c>
      <c r="C5" s="6">
        <f>40.31133+6.03995</f>
        <v>46.351279999999996</v>
      </c>
      <c r="D5" s="6"/>
      <c r="E5" s="7">
        <f>C5+D5</f>
        <v>46.351279999999996</v>
      </c>
      <c r="F5" s="33"/>
    </row>
    <row r="6" spans="2:6" x14ac:dyDescent="0.3">
      <c r="B6" s="2" t="s">
        <v>1</v>
      </c>
      <c r="C6" s="3">
        <v>49.591079999999998</v>
      </c>
      <c r="D6" s="3">
        <v>0.50800000000000001</v>
      </c>
      <c r="E6" s="4">
        <f>C6+D6</f>
        <v>50.099080000000001</v>
      </c>
      <c r="F6" s="32">
        <f t="shared" ref="F6" si="0">E6-E7</f>
        <v>4.708999999999719E-2</v>
      </c>
    </row>
    <row r="7" spans="2:6" ht="17.25" thickBot="1" x14ac:dyDescent="0.35">
      <c r="B7" s="11" t="s">
        <v>0</v>
      </c>
      <c r="C7" s="12">
        <v>50.051990000000004</v>
      </c>
      <c r="D7" s="12"/>
      <c r="E7" s="13">
        <f>C7+D7</f>
        <v>50.051990000000004</v>
      </c>
      <c r="F7" s="33"/>
    </row>
    <row r="8" spans="2:6" x14ac:dyDescent="0.3">
      <c r="B8" s="8" t="s">
        <v>3</v>
      </c>
      <c r="C8" s="9">
        <f>42.17365+3.6753</f>
        <v>45.848950000000002</v>
      </c>
      <c r="D8" s="9">
        <v>0.55879999999999996</v>
      </c>
      <c r="E8" s="10">
        <f>C8+D8</f>
        <v>46.40775</v>
      </c>
      <c r="F8" s="32">
        <f t="shared" ref="F8" si="1">E8-E9</f>
        <v>-1.9449999999999079E-2</v>
      </c>
    </row>
    <row r="9" spans="2:6" ht="17.25" thickBot="1" x14ac:dyDescent="0.35">
      <c r="B9" s="5" t="s">
        <v>2</v>
      </c>
      <c r="C9" s="6">
        <f>42.7519+3.6753</f>
        <v>46.427199999999999</v>
      </c>
      <c r="D9" s="6"/>
      <c r="E9" s="7">
        <f>C9+D9</f>
        <v>46.427199999999999</v>
      </c>
      <c r="F9" s="33"/>
    </row>
    <row r="10" spans="2:6" x14ac:dyDescent="0.3">
      <c r="B10" s="34" t="s">
        <v>5</v>
      </c>
      <c r="C10" s="35">
        <f>41.78315+6.03995</f>
        <v>47.823099999999997</v>
      </c>
      <c r="D10" s="35">
        <v>0.78739999999999999</v>
      </c>
      <c r="E10" s="36">
        <f>C10+D10</f>
        <v>48.610499999999995</v>
      </c>
      <c r="F10" s="37">
        <f>E10-E11</f>
        <v>-2.1330000000006066E-2</v>
      </c>
    </row>
    <row r="11" spans="2:6" ht="17.25" thickBot="1" x14ac:dyDescent="0.35">
      <c r="B11" s="38" t="s">
        <v>4</v>
      </c>
      <c r="C11" s="39">
        <f>42.59188+6.03995</f>
        <v>48.631830000000001</v>
      </c>
      <c r="D11" s="39"/>
      <c r="E11" s="40">
        <f>C11+D11</f>
        <v>48.631830000000001</v>
      </c>
      <c r="F11" s="41"/>
    </row>
    <row r="12" spans="2:6" x14ac:dyDescent="0.3">
      <c r="B12" s="42" t="s">
        <v>7</v>
      </c>
      <c r="C12" s="43">
        <v>48.535600000000002</v>
      </c>
      <c r="D12" s="43"/>
      <c r="E12" s="44">
        <f>C12+D12</f>
        <v>48.535600000000002</v>
      </c>
      <c r="F12" s="37">
        <f t="shared" ref="F12" si="2">E12-E13</f>
        <v>4.4040000000002522E-2</v>
      </c>
    </row>
    <row r="13" spans="2:6" ht="17.25" thickBot="1" x14ac:dyDescent="0.35">
      <c r="B13" s="45" t="s">
        <v>6</v>
      </c>
      <c r="C13" s="46">
        <v>47.805759999999999</v>
      </c>
      <c r="D13" s="46">
        <v>0.68579999999999997</v>
      </c>
      <c r="E13" s="47">
        <f>C13+D13</f>
        <v>48.49156</v>
      </c>
      <c r="F13" s="41"/>
    </row>
    <row r="14" spans="2:6" x14ac:dyDescent="0.3">
      <c r="B14" s="34" t="s">
        <v>9</v>
      </c>
      <c r="C14" s="35">
        <f>41.83264+3.6753</f>
        <v>45.507939999999998</v>
      </c>
      <c r="D14" s="35"/>
      <c r="E14" s="36">
        <f>C14+D14</f>
        <v>45.507939999999998</v>
      </c>
      <c r="F14" s="37">
        <f t="shared" ref="F14" si="3">E14-E15</f>
        <v>2.8599999999997294E-2</v>
      </c>
    </row>
    <row r="15" spans="2:6" ht="17.25" thickBot="1" x14ac:dyDescent="0.35">
      <c r="B15" s="38" t="s">
        <v>8</v>
      </c>
      <c r="C15" s="39">
        <f>40.94044+3.6753</f>
        <v>44.615740000000002</v>
      </c>
      <c r="D15" s="39">
        <v>0.86360000000000003</v>
      </c>
      <c r="E15" s="40">
        <f>C15+D15</f>
        <v>45.479340000000001</v>
      </c>
      <c r="F15" s="41"/>
    </row>
    <row r="16" spans="2:6" x14ac:dyDescent="0.3">
      <c r="B16" s="48" t="s">
        <v>11</v>
      </c>
      <c r="C16" s="49">
        <f>49.12912+6.05135</f>
        <v>55.18047</v>
      </c>
      <c r="D16" s="49"/>
      <c r="E16" s="50">
        <f>C16+D16</f>
        <v>55.18047</v>
      </c>
      <c r="F16" s="51">
        <f>E16-E17</f>
        <v>-1.7600000000044247E-3</v>
      </c>
    </row>
    <row r="17" spans="2:6" ht="17.25" thickBot="1" x14ac:dyDescent="0.35">
      <c r="B17" s="52" t="s">
        <v>10</v>
      </c>
      <c r="C17" s="53">
        <f>48.39133+6.0289</f>
        <v>54.420230000000004</v>
      </c>
      <c r="D17" s="53">
        <v>0.76200000000000001</v>
      </c>
      <c r="E17" s="54">
        <f>C17+D17</f>
        <v>55.182230000000004</v>
      </c>
      <c r="F17" s="55"/>
    </row>
    <row r="18" spans="2:6" x14ac:dyDescent="0.3">
      <c r="B18" s="56" t="s">
        <v>13</v>
      </c>
      <c r="C18" s="57">
        <v>58.22251</v>
      </c>
      <c r="D18" s="57"/>
      <c r="E18" s="58">
        <f>C18+D18</f>
        <v>58.22251</v>
      </c>
      <c r="F18" s="51">
        <f t="shared" ref="F18" si="4">E18-E19</f>
        <v>-9.9499999999963507E-3</v>
      </c>
    </row>
    <row r="19" spans="2:6" ht="17.25" thickBot="1" x14ac:dyDescent="0.35">
      <c r="B19" s="59" t="s">
        <v>12</v>
      </c>
      <c r="C19" s="60">
        <v>57.445059999999998</v>
      </c>
      <c r="D19" s="60">
        <v>0.78739999999999999</v>
      </c>
      <c r="E19" s="61">
        <f>C19+D19</f>
        <v>58.232459999999996</v>
      </c>
      <c r="F19" s="55"/>
    </row>
    <row r="20" spans="2:6" x14ac:dyDescent="0.3">
      <c r="B20" s="48" t="s">
        <v>15</v>
      </c>
      <c r="C20" s="49">
        <f>49.73892+3.6753</f>
        <v>53.41422</v>
      </c>
      <c r="D20" s="49"/>
      <c r="E20" s="50">
        <f>C20+D20</f>
        <v>53.41422</v>
      </c>
      <c r="F20" s="51">
        <f t="shared" ref="F20" si="5">E20-E21</f>
        <v>3.7700000000029377E-3</v>
      </c>
    </row>
    <row r="21" spans="2:6" ht="17.25" thickBot="1" x14ac:dyDescent="0.35">
      <c r="B21" s="52" t="s">
        <v>14</v>
      </c>
      <c r="C21" s="53">
        <f>48.87155+3.6753</f>
        <v>52.546849999999999</v>
      </c>
      <c r="D21" s="53">
        <v>0.86360000000000003</v>
      </c>
      <c r="E21" s="54">
        <f>C21+D21</f>
        <v>53.410449999999997</v>
      </c>
      <c r="F21" s="55"/>
    </row>
    <row r="22" spans="2:6" x14ac:dyDescent="0.3">
      <c r="B22" s="62" t="s">
        <v>17</v>
      </c>
      <c r="C22" s="63">
        <f>62.23923+6.03995</f>
        <v>68.279179999999997</v>
      </c>
      <c r="D22" s="63"/>
      <c r="E22" s="64">
        <f>C22+D22</f>
        <v>68.279179999999997</v>
      </c>
      <c r="F22" s="65">
        <f>E22-E23</f>
        <v>-4.0100000000080627E-3</v>
      </c>
    </row>
    <row r="23" spans="2:6" ht="17.25" thickBot="1" x14ac:dyDescent="0.35">
      <c r="B23" s="66" t="s">
        <v>16</v>
      </c>
      <c r="C23" s="67">
        <f>61.63364+6.03995</f>
        <v>67.673590000000004</v>
      </c>
      <c r="D23" s="67">
        <v>0.60960000000000003</v>
      </c>
      <c r="E23" s="68">
        <f>C23+D23</f>
        <v>68.283190000000005</v>
      </c>
      <c r="F23" s="69"/>
    </row>
    <row r="24" spans="2:6" x14ac:dyDescent="0.3">
      <c r="B24" s="70" t="s">
        <v>19</v>
      </c>
      <c r="C24" s="71">
        <v>58.755360000000003</v>
      </c>
      <c r="D24" s="71"/>
      <c r="E24" s="72">
        <f>C24+D24</f>
        <v>58.755360000000003</v>
      </c>
      <c r="F24" s="65">
        <f>E24-E25</f>
        <v>-2.8199999999927172E-3</v>
      </c>
    </row>
    <row r="25" spans="2:6" ht="17.25" thickBot="1" x14ac:dyDescent="0.35">
      <c r="B25" s="73" t="s">
        <v>18</v>
      </c>
      <c r="C25" s="74">
        <v>58.199379999999998</v>
      </c>
      <c r="D25" s="74">
        <v>0.55879999999999996</v>
      </c>
      <c r="E25" s="75">
        <f>C25+D25</f>
        <v>58.758179999999996</v>
      </c>
      <c r="F25" s="69"/>
    </row>
    <row r="26" spans="2:6" x14ac:dyDescent="0.3">
      <c r="B26" s="62" t="s">
        <v>21</v>
      </c>
      <c r="C26" s="63">
        <f>57.10416+3.6753</f>
        <v>60.77946</v>
      </c>
      <c r="D26" s="63"/>
      <c r="E26" s="64">
        <f>C26+D26</f>
        <v>60.77946</v>
      </c>
      <c r="F26" s="65">
        <f>E26-E27</f>
        <v>-1.4020000000002142E-2</v>
      </c>
    </row>
    <row r="27" spans="2:6" ht="17.25" thickBot="1" x14ac:dyDescent="0.35">
      <c r="B27" s="66" t="s">
        <v>20</v>
      </c>
      <c r="C27" s="67">
        <f>56.45778+3.6753</f>
        <v>60.13308</v>
      </c>
      <c r="D27" s="67">
        <v>0.66039999999999999</v>
      </c>
      <c r="E27" s="68">
        <f>C27+D27</f>
        <v>60.793480000000002</v>
      </c>
      <c r="F27" s="69"/>
    </row>
    <row r="28" spans="2:6" x14ac:dyDescent="0.3">
      <c r="B28" s="18" t="s">
        <v>25</v>
      </c>
      <c r="C28" s="19">
        <f>30.47364+14.34321</f>
        <v>44.816850000000002</v>
      </c>
      <c r="D28" s="19"/>
      <c r="E28" s="20">
        <f>C28+D28</f>
        <v>44.816850000000002</v>
      </c>
      <c r="F28" s="30">
        <f>E28-E29</f>
        <v>-2.1619999999991535E-2</v>
      </c>
    </row>
    <row r="29" spans="2:6" ht="17.25" thickBot="1" x14ac:dyDescent="0.35">
      <c r="B29" s="21" t="s">
        <v>24</v>
      </c>
      <c r="C29" s="22">
        <f>29.37813+14.74914</f>
        <v>44.127269999999996</v>
      </c>
      <c r="D29" s="22">
        <v>0.71120000000000005</v>
      </c>
      <c r="E29" s="23">
        <f>C29+D29</f>
        <v>44.838469999999994</v>
      </c>
      <c r="F29" s="31"/>
    </row>
    <row r="30" spans="2:6" x14ac:dyDescent="0.3">
      <c r="B30" s="24" t="s">
        <v>27</v>
      </c>
      <c r="C30" s="25">
        <v>47.279640000000001</v>
      </c>
      <c r="D30" s="25"/>
      <c r="E30" s="26">
        <f>C30+D30</f>
        <v>47.279640000000001</v>
      </c>
      <c r="F30" s="30">
        <f t="shared" ref="F30" si="6">E30-E31</f>
        <v>-1.4510000000001355E-2</v>
      </c>
    </row>
    <row r="31" spans="2:6" ht="17.25" thickBot="1" x14ac:dyDescent="0.35">
      <c r="B31" s="27" t="s">
        <v>26</v>
      </c>
      <c r="C31" s="28">
        <v>46.608350000000002</v>
      </c>
      <c r="D31" s="28">
        <v>0.68579999999999997</v>
      </c>
      <c r="E31" s="29">
        <f>C31+D31</f>
        <v>47.294150000000002</v>
      </c>
      <c r="F31" s="31"/>
    </row>
    <row r="32" spans="2:6" x14ac:dyDescent="0.3">
      <c r="B32" s="18" t="s">
        <v>29</v>
      </c>
      <c r="C32" s="19">
        <v>53.903590000000001</v>
      </c>
      <c r="D32" s="19">
        <v>0.48259999999999997</v>
      </c>
      <c r="E32" s="20">
        <f>C32+D32</f>
        <v>54.386189999999999</v>
      </c>
      <c r="F32" s="30">
        <f t="shared" ref="F32" si="7">E32-E33</f>
        <v>-5.7200000000037221E-3</v>
      </c>
    </row>
    <row r="33" spans="2:6" ht="17.25" thickBot="1" x14ac:dyDescent="0.35">
      <c r="B33" s="27" t="s">
        <v>28</v>
      </c>
      <c r="C33" s="28">
        <v>54.391910000000003</v>
      </c>
      <c r="D33" s="28"/>
      <c r="E33" s="29">
        <f>C33+D33</f>
        <v>54.391910000000003</v>
      </c>
      <c r="F33" s="31"/>
    </row>
  </sheetData>
  <mergeCells count="15">
    <mergeCell ref="F14:F15"/>
    <mergeCell ref="F4:F5"/>
    <mergeCell ref="F6:F7"/>
    <mergeCell ref="F8:F9"/>
    <mergeCell ref="F10:F11"/>
    <mergeCell ref="F12:F13"/>
    <mergeCell ref="F28:F29"/>
    <mergeCell ref="F30:F31"/>
    <mergeCell ref="F32:F33"/>
    <mergeCell ref="F16:F17"/>
    <mergeCell ref="F18:F19"/>
    <mergeCell ref="F20:F21"/>
    <mergeCell ref="F22:F23"/>
    <mergeCell ref="F24:F25"/>
    <mergeCell ref="F26:F27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2025-04-22T09:14:28Z</dcterms:created>
  <dcterms:modified xsi:type="dcterms:W3CDTF">2025-04-24T02:10:44Z</dcterms:modified>
</cp:coreProperties>
</file>