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9D4AAC5-C033-4682-B767-D1ABABF838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mpIn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4" i="1" l="1"/>
  <c r="B86" i="1"/>
  <c r="B82" i="1"/>
  <c r="B74" i="1"/>
  <c r="B69" i="1"/>
  <c r="B71" i="1" s="1"/>
  <c r="B90" i="1" l="1"/>
  <c r="E71" i="1"/>
  <c r="B77" i="1"/>
  <c r="E69" i="1"/>
  <c r="B78" i="1" l="1"/>
  <c r="B98" i="1" s="1"/>
  <c r="B102" i="1" s="1"/>
</calcChain>
</file>

<file path=xl/sharedStrings.xml><?xml version="1.0" encoding="utf-8"?>
<sst xmlns="http://schemas.openxmlformats.org/spreadsheetml/2006/main" count="71" uniqueCount="58">
  <si>
    <t>Relación señal-ruido (SNR)</t>
  </si>
  <si>
    <t>Ω</t>
  </si>
  <si>
    <t>k=</t>
  </si>
  <si>
    <t>J/K</t>
  </si>
  <si>
    <t>T abs=</t>
  </si>
  <si>
    <t>K</t>
  </si>
  <si>
    <t>=</t>
  </si>
  <si>
    <t>°C</t>
  </si>
  <si>
    <r>
      <t>V/</t>
    </r>
    <r>
      <rPr>
        <sz val="11"/>
        <color theme="1"/>
        <rFont val="Calibri"/>
        <family val="2"/>
      </rPr>
      <t>√Hz</t>
    </r>
  </si>
  <si>
    <t>Ganancia de señal</t>
  </si>
  <si>
    <t>V/V</t>
  </si>
  <si>
    <t>Ancho de banda de la señal</t>
  </si>
  <si>
    <t>Hz</t>
  </si>
  <si>
    <t>Vrms</t>
  </si>
  <si>
    <t>dB</t>
  </si>
  <si>
    <t>Análisis de Ruido</t>
  </si>
  <si>
    <t>Cálculos:</t>
  </si>
  <si>
    <t>Kn=</t>
  </si>
  <si>
    <t>E(n,out)=</t>
  </si>
  <si>
    <t>SNR=</t>
  </si>
  <si>
    <r>
      <t>A/</t>
    </r>
    <r>
      <rPr>
        <sz val="11"/>
        <color theme="1"/>
        <rFont val="Calibri"/>
        <family val="2"/>
      </rPr>
      <t>√Hz</t>
    </r>
  </si>
  <si>
    <t>i(@f)=</t>
  </si>
  <si>
    <t>e(@f)=</t>
  </si>
  <si>
    <t>SG=</t>
  </si>
  <si>
    <t>Ganancia de ruido</t>
  </si>
  <si>
    <t>NG=</t>
  </si>
  <si>
    <t>Ganancias</t>
  </si>
  <si>
    <t>Anchos de banda</t>
  </si>
  <si>
    <t>Ancho de banda del ruido</t>
  </si>
  <si>
    <t>Circuito de primer orden</t>
  </si>
  <si>
    <t>NBW=</t>
  </si>
  <si>
    <t>HZ</t>
  </si>
  <si>
    <t>E(n,in)=</t>
  </si>
  <si>
    <t>Amplificador de instrumentación</t>
  </si>
  <si>
    <t>Rg=</t>
  </si>
  <si>
    <t>INA333</t>
  </si>
  <si>
    <t>e(n,is)=</t>
  </si>
  <si>
    <t>i(n,is)=</t>
  </si>
  <si>
    <t>e(n,os)=</t>
  </si>
  <si>
    <t>BW@G1000=</t>
  </si>
  <si>
    <t>e(n,in)=</t>
  </si>
  <si>
    <t>V/√Hz</t>
  </si>
  <si>
    <t>e(n,out)=</t>
  </si>
  <si>
    <t>BW=</t>
  </si>
  <si>
    <t>U1=</t>
  </si>
  <si>
    <t>Bandwith at G=1000</t>
  </si>
  <si>
    <t>No 1/f Noise Volgate Density at 0.1Hz</t>
  </si>
  <si>
    <t>No 1/f Noise Current Density at 0.1Hz</t>
  </si>
  <si>
    <t>e(nRg)=</t>
  </si>
  <si>
    <t>T amb=</t>
  </si>
  <si>
    <t>Tensión de ruido RMS de entrada total</t>
  </si>
  <si>
    <t>Tensión de ruido RMS de salida total</t>
  </si>
  <si>
    <t>Densidad espectral de tensión de ruido de entrada debida a Rg</t>
  </si>
  <si>
    <t>Densidad espectral de tensión de ruido de entrada total</t>
  </si>
  <si>
    <t>Densidad espectral de tensión de ruido de salida total</t>
  </si>
  <si>
    <t>Input-referred Noise Voltage Density Input Stage</t>
  </si>
  <si>
    <t>Input-referred Noise Current Density Input Stage</t>
  </si>
  <si>
    <t>Output-referred Noise Voltage Density Output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</si>
</sst>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0E+0"/>
    <numFmt numFmtId="165" formatCode="##0.00E+0"/>
    <numFmt numFmtId="166" formatCode="0.000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3"/>
      <color rgb="FFFF000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1" fontId="0" fillId="0" borderId="0" xfId="0" applyNumberFormat="1"/>
    <xf numFmtId="0" fontId="0" fillId="0" borderId="3" xfId="0" applyBorder="1"/>
    <xf numFmtId="0" fontId="0" fillId="0" borderId="1" xfId="0" applyBorder="1"/>
    <xf numFmtId="0" fontId="2" fillId="0" borderId="2" xfId="0" applyFont="1" applyBorder="1"/>
    <xf numFmtId="164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Font="1"/>
    <xf numFmtId="166" fontId="0" fillId="0" borderId="0" xfId="0" applyNumberFormat="1"/>
    <xf numFmtId="2" fontId="5" fillId="0" borderId="0" xfId="0" applyNumberFormat="1" applyFont="1"/>
    <xf numFmtId="0" fontId="0" fillId="0" borderId="0" xfId="0" applyFill="1"/>
    <xf numFmtId="0" fontId="0" fillId="0" borderId="0" xfId="0" applyAlignment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/>
    <xf numFmtId="0" fontId="9" fillId="0" borderId="0" xfId="0" applyFont="1" applyAlignment="1">
      <alignment vertical="top"/>
    </xf>
    <xf numFmtId="11" fontId="9" fillId="0" borderId="0" xfId="0" applyNumberFormat="1" applyFont="1" applyAlignment="1">
      <alignment vertical="top"/>
    </xf>
    <xf numFmtId="48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48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57150</xdr:rowOff>
    </xdr:from>
    <xdr:to>
      <xdr:col>6</xdr:col>
      <xdr:colOff>266700</xdr:colOff>
      <xdr:row>42</xdr:row>
      <xdr:rowOff>89648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16C554-B3AA-492C-AB83-E3BB1E751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257800"/>
          <a:ext cx="3933825" cy="2889998"/>
        </a:xfrm>
        <a:prstGeom prst="rect">
          <a:avLst/>
        </a:prstGeom>
      </xdr:spPr>
    </xdr:pic>
    <xdr:clientData/>
  </xdr:twoCellAnchor>
  <xdr:twoCellAnchor editAs="oneCell">
    <xdr:from>
      <xdr:col>6</xdr:col>
      <xdr:colOff>514349</xdr:colOff>
      <xdr:row>42</xdr:row>
      <xdr:rowOff>133349</xdr:rowOff>
    </xdr:from>
    <xdr:to>
      <xdr:col>17</xdr:col>
      <xdr:colOff>209550</xdr:colOff>
      <xdr:row>51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B31D94-53DF-45B4-80D8-11CDE2F42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4" y="8191499"/>
          <a:ext cx="5448301" cy="1647826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2</xdr:row>
      <xdr:rowOff>95250</xdr:rowOff>
    </xdr:from>
    <xdr:to>
      <xdr:col>6</xdr:col>
      <xdr:colOff>55688</xdr:colOff>
      <xdr:row>20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252E55-AFDC-40B3-8188-8EC9698DE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4" y="514350"/>
          <a:ext cx="3560889" cy="3457575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371476</xdr:colOff>
      <xdr:row>27</xdr:row>
      <xdr:rowOff>47625</xdr:rowOff>
    </xdr:from>
    <xdr:to>
      <xdr:col>19</xdr:col>
      <xdr:colOff>428626</xdr:colOff>
      <xdr:row>36</xdr:row>
      <xdr:rowOff>233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9D9DD06-4CA9-464B-8BEA-B92A4C0A5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1" y="5248275"/>
          <a:ext cx="7029450" cy="166710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42</xdr:row>
      <xdr:rowOff>114300</xdr:rowOff>
    </xdr:from>
    <xdr:to>
      <xdr:col>6</xdr:col>
      <xdr:colOff>333375</xdr:colOff>
      <xdr:row>58</xdr:row>
      <xdr:rowOff>14446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5C0103F-E8F5-47C8-9329-0994C34B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75" y="8172450"/>
          <a:ext cx="3990975" cy="2948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workbookViewId="0">
      <selection activeCell="K90" sqref="K90"/>
    </sheetView>
  </sheetViews>
  <sheetFormatPr baseColWidth="10" defaultColWidth="9.140625" defaultRowHeight="15" x14ac:dyDescent="0.25"/>
  <cols>
    <col min="1" max="1" width="16" bestFit="1" customWidth="1"/>
    <col min="2" max="2" width="12.85546875" customWidth="1"/>
    <col min="3" max="3" width="7.85546875" bestFit="1" customWidth="1"/>
    <col min="4" max="4" width="5.85546875" bestFit="1" customWidth="1"/>
    <col min="5" max="5" width="7.42578125" bestFit="1" customWidth="1"/>
    <col min="6" max="6" width="5.85546875" bestFit="1" customWidth="1"/>
    <col min="7" max="7" width="7.85546875" bestFit="1" customWidth="1"/>
    <col min="8" max="8" width="5.140625" bestFit="1" customWidth="1"/>
    <col min="9" max="9" width="6.28515625" bestFit="1" customWidth="1"/>
    <col min="10" max="10" width="3" bestFit="1" customWidth="1"/>
  </cols>
  <sheetData>
    <row r="1" spans="1:4" ht="16.5" x14ac:dyDescent="0.25">
      <c r="A1" s="28" t="s">
        <v>15</v>
      </c>
      <c r="B1" s="28"/>
      <c r="C1" s="28"/>
      <c r="D1" s="28"/>
    </row>
    <row r="2" spans="1:4" ht="16.5" x14ac:dyDescent="0.25">
      <c r="A2" s="28" t="s">
        <v>33</v>
      </c>
      <c r="B2" s="28"/>
      <c r="C2" s="28"/>
      <c r="D2" s="28"/>
    </row>
    <row r="21" spans="1:6" ht="15.75" thickBot="1" x14ac:dyDescent="0.3"/>
    <row r="22" spans="1:6" x14ac:dyDescent="0.25">
      <c r="A22" s="23" t="s">
        <v>34</v>
      </c>
      <c r="B22" s="24">
        <v>100.1</v>
      </c>
      <c r="C22" s="25" t="s">
        <v>1</v>
      </c>
    </row>
    <row r="23" spans="1:6" ht="15.75" thickBot="1" x14ac:dyDescent="0.3">
      <c r="A23" s="4" t="s">
        <v>44</v>
      </c>
      <c r="B23" s="5" t="s">
        <v>35</v>
      </c>
      <c r="C23" s="6"/>
    </row>
    <row r="25" spans="1:6" x14ac:dyDescent="0.25">
      <c r="A25" t="s">
        <v>2</v>
      </c>
      <c r="B25" s="3">
        <v>1.3806490000000001E-23</v>
      </c>
      <c r="C25" t="s">
        <v>3</v>
      </c>
    </row>
    <row r="26" spans="1:6" x14ac:dyDescent="0.25">
      <c r="A26" t="s">
        <v>4</v>
      </c>
      <c r="B26">
        <v>0</v>
      </c>
      <c r="C26" t="s">
        <v>5</v>
      </c>
      <c r="D26" t="s">
        <v>6</v>
      </c>
      <c r="E26">
        <v>-273.14999999999998</v>
      </c>
      <c r="F26" s="2" t="s">
        <v>7</v>
      </c>
    </row>
    <row r="27" spans="1:6" x14ac:dyDescent="0.25">
      <c r="A27" t="s">
        <v>49</v>
      </c>
      <c r="B27">
        <v>27</v>
      </c>
      <c r="C27" s="2" t="s">
        <v>7</v>
      </c>
    </row>
    <row r="28" spans="1:6" x14ac:dyDescent="0.25">
      <c r="C28" s="2"/>
    </row>
    <row r="29" spans="1:6" x14ac:dyDescent="0.25">
      <c r="C29" s="2"/>
    </row>
    <row r="30" spans="1:6" x14ac:dyDescent="0.25">
      <c r="C30" s="2"/>
    </row>
    <row r="31" spans="1:6" x14ac:dyDescent="0.25">
      <c r="C31" s="2"/>
    </row>
    <row r="32" spans="1:6" x14ac:dyDescent="0.25">
      <c r="C32" s="2"/>
    </row>
    <row r="33" spans="3:5" x14ac:dyDescent="0.25">
      <c r="C33" s="2"/>
    </row>
    <row r="34" spans="3:5" x14ac:dyDescent="0.25">
      <c r="C34" s="2"/>
    </row>
    <row r="35" spans="3:5" x14ac:dyDescent="0.25">
      <c r="C35" s="2"/>
      <c r="E35" s="9"/>
    </row>
    <row r="36" spans="3:5" x14ac:dyDescent="0.25">
      <c r="C36" s="2"/>
    </row>
    <row r="37" spans="3:5" x14ac:dyDescent="0.25">
      <c r="C37" s="2"/>
    </row>
    <row r="38" spans="3:5" x14ac:dyDescent="0.25">
      <c r="C38" s="2"/>
    </row>
    <row r="39" spans="3:5" x14ac:dyDescent="0.25">
      <c r="C39" s="2"/>
    </row>
    <row r="40" spans="3:5" x14ac:dyDescent="0.25">
      <c r="C40" s="2"/>
    </row>
    <row r="41" spans="3:5" x14ac:dyDescent="0.25">
      <c r="C41" s="2"/>
    </row>
    <row r="42" spans="3:5" x14ac:dyDescent="0.25">
      <c r="C42" s="2"/>
    </row>
    <row r="43" spans="3:5" x14ac:dyDescent="0.25">
      <c r="C43" s="2"/>
    </row>
    <row r="44" spans="3:5" x14ac:dyDescent="0.25">
      <c r="C44" s="2"/>
    </row>
    <row r="45" spans="3:5" x14ac:dyDescent="0.25">
      <c r="C45" s="2"/>
    </row>
    <row r="46" spans="3:5" x14ac:dyDescent="0.25">
      <c r="C46" s="2"/>
    </row>
    <row r="47" spans="3:5" x14ac:dyDescent="0.25">
      <c r="C47" s="2"/>
    </row>
    <row r="48" spans="3:5" x14ac:dyDescent="0.25">
      <c r="C48" s="2"/>
    </row>
    <row r="49" spans="1:4" x14ac:dyDescent="0.25">
      <c r="C49" s="2"/>
    </row>
    <row r="50" spans="1:4" x14ac:dyDescent="0.25">
      <c r="C50" s="2"/>
    </row>
    <row r="51" spans="1:4" x14ac:dyDescent="0.25">
      <c r="C51" s="2"/>
    </row>
    <row r="52" spans="1:4" x14ac:dyDescent="0.25">
      <c r="C52" s="2"/>
    </row>
    <row r="53" spans="1:4" x14ac:dyDescent="0.25">
      <c r="C53" s="2"/>
    </row>
    <row r="54" spans="1:4" x14ac:dyDescent="0.25">
      <c r="C54" s="2"/>
    </row>
    <row r="55" spans="1:4" x14ac:dyDescent="0.25">
      <c r="C55" s="2"/>
    </row>
    <row r="56" spans="1:4" x14ac:dyDescent="0.25">
      <c r="C56" s="2"/>
    </row>
    <row r="57" spans="1:4" x14ac:dyDescent="0.25">
      <c r="C57" s="2"/>
    </row>
    <row r="58" spans="1:4" x14ac:dyDescent="0.25">
      <c r="C58" s="2"/>
    </row>
    <row r="59" spans="1:4" x14ac:dyDescent="0.25">
      <c r="A59" s="14" t="s">
        <v>39</v>
      </c>
      <c r="B59" s="10">
        <v>350</v>
      </c>
      <c r="C59" s="2" t="s">
        <v>12</v>
      </c>
      <c r="D59" t="s">
        <v>45</v>
      </c>
    </row>
    <row r="60" spans="1:4" x14ac:dyDescent="0.25">
      <c r="A60" t="s">
        <v>36</v>
      </c>
      <c r="B60" s="7">
        <v>4.9999999999999998E-8</v>
      </c>
      <c r="C60" t="s">
        <v>8</v>
      </c>
      <c r="D60" t="s">
        <v>55</v>
      </c>
    </row>
    <row r="61" spans="1:4" x14ac:dyDescent="0.25">
      <c r="A61" t="s">
        <v>37</v>
      </c>
      <c r="B61" s="7">
        <v>1E-13</v>
      </c>
      <c r="C61" t="s">
        <v>20</v>
      </c>
      <c r="D61" t="s">
        <v>56</v>
      </c>
    </row>
    <row r="62" spans="1:4" x14ac:dyDescent="0.25">
      <c r="A62" t="s">
        <v>38</v>
      </c>
      <c r="B62" s="7">
        <v>1.9999999999999999E-7</v>
      </c>
      <c r="C62" t="s">
        <v>8</v>
      </c>
      <c r="D62" t="s">
        <v>57</v>
      </c>
    </row>
    <row r="63" spans="1:4" x14ac:dyDescent="0.25">
      <c r="A63" t="s">
        <v>22</v>
      </c>
      <c r="B63" s="10">
        <v>0</v>
      </c>
      <c r="C63" t="s">
        <v>8</v>
      </c>
      <c r="D63" t="s">
        <v>46</v>
      </c>
    </row>
    <row r="64" spans="1:4" x14ac:dyDescent="0.25">
      <c r="A64" t="s">
        <v>21</v>
      </c>
      <c r="B64" s="10">
        <v>0</v>
      </c>
      <c r="C64" t="s">
        <v>20</v>
      </c>
      <c r="D64" t="s">
        <v>47</v>
      </c>
    </row>
    <row r="65" spans="1:13" x14ac:dyDescent="0.25">
      <c r="C65" s="2"/>
    </row>
    <row r="66" spans="1:13" x14ac:dyDescent="0.25">
      <c r="A66" s="1" t="s">
        <v>16</v>
      </c>
      <c r="C66" s="2"/>
    </row>
    <row r="67" spans="1:13" x14ac:dyDescent="0.25">
      <c r="A67" s="1" t="s">
        <v>26</v>
      </c>
    </row>
    <row r="68" spans="1:13" x14ac:dyDescent="0.25">
      <c r="A68" s="11" t="s">
        <v>9</v>
      </c>
      <c r="C68" s="2"/>
    </row>
    <row r="69" spans="1:13" x14ac:dyDescent="0.25">
      <c r="A69" t="s">
        <v>23</v>
      </c>
      <c r="B69" s="10">
        <f>1+100000/B22</f>
        <v>1000.0009990009991</v>
      </c>
      <c r="C69" s="2" t="s">
        <v>10</v>
      </c>
      <c r="D69" t="s">
        <v>6</v>
      </c>
      <c r="E69">
        <f>20*LOG10(B69)</f>
        <v>60.000008677208086</v>
      </c>
      <c r="F69" t="s">
        <v>14</v>
      </c>
    </row>
    <row r="70" spans="1:13" x14ac:dyDescent="0.25">
      <c r="A70" s="11" t="s">
        <v>24</v>
      </c>
      <c r="C70" s="2"/>
    </row>
    <row r="71" spans="1:13" x14ac:dyDescent="0.25">
      <c r="A71" s="11" t="s">
        <v>25</v>
      </c>
      <c r="B71" s="10">
        <f>B69</f>
        <v>1000.0009990009991</v>
      </c>
      <c r="C71" s="2" t="s">
        <v>10</v>
      </c>
      <c r="D71" t="s">
        <v>6</v>
      </c>
      <c r="E71">
        <f>20*LOG10(B71)</f>
        <v>60.000008677208086</v>
      </c>
      <c r="F71" t="s">
        <v>14</v>
      </c>
    </row>
    <row r="72" spans="1:13" x14ac:dyDescent="0.25">
      <c r="A72" s="1" t="s">
        <v>27</v>
      </c>
      <c r="C72" s="2"/>
    </row>
    <row r="73" spans="1:13" x14ac:dyDescent="0.25">
      <c r="A73" s="11" t="s">
        <v>11</v>
      </c>
      <c r="C73" s="2"/>
    </row>
    <row r="74" spans="1:13" x14ac:dyDescent="0.25">
      <c r="A74" s="11" t="s">
        <v>43</v>
      </c>
      <c r="B74" s="27">
        <f>B59</f>
        <v>350</v>
      </c>
      <c r="C74" s="2" t="s">
        <v>12</v>
      </c>
    </row>
    <row r="75" spans="1:13" x14ac:dyDescent="0.25">
      <c r="A75" t="s">
        <v>28</v>
      </c>
      <c r="C75" s="2"/>
    </row>
    <row r="76" spans="1:13" x14ac:dyDescent="0.25">
      <c r="A76" t="s">
        <v>29</v>
      </c>
      <c r="C76" s="2"/>
    </row>
    <row r="77" spans="1:13" x14ac:dyDescent="0.25">
      <c r="A77" t="s">
        <v>17</v>
      </c>
      <c r="B77" s="12">
        <f>PI()/2</f>
        <v>1.5707963267948966</v>
      </c>
      <c r="C77" s="2"/>
    </row>
    <row r="78" spans="1:13" x14ac:dyDescent="0.25">
      <c r="A78" t="s">
        <v>30</v>
      </c>
      <c r="B78" s="10">
        <f>B74*B77</f>
        <v>549.77871437821375</v>
      </c>
      <c r="C78" s="2" t="s">
        <v>31</v>
      </c>
    </row>
    <row r="79" spans="1:13" x14ac:dyDescent="0.25">
      <c r="C79" s="2"/>
    </row>
    <row r="80" spans="1:13" x14ac:dyDescent="0.25">
      <c r="A80" s="30" t="s">
        <v>52</v>
      </c>
      <c r="B80" s="31"/>
      <c r="C80" s="31"/>
      <c r="D80" s="31"/>
      <c r="E80" s="31"/>
      <c r="F80" s="31"/>
      <c r="G80" s="31"/>
      <c r="H80" s="15"/>
      <c r="I80" s="15"/>
      <c r="J80" s="15"/>
      <c r="K80" s="15"/>
      <c r="L80" s="15"/>
      <c r="M80" s="15"/>
    </row>
    <row r="81" spans="1:13" x14ac:dyDescent="0.25">
      <c r="A81" s="19"/>
      <c r="B81" s="19"/>
      <c r="C81" s="17"/>
      <c r="D81" s="17"/>
      <c r="E81" s="16"/>
      <c r="F81" s="16"/>
      <c r="G81" s="16"/>
      <c r="H81" s="15"/>
      <c r="I81" s="15"/>
      <c r="J81" s="15"/>
      <c r="K81" s="15"/>
      <c r="L81" s="15"/>
      <c r="M81" s="15"/>
    </row>
    <row r="82" spans="1:13" x14ac:dyDescent="0.25">
      <c r="A82" t="s">
        <v>48</v>
      </c>
      <c r="B82" s="22">
        <f>SQRT(4*B25*(-E26+B27)*B22)</f>
        <v>1.2881245268177297E-9</v>
      </c>
      <c r="C82" t="s">
        <v>8</v>
      </c>
      <c r="D82" s="17"/>
      <c r="E82" s="16"/>
      <c r="F82" s="16"/>
      <c r="G82" s="16"/>
      <c r="H82" s="15"/>
      <c r="I82" s="15"/>
      <c r="J82" s="15"/>
      <c r="K82" s="15"/>
      <c r="L82" s="15"/>
      <c r="M82" s="15"/>
    </row>
    <row r="83" spans="1:13" x14ac:dyDescent="0.25">
      <c r="A83" s="19"/>
      <c r="B83" s="21"/>
      <c r="D83" s="18"/>
    </row>
    <row r="84" spans="1:13" x14ac:dyDescent="0.25">
      <c r="A84" s="30" t="s">
        <v>53</v>
      </c>
      <c r="B84" s="31"/>
      <c r="C84" s="31"/>
      <c r="D84" s="31"/>
      <c r="E84" s="31"/>
      <c r="F84" s="31"/>
      <c r="G84" s="31"/>
    </row>
    <row r="85" spans="1:13" x14ac:dyDescent="0.25">
      <c r="A85" s="19"/>
      <c r="B85" s="20"/>
      <c r="C85" s="18"/>
      <c r="D85" s="18"/>
    </row>
    <row r="86" spans="1:13" x14ac:dyDescent="0.25">
      <c r="A86" s="19" t="s">
        <v>40</v>
      </c>
      <c r="B86" s="21">
        <f>SQRT(POWER(B60,2)+POWER((B62/B71),2)+POWER(B82,2))</f>
        <v>5.0016989760647019E-8</v>
      </c>
      <c r="C86" t="s">
        <v>41</v>
      </c>
      <c r="D86" s="18"/>
    </row>
    <row r="87" spans="1:13" x14ac:dyDescent="0.25">
      <c r="A87" s="19"/>
      <c r="B87" s="20"/>
      <c r="C87" s="18"/>
      <c r="D87" s="18"/>
    </row>
    <row r="88" spans="1:13" x14ac:dyDescent="0.25">
      <c r="A88" s="30" t="s">
        <v>54</v>
      </c>
      <c r="B88" s="31"/>
      <c r="C88" s="31"/>
      <c r="D88" s="31"/>
      <c r="E88" s="31"/>
      <c r="F88" s="31"/>
      <c r="G88" s="31"/>
    </row>
    <row r="89" spans="1:13" x14ac:dyDescent="0.25">
      <c r="A89" s="19"/>
      <c r="B89" s="20"/>
      <c r="C89" s="18"/>
      <c r="D89" s="18"/>
    </row>
    <row r="90" spans="1:13" x14ac:dyDescent="0.25">
      <c r="A90" s="19" t="s">
        <v>42</v>
      </c>
      <c r="B90" s="21">
        <f>B71*B86</f>
        <v>5.0017039727669761E-5</v>
      </c>
      <c r="C90" t="s">
        <v>41</v>
      </c>
      <c r="D90" s="18"/>
      <c r="K90" s="26"/>
    </row>
    <row r="91" spans="1:13" x14ac:dyDescent="0.25">
      <c r="A91" s="19"/>
      <c r="B91" s="20"/>
      <c r="C91" s="18"/>
      <c r="D91" s="18"/>
    </row>
    <row r="92" spans="1:13" x14ac:dyDescent="0.25">
      <c r="A92" s="30" t="s">
        <v>50</v>
      </c>
      <c r="B92" s="31"/>
      <c r="C92" s="31"/>
      <c r="D92" s="31"/>
      <c r="E92" s="31"/>
      <c r="F92" s="31"/>
      <c r="G92" s="31"/>
    </row>
    <row r="93" spans="1:13" x14ac:dyDescent="0.25">
      <c r="A93" s="19"/>
      <c r="B93" s="20"/>
      <c r="C93" s="18"/>
      <c r="D93" s="18"/>
    </row>
    <row r="94" spans="1:13" x14ac:dyDescent="0.25">
      <c r="A94" s="19" t="s">
        <v>32</v>
      </c>
      <c r="B94" s="22">
        <f>B86*SQRT(B78)</f>
        <v>1.1727663900013731E-6</v>
      </c>
      <c r="C94" t="s">
        <v>13</v>
      </c>
      <c r="D94" s="18"/>
    </row>
    <row r="95" spans="1:13" x14ac:dyDescent="0.25">
      <c r="A95" s="19"/>
      <c r="B95" s="20"/>
      <c r="C95" s="18"/>
      <c r="D95" s="18"/>
    </row>
    <row r="96" spans="1:13" x14ac:dyDescent="0.25">
      <c r="A96" s="16" t="s">
        <v>51</v>
      </c>
      <c r="B96" s="20"/>
      <c r="C96" s="18"/>
      <c r="D96" s="18"/>
    </row>
    <row r="97" spans="1:7" x14ac:dyDescent="0.25">
      <c r="A97" s="19"/>
      <c r="B97" s="20"/>
      <c r="C97" s="18"/>
      <c r="D97" s="18"/>
    </row>
    <row r="98" spans="1:7" x14ac:dyDescent="0.25">
      <c r="A98" s="19" t="s">
        <v>18</v>
      </c>
      <c r="B98" s="22">
        <f>B90*SQRT(B78)</f>
        <v>1.1727675615961683E-3</v>
      </c>
      <c r="C98" t="s">
        <v>13</v>
      </c>
      <c r="D98" s="18"/>
    </row>
    <row r="99" spans="1:7" x14ac:dyDescent="0.25">
      <c r="A99" s="19"/>
      <c r="B99" s="20"/>
      <c r="C99" s="18"/>
      <c r="D99" s="18"/>
    </row>
    <row r="100" spans="1:7" x14ac:dyDescent="0.25">
      <c r="A100" s="29" t="s">
        <v>0</v>
      </c>
      <c r="B100" s="29"/>
      <c r="C100" s="29"/>
      <c r="D100" s="29"/>
      <c r="E100" s="29"/>
      <c r="F100" s="29"/>
      <c r="G100" s="29"/>
    </row>
    <row r="102" spans="1:7" x14ac:dyDescent="0.25">
      <c r="A102" s="8" t="s">
        <v>19</v>
      </c>
      <c r="B102" s="13">
        <f>20*LOG10(1/B98)</f>
        <v>58.615761099874376</v>
      </c>
      <c r="C102" s="8" t="s">
        <v>14</v>
      </c>
    </row>
  </sheetData>
  <mergeCells count="7">
    <mergeCell ref="A1:D1"/>
    <mergeCell ref="A2:D2"/>
    <mergeCell ref="A100:G100"/>
    <mergeCell ref="A92:G92"/>
    <mergeCell ref="A84:G84"/>
    <mergeCell ref="A88:G88"/>
    <mergeCell ref="A80:G8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AmpInst1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2024-01-12T21:01:43Z</dcterms:created>
  <dcterms:modified xsi:type="dcterms:W3CDTF">2024-01-12T21:02:25Z</dcterms:modified>
</cp:coreProperties>
</file>