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80" windowWidth="15300" windowHeight="253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8" i="1" l="1"/>
  <c r="B7" i="1"/>
  <c r="B3" i="1"/>
  <c r="B4" i="1" s="1"/>
  <c r="B2" i="1"/>
  <c r="B27" i="1"/>
  <c r="B21" i="1"/>
  <c r="B14" i="1"/>
  <c r="B19" i="1" s="1"/>
  <c r="B20" i="1" s="1"/>
  <c r="B9" i="1" l="1"/>
  <c r="B16" i="1"/>
  <c r="B24" i="1"/>
  <c r="B28" i="1"/>
  <c r="B34" i="1" s="1"/>
  <c r="B33" i="1" l="1"/>
</calcChain>
</file>

<file path=xl/sharedStrings.xml><?xml version="1.0" encoding="utf-8"?>
<sst xmlns="http://schemas.openxmlformats.org/spreadsheetml/2006/main" count="30" uniqueCount="27">
  <si>
    <t>Vshunt (V)</t>
  </si>
  <si>
    <t>Vos(max) (V)</t>
  </si>
  <si>
    <t>eVOS</t>
  </si>
  <si>
    <t>IB (A)</t>
  </si>
  <si>
    <t>Rshunt</t>
  </si>
  <si>
    <t>Iload (A)</t>
  </si>
  <si>
    <t>eIB</t>
  </si>
  <si>
    <t>CMRR (V/V)</t>
  </si>
  <si>
    <t>VCM_datasheet (V)</t>
  </si>
  <si>
    <t>VCM_System (V)</t>
  </si>
  <si>
    <t>eCMRR</t>
  </si>
  <si>
    <t>PSRR (V/V)</t>
  </si>
  <si>
    <t>ePSRR</t>
  </si>
  <si>
    <t>eRSS (%)</t>
  </si>
  <si>
    <t>eWorstCase (%)</t>
  </si>
  <si>
    <t>eLinearity</t>
  </si>
  <si>
    <t>eShunt</t>
  </si>
  <si>
    <t>eLoadResistor</t>
  </si>
  <si>
    <t>eGain</t>
  </si>
  <si>
    <t>current (A)</t>
  </si>
  <si>
    <t>VS_datasheet (V)</t>
  </si>
  <si>
    <t>VS_System (V)</t>
  </si>
  <si>
    <t xml:space="preserve">Ideal output-REF (V) </t>
  </si>
  <si>
    <t>Model output-REF (V)</t>
  </si>
  <si>
    <t>% error</t>
  </si>
  <si>
    <t>FORWARD CURRENT</t>
  </si>
  <si>
    <t>REVERSE CURRENT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</si>
</sst>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8">
    <xf numFmtId="0" fontId="0" fillId="0" borderId="0" xfId="0"/>
    <xf numFmtId="48" fontId="0" fillId="0" borderId="0" xfId="0" applyNumberFormat="1"/>
    <xf numFmtId="0" fontId="1" fillId="2" borderId="1" xfId="1"/>
    <xf numFmtId="0" fontId="1" fillId="2" borderId="0" xfId="1" applyBorder="1"/>
    <xf numFmtId="48" fontId="0" fillId="0" borderId="0" xfId="0" applyNumberFormat="1" applyFill="1" applyBorder="1"/>
    <xf numFmtId="48" fontId="0" fillId="0" borderId="0" xfId="0" applyNumberFormat="1" applyFill="1"/>
    <xf numFmtId="0" fontId="0" fillId="0" borderId="0" xfId="0" applyFill="1"/>
    <xf numFmtId="0" fontId="2" fillId="0" borderId="0" xfId="0" applyFont="1"/>
  </cellXfs>
  <cellStyles count="2">
    <cellStyle name="Check Cell" xfId="1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</xdr:row>
      <xdr:rowOff>0</xdr:rowOff>
    </xdr:from>
    <xdr:to>
      <xdr:col>12</xdr:col>
      <xdr:colOff>191292</xdr:colOff>
      <xdr:row>28</xdr:row>
      <xdr:rowOff>115023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40000" y="184150"/>
          <a:ext cx="5677692" cy="51823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"/>
  <sheetViews>
    <sheetView tabSelected="1" workbookViewId="0">
      <selection activeCell="B9" sqref="B9"/>
    </sheetView>
  </sheetViews>
  <sheetFormatPr defaultRowHeight="14.5" x14ac:dyDescent="0.35"/>
  <cols>
    <col min="1" max="1" width="18.90625" bestFit="1" customWidth="1"/>
  </cols>
  <sheetData>
    <row r="1" spans="1:2" x14ac:dyDescent="0.35">
      <c r="A1" s="7" t="s">
        <v>25</v>
      </c>
    </row>
    <row r="2" spans="1:2" x14ac:dyDescent="0.35">
      <c r="A2" t="s">
        <v>22</v>
      </c>
      <c r="B2">
        <f>B13*B18*20</f>
        <v>0.39966000000000002</v>
      </c>
    </row>
    <row r="3" spans="1:2" x14ac:dyDescent="0.35">
      <c r="A3" t="s">
        <v>23</v>
      </c>
      <c r="B3">
        <f>1.8939-1.5</f>
        <v>0.39389999999999992</v>
      </c>
    </row>
    <row r="4" spans="1:2" x14ac:dyDescent="0.35">
      <c r="A4" t="s">
        <v>24</v>
      </c>
      <c r="B4">
        <f>ABS(1-B3/B2)*100</f>
        <v>1.4412250412851213</v>
      </c>
    </row>
    <row r="6" spans="1:2" x14ac:dyDescent="0.35">
      <c r="A6" s="7" t="s">
        <v>26</v>
      </c>
    </row>
    <row r="7" spans="1:2" x14ac:dyDescent="0.35">
      <c r="A7" t="s">
        <v>22</v>
      </c>
      <c r="B7">
        <f>-1.9986*B18*20</f>
        <v>-0.39972000000000002</v>
      </c>
    </row>
    <row r="8" spans="1:2" x14ac:dyDescent="0.35">
      <c r="A8" t="s">
        <v>23</v>
      </c>
      <c r="B8">
        <f>1.0946-1.5</f>
        <v>-0.40539999999999998</v>
      </c>
    </row>
    <row r="9" spans="1:2" x14ac:dyDescent="0.35">
      <c r="A9" t="s">
        <v>24</v>
      </c>
      <c r="B9">
        <f>ABS(1-B8/B7)*100</f>
        <v>1.420994696287381</v>
      </c>
    </row>
    <row r="13" spans="1:2" x14ac:dyDescent="0.35">
      <c r="A13" t="s">
        <v>19</v>
      </c>
      <c r="B13">
        <v>1.9983</v>
      </c>
    </row>
    <row r="14" spans="1:2" x14ac:dyDescent="0.35">
      <c r="A14" t="s">
        <v>0</v>
      </c>
      <c r="B14" s="1">
        <f>B13*B18</f>
        <v>1.9983000000000001E-2</v>
      </c>
    </row>
    <row r="15" spans="1:2" ht="15" thickBot="1" x14ac:dyDescent="0.4">
      <c r="A15" t="s">
        <v>1</v>
      </c>
      <c r="B15" s="1">
        <v>5.0000000000000001E-4</v>
      </c>
    </row>
    <row r="16" spans="1:2" ht="15.5" thickTop="1" thickBot="1" x14ac:dyDescent="0.4">
      <c r="A16" s="2" t="s">
        <v>2</v>
      </c>
      <c r="B16" s="1">
        <f>B15/B14*100</f>
        <v>2.5021268077866186</v>
      </c>
    </row>
    <row r="17" spans="1:2" ht="15" thickTop="1" x14ac:dyDescent="0.35">
      <c r="A17" t="s">
        <v>3</v>
      </c>
      <c r="B17" s="1">
        <v>1.08E-4</v>
      </c>
    </row>
    <row r="18" spans="1:2" x14ac:dyDescent="0.35">
      <c r="A18" t="s">
        <v>4</v>
      </c>
      <c r="B18">
        <v>0.01</v>
      </c>
    </row>
    <row r="19" spans="1:2" ht="15" thickBot="1" x14ac:dyDescent="0.4">
      <c r="A19" t="s">
        <v>5</v>
      </c>
      <c r="B19" s="1">
        <f>B14/B18</f>
        <v>1.9983</v>
      </c>
    </row>
    <row r="20" spans="1:2" ht="15.5" thickTop="1" thickBot="1" x14ac:dyDescent="0.4">
      <c r="A20" s="2" t="s">
        <v>6</v>
      </c>
      <c r="B20" s="1">
        <f>(B17*B18)/(B19*B18)*100</f>
        <v>5.4045939048190965E-3</v>
      </c>
    </row>
    <row r="21" spans="1:2" ht="15" thickTop="1" x14ac:dyDescent="0.35">
      <c r="A21" t="s">
        <v>7</v>
      </c>
      <c r="B21" s="5">
        <f>1/(10^(84/20))</f>
        <v>6.3095734448019279E-5</v>
      </c>
    </row>
    <row r="22" spans="1:2" x14ac:dyDescent="0.35">
      <c r="A22" t="s">
        <v>8</v>
      </c>
      <c r="B22" s="6">
        <v>12</v>
      </c>
    </row>
    <row r="23" spans="1:2" ht="15" thickBot="1" x14ac:dyDescent="0.4">
      <c r="A23" t="s">
        <v>9</v>
      </c>
      <c r="B23" s="6">
        <v>24</v>
      </c>
    </row>
    <row r="24" spans="1:2" ht="15.5" thickTop="1" thickBot="1" x14ac:dyDescent="0.4">
      <c r="A24" s="2" t="s">
        <v>10</v>
      </c>
      <c r="B24" s="1">
        <f>ABS(B22-B23)*B21/B14*100</f>
        <v>3.788964686864992</v>
      </c>
    </row>
    <row r="25" spans="1:2" ht="15" thickTop="1" x14ac:dyDescent="0.35">
      <c r="A25" t="s">
        <v>20</v>
      </c>
      <c r="B25">
        <v>5</v>
      </c>
    </row>
    <row r="26" spans="1:2" x14ac:dyDescent="0.35">
      <c r="A26" t="s">
        <v>21</v>
      </c>
      <c r="B26">
        <v>5</v>
      </c>
    </row>
    <row r="27" spans="1:2" ht="15" thickBot="1" x14ac:dyDescent="0.4">
      <c r="A27" t="s">
        <v>11</v>
      </c>
      <c r="B27" s="1">
        <f>0.00004</f>
        <v>4.0000000000000003E-5</v>
      </c>
    </row>
    <row r="28" spans="1:2" ht="15.5" thickTop="1" thickBot="1" x14ac:dyDescent="0.4">
      <c r="A28" s="2" t="s">
        <v>12</v>
      </c>
      <c r="B28" s="1">
        <f>ABS(B25-B26)*B27/B14*100</f>
        <v>0</v>
      </c>
    </row>
    <row r="29" spans="1:2" ht="15.5" thickTop="1" thickBot="1" x14ac:dyDescent="0.4">
      <c r="A29" s="2" t="s">
        <v>15</v>
      </c>
      <c r="B29" s="1">
        <v>0.01</v>
      </c>
    </row>
    <row r="30" spans="1:2" ht="15.5" thickTop="1" thickBot="1" x14ac:dyDescent="0.4">
      <c r="A30" s="2" t="s">
        <v>16</v>
      </c>
      <c r="B30">
        <v>0.1</v>
      </c>
    </row>
    <row r="31" spans="1:2" ht="15.5" thickTop="1" thickBot="1" x14ac:dyDescent="0.4">
      <c r="A31" s="2" t="s">
        <v>17</v>
      </c>
      <c r="B31">
        <v>0</v>
      </c>
    </row>
    <row r="32" spans="1:2" ht="15" thickTop="1" x14ac:dyDescent="0.35">
      <c r="A32" s="3" t="s">
        <v>18</v>
      </c>
      <c r="B32" s="4">
        <v>1</v>
      </c>
    </row>
    <row r="33" spans="1:2" x14ac:dyDescent="0.35">
      <c r="A33" t="s">
        <v>13</v>
      </c>
      <c r="B33">
        <f>SQRT(B16^2+B20^2+B24^2+B28^2+B29^2+B30^2+B31^2+B32^2)</f>
        <v>4.6504861219220572</v>
      </c>
    </row>
    <row r="34" spans="1:2" x14ac:dyDescent="0.35">
      <c r="A34" t="s">
        <v>14</v>
      </c>
      <c r="B34" s="1">
        <f>B16+B20+B24+B28+B29+B30+B31+B32</f>
        <v>7.4064960885564286</v>
      </c>
    </row>
    <row r="35" spans="1:2" x14ac:dyDescent="0.35">
      <c r="B35" s="1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Texas Instruments,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Simmons, Patrick</dc:creator>
  <cp:lastModifiedBy>Simmons, Patrick</cp:lastModifiedBy>
  <dcterms:created xsi:type="dcterms:W3CDTF">2019-06-24T16:55:15Z</dcterms:created>
  <dcterms:modified xsi:type="dcterms:W3CDTF">2019-06-24T18:05:53Z</dcterms:modified>
</cp:coreProperties>
</file>