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UniPOS_Docs\BIO\"/>
    </mc:Choice>
  </mc:AlternateContent>
  <xr:revisionPtr revIDLastSave="0" documentId="13_ncr:1_{0C1E92D5-CC36-43D6-9091-1B9CF557F246}" xr6:coauthVersionLast="40" xr6:coauthVersionMax="40" xr10:uidLastSave="{00000000-0000-0000-0000-000000000000}"/>
  <bookViews>
    <workbookView xWindow="0" yWindow="0" windowWidth="28800" windowHeight="12345" xr2:uid="{48A41536-8809-4032-B508-C0ECBEAA45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L26" i="1" s="1"/>
  <c r="K27" i="1"/>
  <c r="L27" i="1" s="1"/>
  <c r="K28" i="1"/>
  <c r="M28" i="1" s="1"/>
  <c r="K29" i="1"/>
  <c r="L29" i="1" s="1"/>
  <c r="K25" i="1"/>
  <c r="M25" i="1" s="1"/>
  <c r="K20" i="1"/>
  <c r="L20" i="1" s="1"/>
  <c r="K21" i="1"/>
  <c r="L21" i="1" s="1"/>
  <c r="K22" i="1"/>
  <c r="M22" i="1" s="1"/>
  <c r="K23" i="1"/>
  <c r="M23" i="1" s="1"/>
  <c r="K19" i="1"/>
  <c r="M19" i="1" s="1"/>
  <c r="G26" i="1"/>
  <c r="H26" i="1" s="1"/>
  <c r="G27" i="1"/>
  <c r="H27" i="1" s="1"/>
  <c r="G28" i="1"/>
  <c r="I28" i="1" s="1"/>
  <c r="G29" i="1"/>
  <c r="H29" i="1" s="1"/>
  <c r="G25" i="1"/>
  <c r="H25" i="1" s="1"/>
  <c r="G20" i="1"/>
  <c r="H20" i="1" s="1"/>
  <c r="G21" i="1"/>
  <c r="H21" i="1" s="1"/>
  <c r="G22" i="1"/>
  <c r="I22" i="1" s="1"/>
  <c r="G23" i="1"/>
  <c r="H23" i="1" s="1"/>
  <c r="I23" i="1"/>
  <c r="G19" i="1"/>
  <c r="H19" i="1" s="1"/>
  <c r="D29" i="1"/>
  <c r="D28" i="1"/>
  <c r="D27" i="1"/>
  <c r="D26" i="1"/>
  <c r="D25" i="1"/>
  <c r="D23" i="1"/>
  <c r="D22" i="1"/>
  <c r="D21" i="1"/>
  <c r="D20" i="1"/>
  <c r="D19" i="1"/>
  <c r="M29" i="1" l="1"/>
  <c r="L23" i="1"/>
  <c r="L22" i="1"/>
  <c r="L28" i="1"/>
  <c r="M20" i="1"/>
  <c r="M26" i="1"/>
  <c r="L25" i="1"/>
  <c r="L19" i="1"/>
  <c r="M27" i="1"/>
  <c r="M21" i="1"/>
  <c r="I19" i="1"/>
  <c r="I25" i="1"/>
  <c r="I26" i="1"/>
  <c r="I20" i="1"/>
  <c r="H22" i="1"/>
  <c r="I29" i="1"/>
  <c r="H28" i="1"/>
  <c r="I27" i="1"/>
  <c r="I21" i="1"/>
  <c r="K8" i="1"/>
  <c r="M8" i="1" s="1"/>
  <c r="G8" i="1"/>
  <c r="H8" i="1" s="1"/>
  <c r="D8" i="1"/>
  <c r="K14" i="1"/>
  <c r="M14" i="1" s="1"/>
  <c r="G14" i="1"/>
  <c r="H14" i="1" s="1"/>
  <c r="D14" i="1"/>
  <c r="K13" i="1"/>
  <c r="M13" i="1" s="1"/>
  <c r="G13" i="1"/>
  <c r="I13" i="1" s="1"/>
  <c r="D13" i="1"/>
  <c r="K12" i="1"/>
  <c r="M12" i="1" s="1"/>
  <c r="G12" i="1"/>
  <c r="I12" i="1" s="1"/>
  <c r="D12" i="1"/>
  <c r="K11" i="1"/>
  <c r="M11" i="1" s="1"/>
  <c r="G11" i="1"/>
  <c r="H11" i="1" s="1"/>
  <c r="D11" i="1"/>
  <c r="K10" i="1"/>
  <c r="M10" i="1" s="1"/>
  <c r="G10" i="1"/>
  <c r="I10" i="1" s="1"/>
  <c r="D10" i="1"/>
  <c r="L5" i="1"/>
  <c r="L6" i="1"/>
  <c r="L7" i="1"/>
  <c r="H5" i="1"/>
  <c r="H6" i="1"/>
  <c r="H7" i="1"/>
  <c r="H4" i="1"/>
  <c r="L4" i="1"/>
  <c r="K7" i="1"/>
  <c r="M7" i="1" s="1"/>
  <c r="G7" i="1"/>
  <c r="I7" i="1" s="1"/>
  <c r="D7" i="1"/>
  <c r="K6" i="1"/>
  <c r="M6" i="1" s="1"/>
  <c r="G6" i="1"/>
  <c r="I6" i="1" s="1"/>
  <c r="D6" i="1"/>
  <c r="K5" i="1"/>
  <c r="M5" i="1" s="1"/>
  <c r="G5" i="1"/>
  <c r="I5" i="1" s="1"/>
  <c r="D5" i="1"/>
  <c r="M4" i="1"/>
  <c r="K4" i="1"/>
  <c r="I4" i="1"/>
  <c r="G4" i="1"/>
  <c r="D4" i="1"/>
  <c r="I8" i="1" l="1"/>
  <c r="L8" i="1"/>
  <c r="I14" i="1"/>
  <c r="L14" i="1"/>
  <c r="L10" i="1"/>
  <c r="H10" i="1"/>
  <c r="I11" i="1"/>
  <c r="L13" i="1"/>
  <c r="L12" i="1"/>
  <c r="H13" i="1"/>
  <c r="L11" i="1"/>
  <c r="H12" i="1"/>
</calcChain>
</file>

<file path=xl/sharedStrings.xml><?xml version="1.0" encoding="utf-8"?>
<sst xmlns="http://schemas.openxmlformats.org/spreadsheetml/2006/main" count="40" uniqueCount="19">
  <si>
    <t>Actual load, 
Ohm</t>
  </si>
  <si>
    <t>Load voltage,
mV</t>
  </si>
  <si>
    <t>Load current,
mA</t>
  </si>
  <si>
    <t>U7-4 voltage,
mV</t>
  </si>
  <si>
    <t>U10-4 voltage,
mV</t>
  </si>
  <si>
    <t>Measured</t>
  </si>
  <si>
    <t>Calculated</t>
  </si>
  <si>
    <t>Load per U7, Ohm</t>
  </si>
  <si>
    <t>Load per U10, Ohm</t>
  </si>
  <si>
    <t>HS shunt current, mA</t>
  </si>
  <si>
    <t>LS shunt current, mA</t>
  </si>
  <si>
    <t>HS current error, %</t>
  </si>
  <si>
    <t>LS current error, %</t>
  </si>
  <si>
    <t>INA225 Gain</t>
  </si>
  <si>
    <t>HS output,
mV</t>
  </si>
  <si>
    <t>Load per INA, Ohm</t>
  </si>
  <si>
    <t>LS output,
mV</t>
  </si>
  <si>
    <r>
      <t xml:space="preserve">INA225EVM connected as HS (shunt + load) or LS (load + shunt) between pins 3 and 2 of J2, with external 0.1 Ohm </t>
    </r>
    <r>
      <rPr>
        <sz val="11"/>
        <color theme="1"/>
        <rFont val="Calibri"/>
        <family val="2"/>
        <charset val="204"/>
      </rPr>
      <t>±</t>
    </r>
    <r>
      <rPr>
        <sz val="11"/>
        <color theme="1"/>
        <rFont val="Calibri"/>
        <family val="2"/>
        <scheme val="minor"/>
      </rPr>
      <t>5% shunt, no input filter</t>
    </r>
  </si>
  <si>
    <t>Load connected between pins 3 and 2 of J2 on LC R1.0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</si>
</sst>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2" fontId="2" fillId="3" borderId="1" xfId="2" applyNumberFormat="1" applyBorder="1"/>
    <xf numFmtId="2" fontId="1" fillId="2" borderId="1" xfId="1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2" fontId="3" fillId="4" borderId="1" xfId="3" applyNumberFormat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5845-286A-4E55-9F97-28AA831829D0}">
  <dimension ref="A1:M29"/>
  <sheetViews>
    <sheetView tabSelected="1" workbookViewId="0">
      <selection activeCell="A31" sqref="A31"/>
    </sheetView>
  </sheetViews>
  <sheetFormatPr defaultRowHeight="15" x14ac:dyDescent="0.25"/>
  <cols>
    <col min="1" max="1" width="11.85546875" customWidth="1"/>
    <col min="2" max="2" width="13.42578125" customWidth="1"/>
    <col min="3" max="4" width="13.28515625" customWidth="1"/>
    <col min="5" max="5" width="8.5703125" customWidth="1"/>
    <col min="6" max="6" width="13.5703125" customWidth="1"/>
    <col min="7" max="7" width="16.140625" customWidth="1"/>
    <col min="8" max="8" width="15.7109375" customWidth="1"/>
    <col min="9" max="9" width="13.42578125" customWidth="1"/>
    <col min="10" max="10" width="14.85546875" customWidth="1"/>
    <col min="11" max="11" width="16.7109375" customWidth="1"/>
    <col min="12" max="12" width="15.7109375" customWidth="1"/>
    <col min="13" max="13" width="13.42578125" customWidth="1"/>
    <col min="14" max="14" width="15.5703125" customWidth="1"/>
    <col min="15" max="15" width="17.7109375" customWidth="1"/>
    <col min="16" max="16" width="17" customWidth="1"/>
    <col min="17" max="17" width="13.42578125" customWidth="1"/>
  </cols>
  <sheetData>
    <row r="1" spans="1:13" x14ac:dyDescent="0.25">
      <c r="A1" t="s">
        <v>18</v>
      </c>
    </row>
    <row r="2" spans="1:13" x14ac:dyDescent="0.25">
      <c r="A2" s="9" t="s">
        <v>5</v>
      </c>
      <c r="B2" s="9"/>
      <c r="C2" s="9"/>
      <c r="D2" s="2" t="s">
        <v>6</v>
      </c>
      <c r="E2" s="3"/>
      <c r="F2" s="2" t="s">
        <v>5</v>
      </c>
      <c r="G2" s="9" t="s">
        <v>6</v>
      </c>
      <c r="H2" s="9"/>
      <c r="I2" s="10"/>
      <c r="J2" s="2" t="s">
        <v>5</v>
      </c>
      <c r="K2" s="9" t="s">
        <v>6</v>
      </c>
      <c r="L2" s="9"/>
      <c r="M2" s="10"/>
    </row>
    <row r="3" spans="1:13" s="1" customFormat="1" ht="30" x14ac:dyDescent="0.25">
      <c r="A3" s="4" t="s">
        <v>0</v>
      </c>
      <c r="B3" s="4" t="s">
        <v>1</v>
      </c>
      <c r="C3" s="4" t="s">
        <v>2</v>
      </c>
      <c r="D3" s="4" t="s">
        <v>2</v>
      </c>
      <c r="E3" s="5" t="s">
        <v>13</v>
      </c>
      <c r="F3" s="4" t="s">
        <v>3</v>
      </c>
      <c r="G3" s="4" t="s">
        <v>9</v>
      </c>
      <c r="H3" s="4" t="s">
        <v>11</v>
      </c>
      <c r="I3" s="4" t="s">
        <v>7</v>
      </c>
      <c r="J3" s="4" t="s">
        <v>4</v>
      </c>
      <c r="K3" s="4" t="s">
        <v>10</v>
      </c>
      <c r="L3" s="4" t="s">
        <v>12</v>
      </c>
      <c r="M3" s="4" t="s">
        <v>8</v>
      </c>
    </row>
    <row r="4" spans="1:13" x14ac:dyDescent="0.25">
      <c r="A4" s="3">
        <v>8200</v>
      </c>
      <c r="B4" s="3">
        <v>23460</v>
      </c>
      <c r="C4" s="6">
        <v>2.85</v>
      </c>
      <c r="D4" s="6">
        <f>B4/A4</f>
        <v>2.8609756097560974</v>
      </c>
      <c r="E4" s="3">
        <v>25</v>
      </c>
      <c r="F4" s="6">
        <v>17.82</v>
      </c>
      <c r="G4" s="6">
        <f>(F4 * 10)/E4</f>
        <v>7.1279999999999992</v>
      </c>
      <c r="H4" s="7">
        <f>(G4/C4 - 1)*100</f>
        <v>150.10526315789468</v>
      </c>
      <c r="I4" s="6">
        <f>B4/G4</f>
        <v>3291.2457912457917</v>
      </c>
      <c r="J4" s="6">
        <v>7.29</v>
      </c>
      <c r="K4" s="6">
        <f>(J4*10)/E4</f>
        <v>2.9160000000000004</v>
      </c>
      <c r="L4" s="8">
        <f>(K4/C4 - 1)*100</f>
        <v>2.3157894736842266</v>
      </c>
      <c r="M4" s="6">
        <f>B4/K4</f>
        <v>8045.2674897119332</v>
      </c>
    </row>
    <row r="5" spans="1:13" x14ac:dyDescent="0.25">
      <c r="A5" s="3">
        <v>5600</v>
      </c>
      <c r="B5" s="3">
        <v>23450</v>
      </c>
      <c r="C5" s="6">
        <v>4.18</v>
      </c>
      <c r="D5" s="6">
        <f>B5/A5</f>
        <v>4.1875</v>
      </c>
      <c r="E5" s="3">
        <v>25</v>
      </c>
      <c r="F5" s="6">
        <v>21.25</v>
      </c>
      <c r="G5" s="6">
        <f>(F5 * 10)/E5</f>
        <v>8.5</v>
      </c>
      <c r="H5" s="7">
        <f t="shared" ref="H5:H8" si="0">(G5/C5 - 1)*100</f>
        <v>103.34928229665073</v>
      </c>
      <c r="I5" s="6">
        <f>B5/G5</f>
        <v>2758.8235294117649</v>
      </c>
      <c r="J5" s="6">
        <v>10.56</v>
      </c>
      <c r="K5" s="6">
        <f>(J5*10)/E5</f>
        <v>4.2240000000000002</v>
      </c>
      <c r="L5" s="8">
        <f t="shared" ref="L5:L8" si="1">(K5/C5 - 1)*100</f>
        <v>1.0526315789473717</v>
      </c>
      <c r="M5" s="6">
        <f>B5/K5</f>
        <v>5551.609848484848</v>
      </c>
    </row>
    <row r="6" spans="1:13" x14ac:dyDescent="0.25">
      <c r="A6" s="3">
        <v>1800</v>
      </c>
      <c r="B6" s="3">
        <v>23410</v>
      </c>
      <c r="C6" s="6">
        <v>12.93</v>
      </c>
      <c r="D6" s="6">
        <f>B6/A6</f>
        <v>13.005555555555556</v>
      </c>
      <c r="E6" s="3">
        <v>25</v>
      </c>
      <c r="F6" s="6">
        <v>42.72</v>
      </c>
      <c r="G6" s="6">
        <f>(F6 * 10)/E6</f>
        <v>17.088000000000001</v>
      </c>
      <c r="H6" s="7">
        <f t="shared" si="0"/>
        <v>32.157772621809769</v>
      </c>
      <c r="I6" s="6">
        <f>B6/G6</f>
        <v>1369.9672284644193</v>
      </c>
      <c r="J6" s="6">
        <v>32.299999999999997</v>
      </c>
      <c r="K6" s="6">
        <f>(J6*10)/E6</f>
        <v>12.92</v>
      </c>
      <c r="L6" s="8">
        <f t="shared" si="1"/>
        <v>-7.7339520494967839E-2</v>
      </c>
      <c r="M6" s="6">
        <f>B6/K6</f>
        <v>1811.9195046439629</v>
      </c>
    </row>
    <row r="7" spans="1:13" x14ac:dyDescent="0.25">
      <c r="A7" s="3">
        <v>1362</v>
      </c>
      <c r="B7" s="3">
        <v>23400</v>
      </c>
      <c r="C7" s="6">
        <v>17.13</v>
      </c>
      <c r="D7" s="6">
        <f>B7/A7</f>
        <v>17.180616740088105</v>
      </c>
      <c r="E7" s="3">
        <v>25</v>
      </c>
      <c r="F7" s="6">
        <v>53.08</v>
      </c>
      <c r="G7" s="6">
        <f>(F7 * 10)/E7</f>
        <v>21.231999999999999</v>
      </c>
      <c r="H7" s="7">
        <f t="shared" si="0"/>
        <v>23.946293053123171</v>
      </c>
      <c r="I7" s="6">
        <f>B7/G7</f>
        <v>1102.1100226073852</v>
      </c>
      <c r="J7" s="6">
        <v>42.63</v>
      </c>
      <c r="K7" s="6">
        <f>(J7*10)/E7</f>
        <v>17.052</v>
      </c>
      <c r="L7" s="8">
        <f t="shared" si="1"/>
        <v>-0.45534150612959179</v>
      </c>
      <c r="M7" s="6">
        <f>B7/K7</f>
        <v>1372.2730471498944</v>
      </c>
    </row>
    <row r="8" spans="1:13" x14ac:dyDescent="0.25">
      <c r="A8" s="3">
        <v>747</v>
      </c>
      <c r="B8" s="3">
        <v>23360</v>
      </c>
      <c r="C8" s="6">
        <v>31.19</v>
      </c>
      <c r="D8" s="6">
        <f>B8/A8</f>
        <v>31.271753681392237</v>
      </c>
      <c r="E8" s="3">
        <v>25</v>
      </c>
      <c r="F8" s="6">
        <v>87.73</v>
      </c>
      <c r="G8" s="6">
        <f>(F8 * 10)/E8</f>
        <v>35.092000000000006</v>
      </c>
      <c r="H8" s="7">
        <f t="shared" si="0"/>
        <v>12.510420006412314</v>
      </c>
      <c r="I8" s="6">
        <f>B8/G8</f>
        <v>665.67878718796294</v>
      </c>
      <c r="J8" s="6">
        <v>77.56</v>
      </c>
      <c r="K8" s="6">
        <f>(J8*10)/E8</f>
        <v>31.024000000000001</v>
      </c>
      <c r="L8" s="8">
        <f t="shared" si="1"/>
        <v>-0.53222186598268495</v>
      </c>
      <c r="M8" s="6">
        <f>B8/K8</f>
        <v>752.96544610624028</v>
      </c>
    </row>
    <row r="10" spans="1:13" x14ac:dyDescent="0.25">
      <c r="A10" s="3">
        <v>8200</v>
      </c>
      <c r="B10" s="3">
        <v>23460</v>
      </c>
      <c r="C10" s="6">
        <v>2.86</v>
      </c>
      <c r="D10" s="6">
        <f>B10/A10</f>
        <v>2.8609756097560974</v>
      </c>
      <c r="E10" s="3">
        <v>50</v>
      </c>
      <c r="F10" s="6">
        <v>35.450000000000003</v>
      </c>
      <c r="G10" s="6">
        <f>(F10 * 10)/E10</f>
        <v>7.09</v>
      </c>
      <c r="H10" s="7">
        <f>(G10/C10 - 1)*100</f>
        <v>147.90209790209792</v>
      </c>
      <c r="I10" s="6">
        <f>B10/G10</f>
        <v>3308.885754583921</v>
      </c>
      <c r="J10" s="6">
        <v>14.58</v>
      </c>
      <c r="K10" s="6">
        <f>(J10*10)/E10</f>
        <v>2.9160000000000004</v>
      </c>
      <c r="L10" s="8">
        <f>(K10/C10 - 1)*100</f>
        <v>1.9580419580419672</v>
      </c>
      <c r="M10" s="6">
        <f>B10/K10</f>
        <v>8045.2674897119332</v>
      </c>
    </row>
    <row r="11" spans="1:13" x14ac:dyDescent="0.25">
      <c r="A11" s="3">
        <v>5600</v>
      </c>
      <c r="B11" s="3">
        <v>23450</v>
      </c>
      <c r="C11" s="6">
        <v>4.1900000000000004</v>
      </c>
      <c r="D11" s="6">
        <f>B11/A11</f>
        <v>4.1875</v>
      </c>
      <c r="E11" s="3">
        <v>50</v>
      </c>
      <c r="F11" s="6">
        <v>41.98</v>
      </c>
      <c r="G11" s="6">
        <f>(F11 * 10)/E11</f>
        <v>8.395999999999999</v>
      </c>
      <c r="H11" s="7">
        <f t="shared" ref="H11:H13" si="2">(G11/C11 - 1)*100</f>
        <v>100.38186157517895</v>
      </c>
      <c r="I11" s="6">
        <f>B11/G11</f>
        <v>2792.9966650786091</v>
      </c>
      <c r="J11" s="6">
        <v>21.15</v>
      </c>
      <c r="K11" s="6">
        <f>(J11*10)/E11</f>
        <v>4.2300000000000004</v>
      </c>
      <c r="L11" s="8">
        <f t="shared" ref="L11:L13" si="3">(K11/C11 - 1)*100</f>
        <v>0.95465393794749165</v>
      </c>
      <c r="M11" s="6">
        <f>B11/K11</f>
        <v>5543.7352245862876</v>
      </c>
    </row>
    <row r="12" spans="1:13" x14ac:dyDescent="0.25">
      <c r="A12" s="3">
        <v>1800</v>
      </c>
      <c r="B12" s="3">
        <v>23410</v>
      </c>
      <c r="C12" s="6">
        <v>12.96</v>
      </c>
      <c r="D12" s="6">
        <f>B12/A12</f>
        <v>13.005555555555556</v>
      </c>
      <c r="E12" s="3">
        <v>50</v>
      </c>
      <c r="F12" s="6">
        <v>85.31</v>
      </c>
      <c r="G12" s="6">
        <f>(F12 * 10)/E12</f>
        <v>17.062000000000001</v>
      </c>
      <c r="H12" s="7">
        <f t="shared" si="2"/>
        <v>31.651234567901241</v>
      </c>
      <c r="I12" s="6">
        <f>B12/G12</f>
        <v>1372.0548587504395</v>
      </c>
      <c r="J12" s="6">
        <v>64.63</v>
      </c>
      <c r="K12" s="6">
        <f>(J12*10)/E12</f>
        <v>12.925999999999998</v>
      </c>
      <c r="L12" s="8">
        <f t="shared" si="3"/>
        <v>-0.26234567901236572</v>
      </c>
      <c r="M12" s="6">
        <f>B12/K12</f>
        <v>1811.078446541854</v>
      </c>
    </row>
    <row r="13" spans="1:13" x14ac:dyDescent="0.25">
      <c r="A13" s="3">
        <v>1362</v>
      </c>
      <c r="B13" s="3">
        <v>23400</v>
      </c>
      <c r="C13" s="6">
        <v>17.13</v>
      </c>
      <c r="D13" s="6">
        <f>B13/A13</f>
        <v>17.180616740088105</v>
      </c>
      <c r="E13" s="3">
        <v>50</v>
      </c>
      <c r="F13" s="6">
        <v>105.86</v>
      </c>
      <c r="G13" s="6">
        <f>(F13 * 10)/E13</f>
        <v>21.171999999999997</v>
      </c>
      <c r="H13" s="7">
        <f t="shared" si="2"/>
        <v>23.596030356100407</v>
      </c>
      <c r="I13" s="6">
        <f>B13/G13</f>
        <v>1105.2333270357076</v>
      </c>
      <c r="J13" s="6">
        <v>85.28</v>
      </c>
      <c r="K13" s="6">
        <f>(J13*10)/E13</f>
        <v>17.055999999999997</v>
      </c>
      <c r="L13" s="8">
        <f t="shared" si="3"/>
        <v>-0.4319906596614187</v>
      </c>
      <c r="M13" s="6">
        <f>B13/K13</f>
        <v>1371.9512195121954</v>
      </c>
    </row>
    <row r="14" spans="1:13" x14ac:dyDescent="0.25">
      <c r="A14" s="3">
        <v>747</v>
      </c>
      <c r="B14" s="3">
        <v>23360</v>
      </c>
      <c r="C14" s="6">
        <v>31.2</v>
      </c>
      <c r="D14" s="6">
        <f>B14/A14</f>
        <v>31.271753681392237</v>
      </c>
      <c r="E14" s="3">
        <v>50</v>
      </c>
      <c r="F14" s="6">
        <v>175.58</v>
      </c>
      <c r="G14" s="6">
        <f>(F14 * 10)/E14</f>
        <v>35.116000000000007</v>
      </c>
      <c r="H14" s="7">
        <f t="shared" ref="H14" si="4">(G14/C14 - 1)*100</f>
        <v>12.551282051282087</v>
      </c>
      <c r="I14" s="6">
        <f>B14/G14</f>
        <v>665.22382959334766</v>
      </c>
      <c r="J14" s="6">
        <v>155.27000000000001</v>
      </c>
      <c r="K14" s="6">
        <f>(J14*10)/E14</f>
        <v>31.054000000000002</v>
      </c>
      <c r="L14" s="8">
        <f t="shared" ref="L14" si="5">(K14/C14 - 1)*100</f>
        <v>-0.4679487179487074</v>
      </c>
      <c r="M14" s="6">
        <f>B14/K14</f>
        <v>752.2380369678624</v>
      </c>
    </row>
    <row r="16" spans="1:13" x14ac:dyDescent="0.25">
      <c r="A16" t="s">
        <v>17</v>
      </c>
    </row>
    <row r="17" spans="1:13" x14ac:dyDescent="0.25">
      <c r="A17" s="9" t="s">
        <v>5</v>
      </c>
      <c r="B17" s="9"/>
      <c r="C17" s="9"/>
      <c r="D17" s="2" t="s">
        <v>6</v>
      </c>
      <c r="E17" s="3"/>
      <c r="F17" s="2" t="s">
        <v>5</v>
      </c>
      <c r="G17" s="9" t="s">
        <v>6</v>
      </c>
      <c r="H17" s="9"/>
      <c r="I17" s="10"/>
      <c r="J17" s="2" t="s">
        <v>5</v>
      </c>
      <c r="K17" s="9" t="s">
        <v>6</v>
      </c>
      <c r="L17" s="9"/>
      <c r="M17" s="10"/>
    </row>
    <row r="18" spans="1:13" ht="30" x14ac:dyDescent="0.25">
      <c r="A18" s="4" t="s">
        <v>0</v>
      </c>
      <c r="B18" s="4" t="s">
        <v>1</v>
      </c>
      <c r="C18" s="4" t="s">
        <v>2</v>
      </c>
      <c r="D18" s="4" t="s">
        <v>2</v>
      </c>
      <c r="E18" s="5" t="s">
        <v>13</v>
      </c>
      <c r="F18" s="4" t="s">
        <v>14</v>
      </c>
      <c r="G18" s="4" t="s">
        <v>9</v>
      </c>
      <c r="H18" s="4" t="s">
        <v>11</v>
      </c>
      <c r="I18" s="4" t="s">
        <v>15</v>
      </c>
      <c r="J18" s="4" t="s">
        <v>16</v>
      </c>
      <c r="K18" s="4" t="s">
        <v>10</v>
      </c>
      <c r="L18" s="4" t="s">
        <v>12</v>
      </c>
      <c r="M18" s="4" t="s">
        <v>15</v>
      </c>
    </row>
    <row r="19" spans="1:13" x14ac:dyDescent="0.25">
      <c r="A19" s="3">
        <v>8200</v>
      </c>
      <c r="B19" s="3">
        <v>23450</v>
      </c>
      <c r="C19" s="6">
        <v>2.86</v>
      </c>
      <c r="D19" s="6">
        <f>B19/A19</f>
        <v>2.8597560975609757</v>
      </c>
      <c r="E19" s="3">
        <v>25</v>
      </c>
      <c r="F19" s="6">
        <v>11.47</v>
      </c>
      <c r="G19" s="6">
        <f>(F19*10)/E19</f>
        <v>4.5880000000000001</v>
      </c>
      <c r="H19" s="11">
        <f>(G19/C19 - 1)*100</f>
        <v>60.41958041958042</v>
      </c>
      <c r="I19" s="6">
        <f>B19/G19</f>
        <v>5111.1595466434173</v>
      </c>
      <c r="J19" s="6">
        <v>6.99</v>
      </c>
      <c r="K19" s="6">
        <f>(J19*10)/E19</f>
        <v>2.7960000000000003</v>
      </c>
      <c r="L19" s="8">
        <f>(K19/C19 - 1)*100</f>
        <v>-2.2377622377622197</v>
      </c>
      <c r="M19" s="6">
        <f>B19/K19</f>
        <v>8386.9814020028607</v>
      </c>
    </row>
    <row r="20" spans="1:13" x14ac:dyDescent="0.25">
      <c r="A20" s="3">
        <v>5600</v>
      </c>
      <c r="B20" s="3">
        <v>23440</v>
      </c>
      <c r="C20" s="6">
        <v>4.1900000000000004</v>
      </c>
      <c r="D20" s="6">
        <f>B20/A20</f>
        <v>4.1857142857142859</v>
      </c>
      <c r="E20" s="3">
        <v>25</v>
      </c>
      <c r="F20" s="6">
        <v>14.77</v>
      </c>
      <c r="G20" s="6">
        <f t="shared" ref="G20:G23" si="6">(F20*10)/E20</f>
        <v>5.9079999999999995</v>
      </c>
      <c r="H20" s="11">
        <f t="shared" ref="H20:H23" si="7">(G20/C20 - 1)*100</f>
        <v>41.002386634844832</v>
      </c>
      <c r="I20" s="6">
        <f t="shared" ref="I20:I23" si="8">B20/G20</f>
        <v>3967.5016926201765</v>
      </c>
      <c r="J20" s="6">
        <v>10.3</v>
      </c>
      <c r="K20" s="6">
        <f t="shared" ref="K20:K23" si="9">(J20*10)/E20</f>
        <v>4.12</v>
      </c>
      <c r="L20" s="8">
        <f t="shared" ref="L20:L23" si="10">(K20/C20 - 1)*100</f>
        <v>-1.6706443914081159</v>
      </c>
      <c r="M20" s="6">
        <f t="shared" ref="M20:M23" si="11">B20/K20</f>
        <v>5689.3203883495144</v>
      </c>
    </row>
    <row r="21" spans="1:13" x14ac:dyDescent="0.25">
      <c r="A21" s="3">
        <v>1800</v>
      </c>
      <c r="B21" s="3">
        <v>23410</v>
      </c>
      <c r="C21" s="6">
        <v>12.95</v>
      </c>
      <c r="D21" s="6">
        <f>B21/A21</f>
        <v>13.005555555555556</v>
      </c>
      <c r="E21" s="3">
        <v>25</v>
      </c>
      <c r="F21" s="6">
        <v>36.75</v>
      </c>
      <c r="G21" s="6">
        <f t="shared" si="6"/>
        <v>14.7</v>
      </c>
      <c r="H21" s="11">
        <f t="shared" si="7"/>
        <v>13.513513513513509</v>
      </c>
      <c r="I21" s="6">
        <f t="shared" si="8"/>
        <v>1592.5170068027212</v>
      </c>
      <c r="J21" s="6">
        <v>32.18</v>
      </c>
      <c r="K21" s="6">
        <f t="shared" si="9"/>
        <v>12.872</v>
      </c>
      <c r="L21" s="8">
        <f t="shared" si="10"/>
        <v>-0.60231660231659934</v>
      </c>
      <c r="M21" s="6">
        <f t="shared" si="11"/>
        <v>1818.6761963952765</v>
      </c>
    </row>
    <row r="22" spans="1:13" x14ac:dyDescent="0.25">
      <c r="A22" s="3">
        <v>1362</v>
      </c>
      <c r="B22" s="3">
        <v>23400</v>
      </c>
      <c r="C22" s="6">
        <v>17.13</v>
      </c>
      <c r="D22" s="6">
        <f>B22/A22</f>
        <v>17.180616740088105</v>
      </c>
      <c r="E22" s="3">
        <v>25</v>
      </c>
      <c r="F22" s="6">
        <v>47.28</v>
      </c>
      <c r="G22" s="6">
        <f t="shared" si="6"/>
        <v>18.911999999999999</v>
      </c>
      <c r="H22" s="11">
        <f t="shared" si="7"/>
        <v>10.402802101576182</v>
      </c>
      <c r="I22" s="6">
        <f t="shared" si="8"/>
        <v>1237.3096446700508</v>
      </c>
      <c r="J22" s="6">
        <v>42.5</v>
      </c>
      <c r="K22" s="6">
        <f t="shared" si="9"/>
        <v>17</v>
      </c>
      <c r="L22" s="8">
        <f t="shared" si="10"/>
        <v>-0.75890251021598631</v>
      </c>
      <c r="M22" s="6">
        <f t="shared" si="11"/>
        <v>1376.4705882352941</v>
      </c>
    </row>
    <row r="23" spans="1:13" x14ac:dyDescent="0.25">
      <c r="A23" s="3">
        <v>747</v>
      </c>
      <c r="B23" s="3">
        <v>23360</v>
      </c>
      <c r="C23" s="6">
        <v>30.93</v>
      </c>
      <c r="D23" s="6">
        <f>B23/A23</f>
        <v>31.271753681392237</v>
      </c>
      <c r="E23" s="3">
        <v>25</v>
      </c>
      <c r="F23" s="6">
        <v>82.3</v>
      </c>
      <c r="G23" s="6">
        <f t="shared" si="6"/>
        <v>32.92</v>
      </c>
      <c r="H23" s="11">
        <f t="shared" si="7"/>
        <v>6.4338829615260273</v>
      </c>
      <c r="I23" s="6">
        <f t="shared" si="8"/>
        <v>709.59902794653703</v>
      </c>
      <c r="J23" s="6">
        <v>77.73</v>
      </c>
      <c r="K23" s="6">
        <f t="shared" si="9"/>
        <v>31.092000000000002</v>
      </c>
      <c r="L23" s="8">
        <f t="shared" si="10"/>
        <v>0.5237633365664518</v>
      </c>
      <c r="M23" s="6">
        <f t="shared" si="11"/>
        <v>751.31866718126844</v>
      </c>
    </row>
    <row r="25" spans="1:13" x14ac:dyDescent="0.25">
      <c r="A25" s="3">
        <v>8200</v>
      </c>
      <c r="B25" s="3">
        <v>23450</v>
      </c>
      <c r="C25" s="6">
        <v>2.86</v>
      </c>
      <c r="D25" s="6">
        <f>B25/A25</f>
        <v>2.8597560975609757</v>
      </c>
      <c r="E25" s="3">
        <v>50</v>
      </c>
      <c r="F25" s="6">
        <v>22.91</v>
      </c>
      <c r="G25" s="6">
        <f>(F25*10)/E25</f>
        <v>4.5819999999999999</v>
      </c>
      <c r="H25" s="11">
        <f>(G25/C25 - 1)*100</f>
        <v>60.209790209790206</v>
      </c>
      <c r="I25" s="6">
        <f>B25/G25</f>
        <v>5117.8524661719775</v>
      </c>
      <c r="J25" s="6">
        <v>13.99</v>
      </c>
      <c r="K25" s="6">
        <f>(J25*10)/E25</f>
        <v>2.798</v>
      </c>
      <c r="L25" s="8">
        <f>(K25/C25- 1)*100</f>
        <v>-2.1678321678321621</v>
      </c>
      <c r="M25" s="6">
        <f>B25/K25</f>
        <v>8380.9864188706215</v>
      </c>
    </row>
    <row r="26" spans="1:13" x14ac:dyDescent="0.25">
      <c r="A26" s="3">
        <v>5600</v>
      </c>
      <c r="B26" s="3">
        <v>23440</v>
      </c>
      <c r="C26" s="6">
        <v>4.1900000000000004</v>
      </c>
      <c r="D26" s="6">
        <f>B26/A26</f>
        <v>4.1857142857142859</v>
      </c>
      <c r="E26" s="3">
        <v>50</v>
      </c>
      <c r="F26" s="6">
        <v>29.5</v>
      </c>
      <c r="G26" s="6">
        <f t="shared" ref="G26:G29" si="12">(F26*10)/E26</f>
        <v>5.9</v>
      </c>
      <c r="H26" s="11">
        <f t="shared" ref="H26:H29" si="13">(G26/C26 - 1)*100</f>
        <v>40.81145584725536</v>
      </c>
      <c r="I26" s="6">
        <f t="shared" ref="I26:I29" si="14">B26/G26</f>
        <v>3972.881355932203</v>
      </c>
      <c r="J26" s="6">
        <v>20.57</v>
      </c>
      <c r="K26" s="6">
        <f t="shared" ref="K26:K29" si="15">(J26*10)/E26</f>
        <v>4.1139999999999999</v>
      </c>
      <c r="L26" s="8">
        <f t="shared" ref="L26:L29" si="16">(K26/C26- 1)*100</f>
        <v>-1.8138424821002475</v>
      </c>
      <c r="M26" s="6">
        <f t="shared" ref="M26:M29" si="17">B26/K26</f>
        <v>5697.6178901312596</v>
      </c>
    </row>
    <row r="27" spans="1:13" x14ac:dyDescent="0.25">
      <c r="A27" s="3">
        <v>1800</v>
      </c>
      <c r="B27" s="3">
        <v>23410</v>
      </c>
      <c r="C27" s="6">
        <v>12.95</v>
      </c>
      <c r="D27" s="6">
        <f>B27/A27</f>
        <v>13.005555555555556</v>
      </c>
      <c r="E27" s="3">
        <v>50</v>
      </c>
      <c r="F27" s="6">
        <v>73.38</v>
      </c>
      <c r="G27" s="6">
        <f t="shared" si="12"/>
        <v>14.675999999999998</v>
      </c>
      <c r="H27" s="11">
        <f t="shared" si="13"/>
        <v>13.328185328185317</v>
      </c>
      <c r="I27" s="6">
        <f t="shared" si="14"/>
        <v>1595.1212864540748</v>
      </c>
      <c r="J27" s="6">
        <v>64.33</v>
      </c>
      <c r="K27" s="6">
        <f t="shared" si="15"/>
        <v>12.866</v>
      </c>
      <c r="L27" s="8">
        <f t="shared" si="16"/>
        <v>-0.64864864864864202</v>
      </c>
      <c r="M27" s="6">
        <f t="shared" si="17"/>
        <v>1819.5243276853723</v>
      </c>
    </row>
    <row r="28" spans="1:13" x14ac:dyDescent="0.25">
      <c r="A28" s="3">
        <v>1362</v>
      </c>
      <c r="B28" s="3">
        <v>23400</v>
      </c>
      <c r="C28" s="6">
        <v>17.13</v>
      </c>
      <c r="D28" s="6">
        <f>B28/A28</f>
        <v>17.180616740088105</v>
      </c>
      <c r="E28" s="3">
        <v>50</v>
      </c>
      <c r="F28" s="6">
        <v>94.28</v>
      </c>
      <c r="G28" s="6">
        <f t="shared" si="12"/>
        <v>18.855999999999998</v>
      </c>
      <c r="H28" s="11">
        <f t="shared" si="13"/>
        <v>10.075890251021601</v>
      </c>
      <c r="I28" s="6">
        <f t="shared" si="14"/>
        <v>1240.984302078914</v>
      </c>
      <c r="J28" s="6">
        <v>84.98</v>
      </c>
      <c r="K28" s="6">
        <f t="shared" si="15"/>
        <v>16.996000000000002</v>
      </c>
      <c r="L28" s="8">
        <f t="shared" si="16"/>
        <v>-0.78225335668415941</v>
      </c>
      <c r="M28" s="6">
        <f t="shared" si="17"/>
        <v>1376.7945398917391</v>
      </c>
    </row>
    <row r="29" spans="1:13" x14ac:dyDescent="0.25">
      <c r="A29" s="3">
        <v>747</v>
      </c>
      <c r="B29" s="3">
        <v>23360</v>
      </c>
      <c r="C29" s="6">
        <v>30.93</v>
      </c>
      <c r="D29" s="6">
        <f>B29/A29</f>
        <v>31.271753681392237</v>
      </c>
      <c r="E29" s="3">
        <v>50</v>
      </c>
      <c r="F29" s="6">
        <v>164.49</v>
      </c>
      <c r="G29" s="6">
        <f t="shared" si="12"/>
        <v>32.898000000000003</v>
      </c>
      <c r="H29" s="11">
        <f t="shared" si="13"/>
        <v>6.362754607177501</v>
      </c>
      <c r="I29" s="6">
        <f t="shared" si="14"/>
        <v>710.0735607027782</v>
      </c>
      <c r="J29" s="6">
        <v>155.31</v>
      </c>
      <c r="K29" s="6">
        <f t="shared" si="15"/>
        <v>31.061999999999998</v>
      </c>
      <c r="L29" s="8">
        <f t="shared" si="16"/>
        <v>0.42677012609115828</v>
      </c>
      <c r="M29" s="6">
        <f t="shared" si="17"/>
        <v>752.04429849977475</v>
      </c>
    </row>
  </sheetData>
  <mergeCells count="6">
    <mergeCell ref="A2:C2"/>
    <mergeCell ref="G2:I2"/>
    <mergeCell ref="K2:M2"/>
    <mergeCell ref="G17:I17"/>
    <mergeCell ref="A17:C17"/>
    <mergeCell ref="K17:M1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Lubomir Popov</dc:creator>
  <cp:lastModifiedBy>Lubomir Popov</cp:lastModifiedBy>
  <dcterms:created xsi:type="dcterms:W3CDTF">2019-01-01T14:29:17Z</dcterms:created>
  <dcterms:modified xsi:type="dcterms:W3CDTF">2019-01-04T14:17:42Z</dcterms:modified>
</cp:coreProperties>
</file>