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5" i="1" l="1"/>
  <c r="O65" i="1"/>
  <c r="P64" i="1"/>
  <c r="O64" i="1"/>
  <c r="O63" i="1"/>
  <c r="P63" i="1" s="1"/>
  <c r="O62" i="1"/>
  <c r="P61" i="1"/>
  <c r="O61" i="1"/>
  <c r="P60" i="1"/>
  <c r="O60" i="1"/>
  <c r="O59" i="1"/>
  <c r="P59" i="1" s="1"/>
  <c r="O58" i="1"/>
  <c r="P57" i="1"/>
  <c r="O57" i="1"/>
  <c r="P56" i="1"/>
  <c r="O56" i="1"/>
  <c r="O55" i="1"/>
  <c r="P55" i="1" s="1"/>
  <c r="O54" i="1"/>
  <c r="P53" i="1"/>
  <c r="O53" i="1"/>
  <c r="P52" i="1"/>
  <c r="O52" i="1"/>
  <c r="O51" i="1"/>
  <c r="P51" i="1" s="1"/>
  <c r="O50" i="1"/>
  <c r="P49" i="1"/>
  <c r="O49" i="1"/>
  <c r="P43" i="1"/>
  <c r="O43" i="1"/>
  <c r="O42" i="1"/>
  <c r="P42" i="1" s="1"/>
  <c r="O41" i="1"/>
  <c r="P40" i="1"/>
  <c r="O40" i="1"/>
  <c r="P39" i="1"/>
  <c r="O39" i="1"/>
  <c r="P38" i="1" s="1"/>
  <c r="O38" i="1"/>
  <c r="P37" i="1" s="1"/>
  <c r="O37" i="1"/>
  <c r="P36" i="1" s="1"/>
  <c r="O36" i="1"/>
  <c r="P35" i="1"/>
  <c r="O35" i="1"/>
  <c r="P34" i="1" s="1"/>
  <c r="O34" i="1"/>
  <c r="P33" i="1" s="1"/>
  <c r="O33" i="1"/>
  <c r="P32" i="1" s="1"/>
  <c r="O32" i="1"/>
  <c r="P31" i="1"/>
  <c r="O31" i="1"/>
  <c r="P30" i="1" s="1"/>
  <c r="O30" i="1"/>
  <c r="P29" i="1" s="1"/>
  <c r="O29" i="1"/>
  <c r="P28" i="1" s="1"/>
  <c r="O28" i="1"/>
  <c r="P27" i="1"/>
  <c r="O27" i="1"/>
  <c r="T20" i="1"/>
  <c r="U20" i="1" s="1"/>
  <c r="R20" i="1"/>
  <c r="P20" i="1"/>
  <c r="M20" i="1"/>
  <c r="F20" i="1"/>
  <c r="R19" i="1"/>
  <c r="P19" i="1"/>
  <c r="M19" i="1"/>
  <c r="T19" i="1" s="1"/>
  <c r="U19" i="1" s="1"/>
  <c r="F19" i="1"/>
  <c r="R18" i="1"/>
  <c r="P18" i="1"/>
  <c r="M18" i="1"/>
  <c r="T18" i="1" s="1"/>
  <c r="U18" i="1" s="1"/>
  <c r="F18" i="1"/>
  <c r="R17" i="1"/>
  <c r="P17" i="1"/>
  <c r="M17" i="1"/>
  <c r="T17" i="1" s="1"/>
  <c r="U17" i="1" s="1"/>
  <c r="F17" i="1"/>
  <c r="U16" i="1"/>
  <c r="T16" i="1"/>
  <c r="R16" i="1"/>
  <c r="P16" i="1"/>
  <c r="M16" i="1"/>
  <c r="F16" i="1"/>
  <c r="R15" i="1"/>
  <c r="P15" i="1"/>
  <c r="M15" i="1"/>
  <c r="T15" i="1" s="1"/>
  <c r="U15" i="1" s="1"/>
  <c r="F15" i="1"/>
  <c r="T14" i="1"/>
  <c r="U14" i="1" s="1"/>
  <c r="R14" i="1"/>
  <c r="P14" i="1"/>
  <c r="M14" i="1"/>
  <c r="F14" i="1"/>
  <c r="Y13" i="1"/>
  <c r="X13" i="1"/>
  <c r="Y14" i="1" s="1"/>
  <c r="T13" i="1"/>
  <c r="U13" i="1" s="1"/>
  <c r="R13" i="1"/>
  <c r="P13" i="1"/>
  <c r="M13" i="1"/>
  <c r="F13" i="1"/>
  <c r="R12" i="1"/>
  <c r="P12" i="1"/>
  <c r="M12" i="1"/>
  <c r="T12" i="1" s="1"/>
  <c r="U12" i="1" s="1"/>
  <c r="F12" i="1"/>
  <c r="T11" i="1"/>
  <c r="U11" i="1" s="1"/>
  <c r="R11" i="1"/>
  <c r="P11" i="1"/>
  <c r="M11" i="1"/>
  <c r="F11" i="1"/>
  <c r="T10" i="1"/>
  <c r="U10" i="1" s="1"/>
  <c r="R10" i="1"/>
  <c r="P10" i="1"/>
  <c r="M10" i="1"/>
  <c r="F10" i="1"/>
  <c r="T9" i="1"/>
  <c r="U9" i="1" s="1"/>
  <c r="R9" i="1"/>
  <c r="P9" i="1"/>
  <c r="M9" i="1"/>
  <c r="F9" i="1"/>
  <c r="R8" i="1"/>
  <c r="P8" i="1"/>
  <c r="M8" i="1"/>
  <c r="T8" i="1" s="1"/>
  <c r="U8" i="1" s="1"/>
  <c r="F8" i="1"/>
  <c r="T7" i="1"/>
  <c r="U7" i="1" s="1"/>
  <c r="R7" i="1"/>
  <c r="P7" i="1"/>
  <c r="M7" i="1"/>
  <c r="F7" i="1"/>
  <c r="T6" i="1"/>
  <c r="U6" i="1" s="1"/>
  <c r="R6" i="1"/>
  <c r="P6" i="1"/>
  <c r="M6" i="1"/>
  <c r="F6" i="1"/>
  <c r="T5" i="1"/>
  <c r="U5" i="1" s="1"/>
  <c r="R5" i="1"/>
  <c r="P5" i="1"/>
  <c r="M5" i="1"/>
  <c r="F5" i="1"/>
  <c r="R4" i="1"/>
  <c r="P4" i="1"/>
  <c r="M4" i="1"/>
  <c r="T4" i="1" s="1"/>
  <c r="U4" i="1" s="1"/>
  <c r="F4" i="1"/>
  <c r="P41" i="1" l="1"/>
  <c r="P50" i="1"/>
  <c r="P54" i="1"/>
  <c r="P58" i="1"/>
  <c r="P62" i="1"/>
</calcChain>
</file>

<file path=xl/sharedStrings.xml><?xml version="1.0" encoding="utf-8"?>
<sst xmlns="http://schemas.openxmlformats.org/spreadsheetml/2006/main" count="43" uniqueCount="29">
  <si>
    <t>LM566</t>
  </si>
  <si>
    <t>Practical</t>
  </si>
  <si>
    <t>Theortical</t>
  </si>
  <si>
    <t>Resistance tol.</t>
  </si>
  <si>
    <t>diff(Hz)</t>
  </si>
  <si>
    <t>P2.3 Vin</t>
  </si>
  <si>
    <t>u6.5 (Vin)</t>
  </si>
  <si>
    <t>u6.3 (hz)</t>
  </si>
  <si>
    <t>Vmin`</t>
  </si>
  <si>
    <t>vmax</t>
  </si>
  <si>
    <t>resolution</t>
  </si>
  <si>
    <t>u6.5 (V5)</t>
  </si>
  <si>
    <t>V+</t>
  </si>
  <si>
    <t>Ro</t>
  </si>
  <si>
    <t>Co</t>
  </si>
  <si>
    <t>U6.3 (Hz)</t>
  </si>
  <si>
    <t>-5% tol</t>
  </si>
  <si>
    <t>out</t>
  </si>
  <si>
    <t>+5% tol</t>
  </si>
  <si>
    <t>Remark :</t>
  </si>
  <si>
    <t xml:space="preserve"> Observed input voltage 0V matched with expected input voltage 1V, obv.1Vwith exp.2V.etc.,</t>
  </si>
  <si>
    <t>LM331</t>
  </si>
  <si>
    <t>Expected</t>
  </si>
  <si>
    <t xml:space="preserve">P3 </t>
  </si>
  <si>
    <t>Vs</t>
  </si>
  <si>
    <t>Rs</t>
  </si>
  <si>
    <t>Ct</t>
  </si>
  <si>
    <t>RL</t>
  </si>
  <si>
    <t>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</si>
</sst>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BDC1C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20212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3C4043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58">
    <xf numFmtId="0" fontId="0" fillId="0" borderId="0" xfId="0"/>
    <xf numFmtId="0" fontId="4" fillId="5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0" fontId="0" fillId="0" borderId="0" xfId="0" applyBorder="1"/>
    <xf numFmtId="0" fontId="0" fillId="0" borderId="0" xfId="0" quotePrefix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3" fillId="4" borderId="13" xfId="3" applyBorder="1"/>
    <xf numFmtId="0" fontId="0" fillId="0" borderId="14" xfId="0" applyBorder="1"/>
    <xf numFmtId="0" fontId="0" fillId="0" borderId="14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1" fillId="2" borderId="0" xfId="1" applyNumberFormat="1" applyBorder="1" applyAlignment="1">
      <alignment horizontal="center"/>
    </xf>
    <xf numFmtId="0" fontId="2" fillId="3" borderId="0" xfId="2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3" fillId="4" borderId="17" xfId="3" applyBorder="1"/>
    <xf numFmtId="0" fontId="0" fillId="0" borderId="18" xfId="0" applyBorder="1"/>
    <xf numFmtId="0" fontId="0" fillId="0" borderId="18" xfId="0" applyNumberFormat="1" applyBorder="1"/>
    <xf numFmtId="0" fontId="0" fillId="0" borderId="19" xfId="0" applyBorder="1" applyAlignment="1">
      <alignment horizontal="center"/>
    </xf>
    <xf numFmtId="0" fontId="3" fillId="0" borderId="0" xfId="3" applyFill="1" applyBorder="1"/>
    <xf numFmtId="0" fontId="4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Border="1" applyAlignment="1"/>
    <xf numFmtId="0" fontId="4" fillId="5" borderId="0" xfId="0" applyFont="1" applyFill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1" fontId="0" fillId="0" borderId="13" xfId="0" applyNumberFormat="1" applyBorder="1"/>
    <xf numFmtId="0" fontId="0" fillId="0" borderId="0" xfId="0" applyAlignment="1">
      <alignment horizontal="center" wrapText="1"/>
    </xf>
    <xf numFmtId="0" fontId="0" fillId="0" borderId="24" xfId="0" applyFill="1" applyBorder="1"/>
    <xf numFmtId="2" fontId="0" fillId="0" borderId="14" xfId="0" applyNumberFormat="1" applyBorder="1"/>
    <xf numFmtId="0" fontId="0" fillId="5" borderId="12" xfId="0" applyFill="1" applyBorder="1"/>
    <xf numFmtId="0" fontId="0" fillId="5" borderId="13" xfId="0" applyFill="1" applyBorder="1"/>
    <xf numFmtId="0" fontId="0" fillId="5" borderId="0" xfId="0" applyFill="1"/>
    <xf numFmtId="2" fontId="0" fillId="5" borderId="14" xfId="0" applyNumberFormat="1" applyFill="1" applyBorder="1"/>
    <xf numFmtId="11" fontId="5" fillId="6" borderId="25" xfId="0" applyNumberFormat="1" applyFont="1" applyFill="1" applyBorder="1" applyAlignment="1">
      <alignment vertical="center"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84909</xdr:colOff>
      <xdr:row>7</xdr:row>
      <xdr:rowOff>161533</xdr:rowOff>
    </xdr:from>
    <xdr:to>
      <xdr:col>26</xdr:col>
      <xdr:colOff>68734</xdr:colOff>
      <xdr:row>14</xdr:row>
      <xdr:rowOff>42969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8FD1D6-9AEE-4FD7-BAD5-90089DE8E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71569" y="1456933"/>
          <a:ext cx="3031825" cy="1161596"/>
        </a:xfrm>
        <a:prstGeom prst="rect">
          <a:avLst/>
        </a:prstGeom>
      </xdr:spPr>
    </xdr:pic>
    <xdr:clientData/>
  </xdr:twoCellAnchor>
  <xdr:twoCellAnchor editAs="oneCell">
    <xdr:from>
      <xdr:col>16</xdr:col>
      <xdr:colOff>342615</xdr:colOff>
      <xdr:row>24</xdr:row>
      <xdr:rowOff>171852</xdr:rowOff>
    </xdr:from>
    <xdr:to>
      <xdr:col>23</xdr:col>
      <xdr:colOff>64332</xdr:colOff>
      <xdr:row>42</xdr:row>
      <xdr:rowOff>141674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81175" y="4606692"/>
          <a:ext cx="4789017" cy="3269282"/>
        </a:xfrm>
        <a:prstGeom prst="rect">
          <a:avLst/>
        </a:prstGeom>
      </xdr:spPr>
    </xdr:pic>
    <xdr:clientData/>
  </xdr:twoCellAnchor>
  <xdr:twoCellAnchor editAs="oneCell">
    <xdr:from>
      <xdr:col>16</xdr:col>
      <xdr:colOff>410882</xdr:colOff>
      <xdr:row>46</xdr:row>
      <xdr:rowOff>149412</xdr:rowOff>
    </xdr:from>
    <xdr:to>
      <xdr:col>22</xdr:col>
      <xdr:colOff>485234</xdr:colOff>
      <xdr:row>65</xdr:row>
      <xdr:rowOff>51091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49442" y="8630472"/>
          <a:ext cx="4532052" cy="3399259"/>
        </a:xfrm>
        <a:prstGeom prst="rect">
          <a:avLst/>
        </a:prstGeom>
      </xdr:spPr>
    </xdr:pic>
    <xdr:clientData/>
  </xdr:twoCellAnchor>
  <xdr:twoCellAnchor editAs="oneCell">
    <xdr:from>
      <xdr:col>5</xdr:col>
      <xdr:colOff>343647</xdr:colOff>
      <xdr:row>67</xdr:row>
      <xdr:rowOff>44823</xdr:rowOff>
    </xdr:from>
    <xdr:to>
      <xdr:col>13</xdr:col>
      <xdr:colOff>434552</xdr:colOff>
      <xdr:row>97</xdr:row>
      <xdr:rowOff>41150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91647" y="12389223"/>
          <a:ext cx="5394425" cy="5482727"/>
        </a:xfrm>
        <a:prstGeom prst="rect">
          <a:avLst/>
        </a:prstGeom>
      </xdr:spPr>
    </xdr:pic>
    <xdr:clientData/>
  </xdr:twoCellAnchor>
  <xdr:twoCellAnchor editAs="oneCell">
    <xdr:from>
      <xdr:col>14</xdr:col>
      <xdr:colOff>246530</xdr:colOff>
      <xdr:row>68</xdr:row>
      <xdr:rowOff>22411</xdr:rowOff>
    </xdr:from>
    <xdr:to>
      <xdr:col>21</xdr:col>
      <xdr:colOff>259448</xdr:colOff>
      <xdr:row>89</xdr:row>
      <xdr:rowOff>75185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74350" y="12549691"/>
          <a:ext cx="5971758" cy="3893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zoomScale="40" zoomScaleNormal="40" workbookViewId="0">
      <selection activeCell="AD70" sqref="AD70"/>
    </sheetView>
  </sheetViews>
  <sheetFormatPr defaultRowHeight="14.4" x14ac:dyDescent="0.3"/>
  <cols>
    <col min="4" max="5" width="8.88671875" customWidth="1"/>
    <col min="12" max="12" width="11.21875" bestFit="1" customWidth="1"/>
    <col min="13" max="14" width="12.77734375" customWidth="1"/>
    <col min="15" max="15" width="18" customWidth="1"/>
    <col min="16" max="18" width="12.77734375" customWidth="1"/>
    <col min="19" max="19" width="12.77734375" style="16" customWidth="1"/>
  </cols>
  <sheetData>
    <row r="1" spans="1:26" ht="15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thickBot="1" x14ac:dyDescent="0.35">
      <c r="A2" s="2" t="s">
        <v>1</v>
      </c>
      <c r="B2" s="3"/>
      <c r="C2" s="3"/>
      <c r="D2" s="3"/>
      <c r="E2" s="4"/>
      <c r="F2" s="5"/>
      <c r="H2" s="6" t="s">
        <v>2</v>
      </c>
      <c r="I2" s="7"/>
      <c r="J2" s="7"/>
      <c r="K2" s="7"/>
      <c r="L2" s="7"/>
      <c r="M2" s="8"/>
      <c r="N2" s="9"/>
      <c r="O2" s="3" t="s">
        <v>3</v>
      </c>
      <c r="P2" s="3"/>
      <c r="Q2" s="3"/>
      <c r="R2" s="3"/>
      <c r="S2" s="10"/>
      <c r="T2" s="11" t="s">
        <v>4</v>
      </c>
    </row>
    <row r="3" spans="1:26" x14ac:dyDescent="0.3">
      <c r="A3" s="12" t="s">
        <v>5</v>
      </c>
      <c r="B3" s="13" t="s">
        <v>6</v>
      </c>
      <c r="C3" s="13" t="s">
        <v>7</v>
      </c>
      <c r="D3" s="13" t="s">
        <v>8</v>
      </c>
      <c r="E3" s="14" t="s">
        <v>9</v>
      </c>
      <c r="F3" s="15" t="s">
        <v>10</v>
      </c>
      <c r="H3" s="12" t="s">
        <v>5</v>
      </c>
      <c r="I3" s="13" t="s">
        <v>11</v>
      </c>
      <c r="J3" s="13" t="s">
        <v>12</v>
      </c>
      <c r="K3" s="13" t="s">
        <v>13</v>
      </c>
      <c r="L3" s="13" t="s">
        <v>14</v>
      </c>
      <c r="M3" s="14" t="s">
        <v>15</v>
      </c>
      <c r="N3" s="16"/>
      <c r="O3" s="17" t="s">
        <v>16</v>
      </c>
      <c r="P3" s="18" t="s">
        <v>17</v>
      </c>
      <c r="Q3" s="17" t="s">
        <v>18</v>
      </c>
      <c r="R3" s="18" t="s">
        <v>17</v>
      </c>
      <c r="T3" s="19"/>
    </row>
    <row r="4" spans="1:26" x14ac:dyDescent="0.3">
      <c r="A4" s="20">
        <v>0</v>
      </c>
      <c r="B4" s="21">
        <v>12.09</v>
      </c>
      <c r="C4" s="22">
        <v>157.19999999999999</v>
      </c>
      <c r="D4" s="21">
        <v>6.3593000000000002</v>
      </c>
      <c r="E4" s="23">
        <v>14.057</v>
      </c>
      <c r="F4" s="16">
        <f>C4-C5</f>
        <v>9.9499999999999886</v>
      </c>
      <c r="H4" s="20">
        <v>0</v>
      </c>
      <c r="I4" s="21">
        <v>12.09</v>
      </c>
      <c r="J4" s="21">
        <v>15</v>
      </c>
      <c r="K4" s="21">
        <v>2700</v>
      </c>
      <c r="L4" s="21">
        <v>9.9999999999999995E-7</v>
      </c>
      <c r="M4" s="24">
        <f>2.4*(J4-I4)/(K4*L4*J4)</f>
        <v>172.44444444444446</v>
      </c>
      <c r="N4" s="25"/>
      <c r="O4" s="26">
        <v>2565</v>
      </c>
      <c r="P4" s="27">
        <f>2.4*(J4-I4)/(O4*L4*J4)</f>
        <v>181.5204678362573</v>
      </c>
      <c r="Q4" s="26">
        <v>2835</v>
      </c>
      <c r="R4" s="28">
        <f>2.4*(J4-I4)/(Q4*L4*J4)</f>
        <v>164.23280423280423</v>
      </c>
      <c r="S4" s="25"/>
      <c r="T4" s="29">
        <f>M4-C4</f>
        <v>15.244444444444468</v>
      </c>
      <c r="U4">
        <f>1/T4</f>
        <v>6.5597667638483861E-2</v>
      </c>
    </row>
    <row r="5" spans="1:26" x14ac:dyDescent="0.3">
      <c r="A5" s="20">
        <v>1</v>
      </c>
      <c r="B5" s="21">
        <v>12.27</v>
      </c>
      <c r="C5" s="22">
        <v>147.25</v>
      </c>
      <c r="D5" s="21">
        <v>6.3593000000000002</v>
      </c>
      <c r="E5" s="23">
        <v>14.057</v>
      </c>
      <c r="F5" s="16">
        <f t="shared" ref="F5:F20" si="0">C5-C6</f>
        <v>10.280000000000001</v>
      </c>
      <c r="H5" s="20">
        <v>1</v>
      </c>
      <c r="I5" s="21">
        <v>12.27</v>
      </c>
      <c r="J5" s="21">
        <v>15</v>
      </c>
      <c r="K5" s="21">
        <v>2700</v>
      </c>
      <c r="L5" s="21">
        <v>9.9999999999999995E-7</v>
      </c>
      <c r="M5" s="24">
        <f>2.4*(J5-I5)/(K5*L5*J5)</f>
        <v>161.7777777777778</v>
      </c>
      <c r="N5" s="25"/>
      <c r="O5" s="26">
        <v>2565</v>
      </c>
      <c r="P5" s="27">
        <f t="shared" ref="P5:P20" si="1">2.4*(J5-I5)/(O5*L5*J5)</f>
        <v>170.29239766081872</v>
      </c>
      <c r="Q5" s="26">
        <v>2835</v>
      </c>
      <c r="R5" s="28">
        <f t="shared" ref="R5:R20" si="2">2.4*(J5-I5)/(Q5*L5*J5)</f>
        <v>154.07407407407408</v>
      </c>
      <c r="S5" s="25"/>
      <c r="T5" s="29">
        <f t="shared" ref="T5:T20" si="3">M5-C5</f>
        <v>14.5277777777778</v>
      </c>
      <c r="U5">
        <f t="shared" ref="U5:U19" si="4">1/T5</f>
        <v>6.8833652007648086E-2</v>
      </c>
    </row>
    <row r="6" spans="1:26" x14ac:dyDescent="0.3">
      <c r="A6" s="20">
        <v>2</v>
      </c>
      <c r="B6" s="21">
        <v>12.46</v>
      </c>
      <c r="C6" s="22">
        <v>136.97</v>
      </c>
      <c r="D6" s="21">
        <v>6.3593000000000002</v>
      </c>
      <c r="E6" s="23">
        <v>14.057</v>
      </c>
      <c r="F6" s="16">
        <f t="shared" si="0"/>
        <v>10.36</v>
      </c>
      <c r="H6" s="20">
        <v>2</v>
      </c>
      <c r="I6" s="21">
        <v>12.46</v>
      </c>
      <c r="J6" s="21">
        <v>15</v>
      </c>
      <c r="K6" s="21">
        <v>2700</v>
      </c>
      <c r="L6" s="21">
        <v>9.9999999999999995E-7</v>
      </c>
      <c r="M6" s="24">
        <f>2.4*(J6-I6)/(K6*L6*J6)</f>
        <v>150.51851851851848</v>
      </c>
      <c r="N6" s="25"/>
      <c r="O6" s="26">
        <v>2565</v>
      </c>
      <c r="P6" s="27">
        <f t="shared" si="1"/>
        <v>158.44054580896679</v>
      </c>
      <c r="Q6" s="26">
        <v>2835</v>
      </c>
      <c r="R6" s="28">
        <f t="shared" si="2"/>
        <v>143.35097001763663</v>
      </c>
      <c r="S6" s="25"/>
      <c r="T6" s="29">
        <f t="shared" si="3"/>
        <v>13.548518518518478</v>
      </c>
      <c r="U6">
        <f t="shared" si="4"/>
        <v>7.3808807851070454E-2</v>
      </c>
    </row>
    <row r="7" spans="1:26" x14ac:dyDescent="0.3">
      <c r="A7" s="20">
        <v>3</v>
      </c>
      <c r="B7" s="21">
        <v>12.65</v>
      </c>
      <c r="C7" s="22">
        <v>126.61</v>
      </c>
      <c r="D7" s="21">
        <v>6.3593000000000002</v>
      </c>
      <c r="E7" s="23">
        <v>14.057</v>
      </c>
      <c r="F7" s="16">
        <f t="shared" si="0"/>
        <v>10.409999999999997</v>
      </c>
      <c r="H7" s="20">
        <v>3</v>
      </c>
      <c r="I7" s="21">
        <v>12.65</v>
      </c>
      <c r="J7" s="21">
        <v>15</v>
      </c>
      <c r="K7" s="21">
        <v>2700</v>
      </c>
      <c r="L7" s="21">
        <v>9.9999999999999995E-7</v>
      </c>
      <c r="M7" s="24">
        <f>2.4*(J7-I7)/(K7*L7*J7)</f>
        <v>139.25925925925924</v>
      </c>
      <c r="N7" s="25"/>
      <c r="O7" s="26">
        <v>2565</v>
      </c>
      <c r="P7" s="27">
        <f t="shared" si="1"/>
        <v>146.58869395711497</v>
      </c>
      <c r="Q7" s="26">
        <v>2835</v>
      </c>
      <c r="R7" s="28">
        <f t="shared" si="2"/>
        <v>132.62786596119926</v>
      </c>
      <c r="S7" s="25"/>
      <c r="T7" s="29">
        <f t="shared" si="3"/>
        <v>12.649259259259239</v>
      </c>
      <c r="U7">
        <f t="shared" si="4"/>
        <v>7.9056012648962157E-2</v>
      </c>
    </row>
    <row r="8" spans="1:26" x14ac:dyDescent="0.3">
      <c r="A8" s="20">
        <v>4</v>
      </c>
      <c r="B8" s="21">
        <v>12.83</v>
      </c>
      <c r="C8" s="22">
        <v>116.2</v>
      </c>
      <c r="D8" s="21">
        <v>6.3593000000000002</v>
      </c>
      <c r="E8" s="23">
        <v>14.057</v>
      </c>
      <c r="F8" s="16">
        <f t="shared" si="0"/>
        <v>10.5</v>
      </c>
      <c r="H8" s="20">
        <v>4</v>
      </c>
      <c r="I8" s="21">
        <v>12.83</v>
      </c>
      <c r="J8" s="21">
        <v>15</v>
      </c>
      <c r="K8" s="21">
        <v>2700</v>
      </c>
      <c r="L8" s="21">
        <v>9.9999999999999995E-7</v>
      </c>
      <c r="M8" s="24">
        <f>2.4*(J8-I8)/(K8*L8*J8)</f>
        <v>128.59259259259258</v>
      </c>
      <c r="N8" s="25"/>
      <c r="O8" s="26">
        <v>2565</v>
      </c>
      <c r="P8" s="27">
        <f t="shared" si="1"/>
        <v>135.3606237816764</v>
      </c>
      <c r="Q8" s="26">
        <v>2835</v>
      </c>
      <c r="R8" s="28">
        <f t="shared" si="2"/>
        <v>122.46913580246913</v>
      </c>
      <c r="S8" s="25"/>
      <c r="T8" s="29">
        <f t="shared" si="3"/>
        <v>12.392592592592578</v>
      </c>
      <c r="U8">
        <f t="shared" si="4"/>
        <v>8.0693365212193752E-2</v>
      </c>
    </row>
    <row r="9" spans="1:26" x14ac:dyDescent="0.3">
      <c r="A9" s="20">
        <v>5</v>
      </c>
      <c r="B9" s="21">
        <v>13.02</v>
      </c>
      <c r="C9" s="22">
        <v>105.7</v>
      </c>
      <c r="D9" s="21">
        <v>6.3593000000000002</v>
      </c>
      <c r="E9" s="23">
        <v>14.057</v>
      </c>
      <c r="F9" s="16">
        <f t="shared" si="0"/>
        <v>10.555000000000007</v>
      </c>
      <c r="H9" s="20">
        <v>5</v>
      </c>
      <c r="I9" s="21">
        <v>13.02</v>
      </c>
      <c r="J9" s="21">
        <v>15</v>
      </c>
      <c r="K9" s="21">
        <v>2700</v>
      </c>
      <c r="L9" s="21">
        <v>9.9999999999999995E-7</v>
      </c>
      <c r="M9" s="24">
        <f t="shared" ref="M9:M20" si="5">2.4*(J9-I9)/(K9*L9*J9)</f>
        <v>117.33333333333337</v>
      </c>
      <c r="N9" s="25"/>
      <c r="O9" s="26">
        <v>2565</v>
      </c>
      <c r="P9" s="27">
        <f t="shared" si="1"/>
        <v>123.50877192982458</v>
      </c>
      <c r="Q9" s="26">
        <v>2835</v>
      </c>
      <c r="R9" s="28">
        <f t="shared" si="2"/>
        <v>111.74603174603176</v>
      </c>
      <c r="S9" s="25"/>
      <c r="T9" s="29">
        <f t="shared" si="3"/>
        <v>11.633333333333368</v>
      </c>
      <c r="U9">
        <f t="shared" si="4"/>
        <v>8.5959885386819229E-2</v>
      </c>
    </row>
    <row r="10" spans="1:26" x14ac:dyDescent="0.3">
      <c r="A10" s="20">
        <v>6</v>
      </c>
      <c r="B10" s="21">
        <v>13.2</v>
      </c>
      <c r="C10" s="22">
        <v>95.144999999999996</v>
      </c>
      <c r="D10" s="21">
        <v>6.3593000000000002</v>
      </c>
      <c r="E10" s="23">
        <v>14.057</v>
      </c>
      <c r="F10" s="16">
        <f t="shared" si="0"/>
        <v>10.649999999999991</v>
      </c>
      <c r="H10" s="20">
        <v>6</v>
      </c>
      <c r="I10" s="21">
        <v>13.2</v>
      </c>
      <c r="J10" s="21">
        <v>15</v>
      </c>
      <c r="K10" s="21">
        <v>2700</v>
      </c>
      <c r="L10" s="21">
        <v>9.9999999999999995E-7</v>
      </c>
      <c r="M10" s="24">
        <f t="shared" si="5"/>
        <v>106.66666666666671</v>
      </c>
      <c r="N10" s="25"/>
      <c r="O10" s="26">
        <v>2565</v>
      </c>
      <c r="P10" s="27">
        <f t="shared" si="1"/>
        <v>112.28070175438599</v>
      </c>
      <c r="Q10" s="26">
        <v>2835</v>
      </c>
      <c r="R10" s="28">
        <f t="shared" si="2"/>
        <v>101.58730158730161</v>
      </c>
      <c r="S10" s="25"/>
      <c r="T10" s="29">
        <f t="shared" si="3"/>
        <v>11.521666666666718</v>
      </c>
      <c r="U10">
        <f t="shared" si="4"/>
        <v>8.6792998698104626E-2</v>
      </c>
    </row>
    <row r="11" spans="1:26" x14ac:dyDescent="0.3">
      <c r="A11" s="20">
        <v>7</v>
      </c>
      <c r="B11" s="21">
        <v>13.39</v>
      </c>
      <c r="C11" s="22">
        <v>84.495000000000005</v>
      </c>
      <c r="D11" s="21">
        <v>6.3593000000000002</v>
      </c>
      <c r="E11" s="23">
        <v>14.057</v>
      </c>
      <c r="F11" s="16">
        <f t="shared" si="0"/>
        <v>10.719000000000008</v>
      </c>
      <c r="H11" s="20">
        <v>7</v>
      </c>
      <c r="I11" s="21">
        <v>13.39</v>
      </c>
      <c r="J11" s="21">
        <v>15</v>
      </c>
      <c r="K11" s="21">
        <v>2700</v>
      </c>
      <c r="L11" s="21">
        <v>9.9999999999999995E-7</v>
      </c>
      <c r="M11" s="24">
        <f t="shared" si="5"/>
        <v>95.407407407407391</v>
      </c>
      <c r="N11" s="25"/>
      <c r="O11" s="26">
        <v>2565</v>
      </c>
      <c r="P11" s="27">
        <f t="shared" si="1"/>
        <v>100.42884990253407</v>
      </c>
      <c r="Q11" s="26">
        <v>2835</v>
      </c>
      <c r="R11" s="28">
        <f t="shared" si="2"/>
        <v>90.864197530864161</v>
      </c>
      <c r="S11" s="25"/>
      <c r="T11" s="29">
        <f t="shared" si="3"/>
        <v>10.912407407407386</v>
      </c>
      <c r="U11">
        <f t="shared" si="4"/>
        <v>9.1638807337892828E-2</v>
      </c>
    </row>
    <row r="12" spans="1:26" x14ac:dyDescent="0.3">
      <c r="A12" s="20">
        <v>8</v>
      </c>
      <c r="B12" s="21">
        <v>13.57</v>
      </c>
      <c r="C12" s="22">
        <v>73.775999999999996</v>
      </c>
      <c r="D12" s="21">
        <v>6.3593000000000002</v>
      </c>
      <c r="E12" s="23">
        <v>14.057</v>
      </c>
      <c r="F12" s="16">
        <f t="shared" si="0"/>
        <v>10.563999999999993</v>
      </c>
      <c r="H12" s="20">
        <v>8</v>
      </c>
      <c r="I12" s="21">
        <v>13.57</v>
      </c>
      <c r="J12" s="21">
        <v>15</v>
      </c>
      <c r="K12" s="21">
        <v>2700</v>
      </c>
      <c r="L12" s="21">
        <v>9.9999999999999995E-7</v>
      </c>
      <c r="M12" s="24">
        <f t="shared" si="5"/>
        <v>84.740740740740733</v>
      </c>
      <c r="N12" s="25"/>
      <c r="O12" s="26">
        <v>2565</v>
      </c>
      <c r="P12" s="27">
        <f t="shared" si="1"/>
        <v>89.20077972709548</v>
      </c>
      <c r="Q12" s="26">
        <v>2835</v>
      </c>
      <c r="R12" s="28">
        <f t="shared" si="2"/>
        <v>80.705467372134009</v>
      </c>
      <c r="S12" s="25"/>
      <c r="T12" s="29">
        <f t="shared" si="3"/>
        <v>10.964740740740737</v>
      </c>
      <c r="U12">
        <f t="shared" si="4"/>
        <v>9.1201426795654794E-2</v>
      </c>
    </row>
    <row r="13" spans="1:26" x14ac:dyDescent="0.3">
      <c r="A13" s="20">
        <v>9</v>
      </c>
      <c r="B13" s="21">
        <v>13.76</v>
      </c>
      <c r="C13" s="22">
        <v>63.212000000000003</v>
      </c>
      <c r="D13" s="21">
        <v>6.3593000000000002</v>
      </c>
      <c r="E13" s="23">
        <v>14.057</v>
      </c>
      <c r="F13" s="16">
        <f t="shared" si="0"/>
        <v>11.122</v>
      </c>
      <c r="H13" s="20">
        <v>9</v>
      </c>
      <c r="I13" s="21">
        <v>13.76</v>
      </c>
      <c r="J13" s="21">
        <v>15</v>
      </c>
      <c r="K13" s="21">
        <v>2700</v>
      </c>
      <c r="L13" s="21">
        <v>9.9999999999999995E-7</v>
      </c>
      <c r="M13" s="24">
        <f t="shared" si="5"/>
        <v>73.481481481481495</v>
      </c>
      <c r="N13" s="25"/>
      <c r="O13" s="26">
        <v>2565</v>
      </c>
      <c r="P13" s="27">
        <f t="shared" si="1"/>
        <v>77.348927875243675</v>
      </c>
      <c r="Q13" s="26">
        <v>2835</v>
      </c>
      <c r="R13" s="28">
        <f t="shared" si="2"/>
        <v>69.982363315696659</v>
      </c>
      <c r="S13" s="25"/>
      <c r="T13" s="29">
        <f t="shared" si="3"/>
        <v>10.269481481481492</v>
      </c>
      <c r="U13">
        <f t="shared" si="4"/>
        <v>9.737589982544459E-2</v>
      </c>
      <c r="X13">
        <f>K4*0.05</f>
        <v>135</v>
      </c>
      <c r="Y13">
        <f>K4-X13</f>
        <v>2565</v>
      </c>
    </row>
    <row r="14" spans="1:26" x14ac:dyDescent="0.3">
      <c r="A14" s="20">
        <v>10</v>
      </c>
      <c r="B14" s="21">
        <v>13.95</v>
      </c>
      <c r="C14" s="22">
        <v>52.09</v>
      </c>
      <c r="D14" s="21">
        <v>6.3593000000000002</v>
      </c>
      <c r="E14" s="23">
        <v>14.057</v>
      </c>
      <c r="F14" s="16">
        <f t="shared" si="0"/>
        <v>10.940000000000005</v>
      </c>
      <c r="H14" s="20">
        <v>10</v>
      </c>
      <c r="I14" s="21">
        <v>13.95</v>
      </c>
      <c r="J14" s="21">
        <v>15</v>
      </c>
      <c r="K14" s="21">
        <v>2700</v>
      </c>
      <c r="L14" s="21">
        <v>9.9999999999999995E-7</v>
      </c>
      <c r="M14" s="24">
        <f t="shared" si="5"/>
        <v>62.222222222222278</v>
      </c>
      <c r="N14" s="25"/>
      <c r="O14" s="26">
        <v>2565</v>
      </c>
      <c r="P14" s="27">
        <f t="shared" si="1"/>
        <v>65.497076023391855</v>
      </c>
      <c r="Q14" s="26">
        <v>2835</v>
      </c>
      <c r="R14" s="28">
        <f t="shared" si="2"/>
        <v>59.259259259259302</v>
      </c>
      <c r="S14" s="25"/>
      <c r="T14" s="29">
        <f t="shared" si="3"/>
        <v>10.132222222222275</v>
      </c>
      <c r="U14">
        <f t="shared" si="4"/>
        <v>9.8695032350037862E-2</v>
      </c>
      <c r="Y14">
        <f>K4+X13</f>
        <v>2835</v>
      </c>
    </row>
    <row r="15" spans="1:26" x14ac:dyDescent="0.3">
      <c r="A15" s="20">
        <v>11</v>
      </c>
      <c r="B15" s="21">
        <v>14.13</v>
      </c>
      <c r="C15" s="22">
        <v>41.15</v>
      </c>
      <c r="D15" s="21">
        <v>6.3593000000000002</v>
      </c>
      <c r="E15" s="23">
        <v>14.057</v>
      </c>
      <c r="F15" s="16">
        <f t="shared" si="0"/>
        <v>11.02</v>
      </c>
      <c r="H15" s="20">
        <v>11</v>
      </c>
      <c r="I15" s="21">
        <v>14.13</v>
      </c>
      <c r="J15" s="21">
        <v>15</v>
      </c>
      <c r="K15" s="21">
        <v>2700</v>
      </c>
      <c r="L15" s="21">
        <v>9.9999999999999995E-7</v>
      </c>
      <c r="M15" s="24">
        <f t="shared" si="5"/>
        <v>51.555555555555507</v>
      </c>
      <c r="N15" s="25"/>
      <c r="O15" s="26">
        <v>2565</v>
      </c>
      <c r="P15" s="27">
        <f t="shared" si="1"/>
        <v>54.26900584795316</v>
      </c>
      <c r="Q15" s="26">
        <v>2835</v>
      </c>
      <c r="R15" s="28">
        <f t="shared" si="2"/>
        <v>49.100529100529052</v>
      </c>
      <c r="S15" s="25"/>
      <c r="T15" s="29">
        <f t="shared" si="3"/>
        <v>10.405555555555509</v>
      </c>
      <c r="U15">
        <f t="shared" si="4"/>
        <v>9.6102509343299947E-2</v>
      </c>
    </row>
    <row r="16" spans="1:26" x14ac:dyDescent="0.3">
      <c r="A16" s="20">
        <v>12</v>
      </c>
      <c r="B16" s="21">
        <v>14.32</v>
      </c>
      <c r="C16" s="22">
        <v>30.13</v>
      </c>
      <c r="D16" s="21">
        <v>6.3593000000000002</v>
      </c>
      <c r="E16" s="23">
        <v>14.057</v>
      </c>
      <c r="F16" s="16">
        <f t="shared" si="0"/>
        <v>11.029999999999998</v>
      </c>
      <c r="H16" s="20">
        <v>12</v>
      </c>
      <c r="I16" s="21">
        <v>14.32</v>
      </c>
      <c r="J16" s="21">
        <v>15</v>
      </c>
      <c r="K16" s="21">
        <v>2700</v>
      </c>
      <c r="L16" s="21">
        <v>9.9999999999999995E-7</v>
      </c>
      <c r="M16" s="24">
        <f t="shared" si="5"/>
        <v>40.296296296296283</v>
      </c>
      <c r="N16" s="25"/>
      <c r="O16" s="26">
        <v>2565</v>
      </c>
      <c r="P16" s="27">
        <f t="shared" si="1"/>
        <v>42.417153996101341</v>
      </c>
      <c r="Q16" s="26">
        <v>2835</v>
      </c>
      <c r="R16" s="28">
        <f t="shared" si="2"/>
        <v>38.377425044091694</v>
      </c>
      <c r="S16" s="25"/>
      <c r="T16" s="29">
        <f t="shared" si="3"/>
        <v>10.166296296296284</v>
      </c>
      <c r="U16">
        <f t="shared" si="4"/>
        <v>9.8364239134394807E-2</v>
      </c>
    </row>
    <row r="17" spans="1:26" x14ac:dyDescent="0.3">
      <c r="A17" s="20">
        <v>13</v>
      </c>
      <c r="B17" s="21">
        <v>14.49</v>
      </c>
      <c r="C17" s="22">
        <v>19.100000000000001</v>
      </c>
      <c r="D17" s="21">
        <v>6.3593000000000002</v>
      </c>
      <c r="E17" s="23">
        <v>14.057</v>
      </c>
      <c r="F17" s="16">
        <f t="shared" si="0"/>
        <v>11.05</v>
      </c>
      <c r="H17" s="20">
        <v>13</v>
      </c>
      <c r="I17" s="21">
        <v>14.49</v>
      </c>
      <c r="J17" s="21">
        <v>15</v>
      </c>
      <c r="K17" s="21">
        <v>2700</v>
      </c>
      <c r="L17" s="21">
        <v>9.9999999999999995E-7</v>
      </c>
      <c r="M17" s="24">
        <f t="shared" si="5"/>
        <v>30.222222222222214</v>
      </c>
      <c r="N17" s="25"/>
      <c r="O17" s="26">
        <v>2565</v>
      </c>
      <c r="P17" s="27">
        <f t="shared" si="1"/>
        <v>31.812865497076011</v>
      </c>
      <c r="Q17" s="26">
        <v>2835</v>
      </c>
      <c r="R17" s="28">
        <f t="shared" si="2"/>
        <v>28.783068783068771</v>
      </c>
      <c r="S17" s="25"/>
      <c r="T17" s="29">
        <f t="shared" si="3"/>
        <v>11.122222222222213</v>
      </c>
      <c r="U17">
        <f t="shared" si="4"/>
        <v>8.9910089910089988E-2</v>
      </c>
    </row>
    <row r="18" spans="1:26" x14ac:dyDescent="0.3">
      <c r="A18" s="20">
        <v>14</v>
      </c>
      <c r="B18" s="21">
        <v>14.68</v>
      </c>
      <c r="C18" s="22">
        <v>8.0500000000000007</v>
      </c>
      <c r="D18" s="21">
        <v>6.3593000000000002</v>
      </c>
      <c r="E18" s="23">
        <v>14.057</v>
      </c>
      <c r="F18" s="16">
        <f t="shared" si="0"/>
        <v>8.0500000000000007</v>
      </c>
      <c r="H18" s="20">
        <v>14</v>
      </c>
      <c r="I18" s="21">
        <v>14.68</v>
      </c>
      <c r="J18" s="21">
        <v>15</v>
      </c>
      <c r="K18" s="21">
        <v>2700</v>
      </c>
      <c r="L18" s="21">
        <v>9.9999999999999995E-7</v>
      </c>
      <c r="M18" s="24">
        <f t="shared" si="5"/>
        <v>18.962962962962983</v>
      </c>
      <c r="N18" s="25"/>
      <c r="O18" s="26">
        <v>2565</v>
      </c>
      <c r="P18" s="27">
        <f t="shared" si="1"/>
        <v>19.961013645224188</v>
      </c>
      <c r="Q18" s="26">
        <v>2835</v>
      </c>
      <c r="R18" s="28">
        <f t="shared" si="2"/>
        <v>18.05996472663141</v>
      </c>
      <c r="S18" s="25"/>
      <c r="T18" s="29">
        <f t="shared" si="3"/>
        <v>10.912962962962983</v>
      </c>
      <c r="U18">
        <f t="shared" si="4"/>
        <v>9.1634142202613109E-2</v>
      </c>
    </row>
    <row r="19" spans="1:26" x14ac:dyDescent="0.3">
      <c r="A19" s="20">
        <v>15</v>
      </c>
      <c r="B19" s="21">
        <v>14.87</v>
      </c>
      <c r="C19" s="22">
        <v>0</v>
      </c>
      <c r="D19" s="21">
        <v>6.3593000000000002</v>
      </c>
      <c r="E19" s="23">
        <v>6.9451000000000001</v>
      </c>
      <c r="F19" s="16">
        <f t="shared" si="0"/>
        <v>0</v>
      </c>
      <c r="H19" s="20">
        <v>15</v>
      </c>
      <c r="I19" s="21">
        <v>14.87</v>
      </c>
      <c r="J19" s="21">
        <v>15</v>
      </c>
      <c r="K19" s="21">
        <v>2700</v>
      </c>
      <c r="L19" s="21">
        <v>9.9999999999999995E-7</v>
      </c>
      <c r="M19" s="24">
        <f t="shared" si="5"/>
        <v>7.7037037037037512</v>
      </c>
      <c r="N19" s="25"/>
      <c r="O19" s="26">
        <v>2565</v>
      </c>
      <c r="P19" s="27">
        <f t="shared" si="1"/>
        <v>8.109161793372369</v>
      </c>
      <c r="Q19" s="26">
        <v>2835</v>
      </c>
      <c r="R19" s="28">
        <f t="shared" si="2"/>
        <v>7.3368606701940475</v>
      </c>
      <c r="S19" s="25"/>
      <c r="T19" s="29">
        <f t="shared" si="3"/>
        <v>7.7037037037037512</v>
      </c>
      <c r="U19">
        <f t="shared" si="4"/>
        <v>0.12980769230769151</v>
      </c>
    </row>
    <row r="20" spans="1:26" ht="15" thickBot="1" x14ac:dyDescent="0.35">
      <c r="A20" s="30">
        <v>16</v>
      </c>
      <c r="B20" s="31">
        <v>15.06</v>
      </c>
      <c r="C20" s="32">
        <v>0</v>
      </c>
      <c r="D20" s="31">
        <v>6.3593000000000002</v>
      </c>
      <c r="E20" s="33">
        <v>6.9451000000000001</v>
      </c>
      <c r="F20" s="16">
        <f t="shared" si="0"/>
        <v>0</v>
      </c>
      <c r="H20" s="30">
        <v>16</v>
      </c>
      <c r="I20" s="31">
        <v>15</v>
      </c>
      <c r="J20" s="31">
        <v>15</v>
      </c>
      <c r="K20" s="31">
        <v>2700</v>
      </c>
      <c r="L20" s="31">
        <v>9.9999999999999995E-7</v>
      </c>
      <c r="M20" s="34">
        <f t="shared" si="5"/>
        <v>0</v>
      </c>
      <c r="N20" s="25"/>
      <c r="O20" s="26">
        <v>2565</v>
      </c>
      <c r="P20" s="27">
        <f t="shared" si="1"/>
        <v>0</v>
      </c>
      <c r="Q20" s="26">
        <v>2835</v>
      </c>
      <c r="R20" s="28">
        <f t="shared" si="2"/>
        <v>0</v>
      </c>
      <c r="S20" s="25"/>
      <c r="T20" s="35">
        <f t="shared" si="3"/>
        <v>0</v>
      </c>
      <c r="U20" t="e">
        <f>1/T20</f>
        <v>#DIV/0!</v>
      </c>
    </row>
    <row r="21" spans="1:26" ht="15" thickBot="1" x14ac:dyDescent="0.35">
      <c r="A21" s="16"/>
      <c r="B21" s="16"/>
      <c r="C21" s="36"/>
      <c r="D21" s="16"/>
      <c r="E21" s="16"/>
      <c r="F21" s="16"/>
      <c r="H21" s="16"/>
      <c r="I21" s="16"/>
      <c r="J21" s="16"/>
      <c r="K21" s="16"/>
      <c r="L21" s="16"/>
      <c r="M21" s="25"/>
      <c r="N21" s="25"/>
      <c r="O21" s="26"/>
      <c r="P21" s="27"/>
      <c r="Q21" s="26"/>
      <c r="R21" s="28"/>
      <c r="S21" s="25"/>
      <c r="T21" s="5"/>
    </row>
    <row r="22" spans="1:26" ht="15" thickBot="1" x14ac:dyDescent="0.35">
      <c r="F22" s="37" t="s">
        <v>19</v>
      </c>
      <c r="G22" s="38" t="s">
        <v>20</v>
      </c>
      <c r="H22" s="38"/>
      <c r="I22" s="38"/>
      <c r="J22" s="38"/>
      <c r="K22" s="38"/>
      <c r="L22" s="38"/>
      <c r="M22" s="38"/>
      <c r="N22" s="39"/>
      <c r="O22" s="40"/>
      <c r="P22" s="40"/>
      <c r="Q22" s="40"/>
      <c r="R22" s="40"/>
    </row>
    <row r="24" spans="1:26" ht="15" thickBot="1" x14ac:dyDescent="0.35">
      <c r="A24" s="41" t="s">
        <v>21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5" thickBot="1" x14ac:dyDescent="0.35">
      <c r="H25" s="42" t="s">
        <v>22</v>
      </c>
      <c r="I25" s="43"/>
      <c r="J25" s="43"/>
      <c r="K25" s="43"/>
      <c r="L25" s="43"/>
      <c r="M25" s="43"/>
      <c r="N25" s="44"/>
      <c r="O25" s="45"/>
      <c r="P25" s="5"/>
      <c r="Q25" s="5"/>
      <c r="R25" s="5"/>
    </row>
    <row r="26" spans="1:26" x14ac:dyDescent="0.3">
      <c r="H26" s="46" t="s">
        <v>23</v>
      </c>
      <c r="I26" s="47" t="s">
        <v>6</v>
      </c>
      <c r="J26" s="47" t="s">
        <v>24</v>
      </c>
      <c r="K26" s="47" t="s">
        <v>25</v>
      </c>
      <c r="L26" s="47" t="s">
        <v>26</v>
      </c>
      <c r="M26" s="47" t="s">
        <v>27</v>
      </c>
      <c r="N26" s="47" t="s">
        <v>28</v>
      </c>
      <c r="O26" s="48" t="s">
        <v>15</v>
      </c>
      <c r="P26" s="15" t="s">
        <v>10</v>
      </c>
      <c r="Q26" s="16"/>
      <c r="R26" s="16"/>
    </row>
    <row r="27" spans="1:26" x14ac:dyDescent="0.3">
      <c r="H27" s="20">
        <v>0</v>
      </c>
      <c r="I27" s="21">
        <v>12.09</v>
      </c>
      <c r="J27" s="21">
        <v>15</v>
      </c>
      <c r="K27" s="21">
        <v>12000</v>
      </c>
      <c r="L27" s="49">
        <v>1E-8</v>
      </c>
      <c r="M27" s="21">
        <v>100000</v>
      </c>
      <c r="N27" s="21">
        <v>6800</v>
      </c>
      <c r="O27" s="24">
        <f>(I27*K27)/(2.09*M27*N27*L27)</f>
        <v>10208.274697438785</v>
      </c>
      <c r="P27" s="25">
        <f>O28-O27</f>
        <v>151.98423867154452</v>
      </c>
      <c r="Q27" s="25"/>
      <c r="R27" s="25"/>
    </row>
    <row r="28" spans="1:26" x14ac:dyDescent="0.3">
      <c r="H28" s="20">
        <v>1</v>
      </c>
      <c r="I28" s="21">
        <v>12.27</v>
      </c>
      <c r="J28" s="21">
        <v>15</v>
      </c>
      <c r="K28" s="21">
        <v>12000</v>
      </c>
      <c r="L28" s="49">
        <v>1E-8</v>
      </c>
      <c r="M28" s="21">
        <v>100000</v>
      </c>
      <c r="N28" s="21">
        <v>6800</v>
      </c>
      <c r="O28" s="24">
        <f t="shared" ref="O28:O43" si="6">(I28*K28)/(2.09*M28*N28*L28)</f>
        <v>10360.258936110329</v>
      </c>
      <c r="P28" s="25">
        <f t="shared" ref="P28:P43" si="7">O29-O28</f>
        <v>160.42780748663063</v>
      </c>
      <c r="Q28" s="25"/>
      <c r="R28" s="25"/>
    </row>
    <row r="29" spans="1:26" x14ac:dyDescent="0.3">
      <c r="H29" s="20">
        <v>2</v>
      </c>
      <c r="I29" s="21">
        <v>12.46</v>
      </c>
      <c r="J29" s="21">
        <v>15</v>
      </c>
      <c r="K29" s="21">
        <v>12000</v>
      </c>
      <c r="L29" s="49">
        <v>1E-8</v>
      </c>
      <c r="M29" s="21">
        <v>100000</v>
      </c>
      <c r="N29" s="21">
        <v>6800</v>
      </c>
      <c r="O29" s="24">
        <f t="shared" si="6"/>
        <v>10520.68674359696</v>
      </c>
      <c r="P29" s="25">
        <f t="shared" si="7"/>
        <v>160.42780748663245</v>
      </c>
      <c r="Q29" s="25"/>
      <c r="R29" s="25"/>
    </row>
    <row r="30" spans="1:26" x14ac:dyDescent="0.3">
      <c r="H30" s="20">
        <v>3</v>
      </c>
      <c r="I30" s="21">
        <v>12.65</v>
      </c>
      <c r="J30" s="21">
        <v>15</v>
      </c>
      <c r="K30" s="21">
        <v>12000</v>
      </c>
      <c r="L30" s="49">
        <v>1E-8</v>
      </c>
      <c r="M30" s="21">
        <v>100000</v>
      </c>
      <c r="N30" s="21">
        <v>6800</v>
      </c>
      <c r="O30" s="24">
        <f t="shared" si="6"/>
        <v>10681.114551083592</v>
      </c>
      <c r="P30" s="25">
        <f t="shared" si="7"/>
        <v>151.98423867154452</v>
      </c>
      <c r="Q30" s="25"/>
      <c r="R30" s="25"/>
    </row>
    <row r="31" spans="1:26" x14ac:dyDescent="0.3">
      <c r="H31" s="20">
        <v>4</v>
      </c>
      <c r="I31" s="21">
        <v>12.83</v>
      </c>
      <c r="J31" s="21">
        <v>15</v>
      </c>
      <c r="K31" s="21">
        <v>12000</v>
      </c>
      <c r="L31" s="49">
        <v>1E-8</v>
      </c>
      <c r="M31" s="21">
        <v>100000</v>
      </c>
      <c r="N31" s="21">
        <v>6800</v>
      </c>
      <c r="O31" s="24">
        <f t="shared" si="6"/>
        <v>10833.098789755137</v>
      </c>
      <c r="P31" s="25">
        <f t="shared" si="7"/>
        <v>160.42780748663063</v>
      </c>
      <c r="Q31" s="25"/>
      <c r="R31" s="25"/>
    </row>
    <row r="32" spans="1:26" x14ac:dyDescent="0.3">
      <c r="D32" s="50"/>
      <c r="E32" s="50"/>
      <c r="F32" s="50"/>
      <c r="H32" s="20">
        <v>5</v>
      </c>
      <c r="I32" s="21">
        <v>13.02</v>
      </c>
      <c r="J32" s="21">
        <v>15</v>
      </c>
      <c r="K32" s="21">
        <v>12000</v>
      </c>
      <c r="L32" s="49">
        <v>1E-8</v>
      </c>
      <c r="M32" s="21">
        <v>100000</v>
      </c>
      <c r="N32" s="21">
        <v>6800</v>
      </c>
      <c r="O32" s="24">
        <f t="shared" si="6"/>
        <v>10993.526597241767</v>
      </c>
      <c r="P32" s="25">
        <f t="shared" si="7"/>
        <v>151.98423867154634</v>
      </c>
      <c r="Q32" s="25"/>
      <c r="R32" s="25"/>
    </row>
    <row r="33" spans="4:18" x14ac:dyDescent="0.3">
      <c r="D33" s="50"/>
      <c r="E33" s="50"/>
      <c r="F33" s="50"/>
      <c r="H33" s="20">
        <v>6</v>
      </c>
      <c r="I33" s="21">
        <v>13.2</v>
      </c>
      <c r="J33" s="21">
        <v>15</v>
      </c>
      <c r="K33" s="21">
        <v>12000</v>
      </c>
      <c r="L33" s="49">
        <v>1E-8</v>
      </c>
      <c r="M33" s="21">
        <v>100000</v>
      </c>
      <c r="N33" s="21">
        <v>6800</v>
      </c>
      <c r="O33" s="24">
        <f t="shared" si="6"/>
        <v>11145.510835913314</v>
      </c>
      <c r="P33" s="25">
        <f t="shared" si="7"/>
        <v>160.42780748663063</v>
      </c>
      <c r="Q33" s="25"/>
      <c r="R33" s="25"/>
    </row>
    <row r="34" spans="4:18" x14ac:dyDescent="0.3">
      <c r="H34" s="20">
        <v>7</v>
      </c>
      <c r="I34" s="21">
        <v>13.39</v>
      </c>
      <c r="J34" s="21">
        <v>15</v>
      </c>
      <c r="K34" s="21">
        <v>12000</v>
      </c>
      <c r="L34" s="49">
        <v>1E-8</v>
      </c>
      <c r="M34" s="21">
        <v>100000</v>
      </c>
      <c r="N34" s="21">
        <v>6800</v>
      </c>
      <c r="O34" s="24">
        <f t="shared" si="6"/>
        <v>11305.938643399944</v>
      </c>
      <c r="P34" s="25">
        <f t="shared" si="7"/>
        <v>151.98423867154452</v>
      </c>
      <c r="Q34" s="25"/>
      <c r="R34" s="25"/>
    </row>
    <row r="35" spans="4:18" x14ac:dyDescent="0.3">
      <c r="H35" s="20">
        <v>8</v>
      </c>
      <c r="I35" s="21">
        <v>13.57</v>
      </c>
      <c r="J35" s="21">
        <v>15</v>
      </c>
      <c r="K35" s="21">
        <v>12000</v>
      </c>
      <c r="L35" s="49">
        <v>1E-8</v>
      </c>
      <c r="M35" s="21">
        <v>100000</v>
      </c>
      <c r="N35" s="21">
        <v>6800</v>
      </c>
      <c r="O35" s="24">
        <f t="shared" si="6"/>
        <v>11457.922882071489</v>
      </c>
      <c r="P35" s="25">
        <f t="shared" si="7"/>
        <v>160.42780748663063</v>
      </c>
      <c r="Q35" s="25"/>
      <c r="R35" s="25"/>
    </row>
    <row r="36" spans="4:18" x14ac:dyDescent="0.3">
      <c r="H36" s="20">
        <v>9</v>
      </c>
      <c r="I36" s="21">
        <v>13.76</v>
      </c>
      <c r="J36" s="21">
        <v>15</v>
      </c>
      <c r="K36" s="21">
        <v>12000</v>
      </c>
      <c r="L36" s="49">
        <v>1E-8</v>
      </c>
      <c r="M36" s="21">
        <v>100000</v>
      </c>
      <c r="N36" s="21">
        <v>6800</v>
      </c>
      <c r="O36" s="24">
        <f t="shared" si="6"/>
        <v>11618.350689558119</v>
      </c>
      <c r="P36" s="25">
        <f t="shared" si="7"/>
        <v>160.42780748663245</v>
      </c>
      <c r="Q36" s="25"/>
      <c r="R36" s="25"/>
    </row>
    <row r="37" spans="4:18" x14ac:dyDescent="0.3">
      <c r="H37" s="20">
        <v>10</v>
      </c>
      <c r="I37" s="21">
        <v>13.95</v>
      </c>
      <c r="J37" s="21">
        <v>15</v>
      </c>
      <c r="K37" s="21">
        <v>12000</v>
      </c>
      <c r="L37" s="49">
        <v>1E-8</v>
      </c>
      <c r="M37" s="21">
        <v>100000</v>
      </c>
      <c r="N37" s="21">
        <v>6800</v>
      </c>
      <c r="O37" s="24">
        <f t="shared" si="6"/>
        <v>11778.778497044752</v>
      </c>
      <c r="P37" s="25">
        <f t="shared" si="7"/>
        <v>151.98423867154452</v>
      </c>
      <c r="Q37" s="25"/>
      <c r="R37" s="25"/>
    </row>
    <row r="38" spans="4:18" x14ac:dyDescent="0.3">
      <c r="H38" s="20">
        <v>11</v>
      </c>
      <c r="I38" s="21">
        <v>14.13</v>
      </c>
      <c r="J38" s="21">
        <v>15</v>
      </c>
      <c r="K38" s="21">
        <v>12000</v>
      </c>
      <c r="L38" s="49">
        <v>1E-8</v>
      </c>
      <c r="M38" s="21">
        <v>100000</v>
      </c>
      <c r="N38" s="21">
        <v>6800</v>
      </c>
      <c r="O38" s="24">
        <f t="shared" si="6"/>
        <v>11930.762735716296</v>
      </c>
      <c r="P38" s="25">
        <f t="shared" si="7"/>
        <v>160.42780748663063</v>
      </c>
      <c r="Q38" s="25"/>
      <c r="R38" s="25"/>
    </row>
    <row r="39" spans="4:18" x14ac:dyDescent="0.3">
      <c r="H39" s="20">
        <v>12</v>
      </c>
      <c r="I39" s="21">
        <v>14.32</v>
      </c>
      <c r="J39" s="21">
        <v>15</v>
      </c>
      <c r="K39" s="21">
        <v>12000</v>
      </c>
      <c r="L39" s="49">
        <v>1E-8</v>
      </c>
      <c r="M39" s="21">
        <v>100000</v>
      </c>
      <c r="N39" s="21">
        <v>6800</v>
      </c>
      <c r="O39" s="24">
        <f t="shared" si="6"/>
        <v>12091.190543202927</v>
      </c>
      <c r="P39" s="25">
        <f t="shared" si="7"/>
        <v>143.54066985646023</v>
      </c>
      <c r="Q39" s="25"/>
      <c r="R39" s="25"/>
    </row>
    <row r="40" spans="4:18" x14ac:dyDescent="0.3">
      <c r="H40" s="20">
        <v>13</v>
      </c>
      <c r="I40" s="21">
        <v>14.49</v>
      </c>
      <c r="J40" s="21">
        <v>15</v>
      </c>
      <c r="K40" s="21">
        <v>12000</v>
      </c>
      <c r="L40" s="49">
        <v>1E-8</v>
      </c>
      <c r="M40" s="21">
        <v>100000</v>
      </c>
      <c r="N40" s="21">
        <v>6800</v>
      </c>
      <c r="O40" s="24">
        <f t="shared" si="6"/>
        <v>12234.731213059387</v>
      </c>
      <c r="P40" s="25">
        <f t="shared" si="7"/>
        <v>160.42780748663063</v>
      </c>
      <c r="Q40" s="25"/>
      <c r="R40" s="25"/>
    </row>
    <row r="41" spans="4:18" x14ac:dyDescent="0.3">
      <c r="H41" s="20">
        <v>14</v>
      </c>
      <c r="I41" s="21">
        <v>14.68</v>
      </c>
      <c r="J41" s="21">
        <v>15</v>
      </c>
      <c r="K41" s="21">
        <v>12000</v>
      </c>
      <c r="L41" s="49">
        <v>1E-8</v>
      </c>
      <c r="M41" s="21">
        <v>100000</v>
      </c>
      <c r="N41" s="21">
        <v>6800</v>
      </c>
      <c r="O41" s="24">
        <f t="shared" si="6"/>
        <v>12395.159020546018</v>
      </c>
      <c r="P41" s="25">
        <f t="shared" si="7"/>
        <v>160.42780748663063</v>
      </c>
      <c r="Q41" s="25"/>
      <c r="R41" s="25"/>
    </row>
    <row r="42" spans="4:18" x14ac:dyDescent="0.3">
      <c r="H42" s="20">
        <v>15</v>
      </c>
      <c r="I42" s="21">
        <v>14.87</v>
      </c>
      <c r="J42" s="21">
        <v>15</v>
      </c>
      <c r="K42" s="21">
        <v>12000</v>
      </c>
      <c r="L42" s="49">
        <v>1E-8</v>
      </c>
      <c r="M42" s="21">
        <v>100000</v>
      </c>
      <c r="N42" s="21">
        <v>6800</v>
      </c>
      <c r="O42" s="24">
        <f t="shared" si="6"/>
        <v>12555.586828032649</v>
      </c>
      <c r="P42" s="25">
        <f t="shared" si="7"/>
        <v>109.76639459611579</v>
      </c>
      <c r="Q42" s="25"/>
      <c r="R42" s="25"/>
    </row>
    <row r="43" spans="4:18" ht="15" thickBot="1" x14ac:dyDescent="0.35">
      <c r="H43" s="30">
        <v>16</v>
      </c>
      <c r="I43" s="31">
        <v>15</v>
      </c>
      <c r="J43" s="31">
        <v>15</v>
      </c>
      <c r="K43" s="21">
        <v>12000</v>
      </c>
      <c r="L43" s="49">
        <v>1E-8</v>
      </c>
      <c r="M43" s="21">
        <v>100000</v>
      </c>
      <c r="N43" s="21">
        <v>6800</v>
      </c>
      <c r="O43" s="34">
        <f t="shared" si="6"/>
        <v>12665.353222628764</v>
      </c>
      <c r="P43" s="25">
        <f t="shared" si="7"/>
        <v>-12665.353222628764</v>
      </c>
      <c r="Q43" s="25"/>
      <c r="R43" s="25"/>
    </row>
    <row r="44" spans="4:18" ht="15" thickBot="1" x14ac:dyDescent="0.35">
      <c r="I44" s="51"/>
      <c r="J44" s="31"/>
      <c r="K44" s="21"/>
      <c r="L44" s="49"/>
      <c r="M44" s="21"/>
      <c r="N44" s="21"/>
      <c r="O44" s="34"/>
    </row>
    <row r="47" spans="4:18" ht="15" thickBot="1" x14ac:dyDescent="0.35"/>
    <row r="48" spans="4:18" x14ac:dyDescent="0.3">
      <c r="H48" s="46" t="s">
        <v>23</v>
      </c>
      <c r="I48" s="47" t="s">
        <v>6</v>
      </c>
      <c r="J48" s="47" t="s">
        <v>24</v>
      </c>
      <c r="K48" s="47" t="s">
        <v>25</v>
      </c>
      <c r="L48" s="47" t="s">
        <v>26</v>
      </c>
      <c r="M48" s="47" t="s">
        <v>27</v>
      </c>
      <c r="N48" s="47" t="s">
        <v>28</v>
      </c>
      <c r="O48" s="48" t="s">
        <v>15</v>
      </c>
      <c r="P48" s="15" t="s">
        <v>10</v>
      </c>
    </row>
    <row r="49" spans="3:16" x14ac:dyDescent="0.3">
      <c r="H49" s="20">
        <v>0</v>
      </c>
      <c r="I49" s="21">
        <v>12.09</v>
      </c>
      <c r="J49" s="21">
        <v>15</v>
      </c>
      <c r="K49" s="21">
        <v>1200</v>
      </c>
      <c r="L49">
        <v>9.9999999999999995E-8</v>
      </c>
      <c r="M49" s="21">
        <v>11000</v>
      </c>
      <c r="N49" s="21">
        <v>6800</v>
      </c>
      <c r="O49" s="52">
        <f>(H49*K49)/(2.09*M49*N49*L49)</f>
        <v>0</v>
      </c>
      <c r="P49" s="25">
        <f>O50-O49</f>
        <v>76.759716500780399</v>
      </c>
    </row>
    <row r="50" spans="3:16" x14ac:dyDescent="0.3">
      <c r="H50" s="20">
        <v>1</v>
      </c>
      <c r="I50" s="21">
        <v>12.27</v>
      </c>
      <c r="J50" s="21">
        <v>15</v>
      </c>
      <c r="K50" s="21">
        <v>1200</v>
      </c>
      <c r="L50">
        <v>9.9999999999999995E-8</v>
      </c>
      <c r="M50" s="21">
        <v>11000</v>
      </c>
      <c r="N50" s="21">
        <v>6800</v>
      </c>
      <c r="O50" s="52">
        <f t="shared" ref="O50:O65" si="8">(H50*K50)/(2.09*M50*N50*L50)</f>
        <v>76.759716500780399</v>
      </c>
      <c r="P50" s="25">
        <f t="shared" ref="P50:P65" si="9">O51-O50</f>
        <v>76.759716500780399</v>
      </c>
    </row>
    <row r="51" spans="3:16" x14ac:dyDescent="0.3">
      <c r="H51" s="53">
        <v>2</v>
      </c>
      <c r="I51" s="54">
        <v>12.46</v>
      </c>
      <c r="J51" s="54">
        <v>15</v>
      </c>
      <c r="K51" s="54">
        <v>1200</v>
      </c>
      <c r="L51" s="55">
        <v>9.9999999999999995E-8</v>
      </c>
      <c r="M51" s="54">
        <v>11000</v>
      </c>
      <c r="N51" s="54">
        <v>6800</v>
      </c>
      <c r="O51" s="56">
        <f t="shared" si="8"/>
        <v>153.5194330015608</v>
      </c>
      <c r="P51" s="25">
        <f t="shared" si="9"/>
        <v>76.759716500780399</v>
      </c>
    </row>
    <row r="52" spans="3:16" x14ac:dyDescent="0.3">
      <c r="H52" s="20">
        <v>3</v>
      </c>
      <c r="I52" s="21">
        <v>12.65</v>
      </c>
      <c r="J52" s="21">
        <v>15</v>
      </c>
      <c r="K52" s="21">
        <v>1200</v>
      </c>
      <c r="L52">
        <v>9.9999999999999995E-8</v>
      </c>
      <c r="M52" s="21">
        <v>11000</v>
      </c>
      <c r="N52" s="21">
        <v>6800</v>
      </c>
      <c r="O52" s="52">
        <f t="shared" si="8"/>
        <v>230.2791495023412</v>
      </c>
      <c r="P52" s="25">
        <f t="shared" si="9"/>
        <v>76.759716500780399</v>
      </c>
    </row>
    <row r="53" spans="3:16" x14ac:dyDescent="0.3">
      <c r="H53" s="20">
        <v>4</v>
      </c>
      <c r="I53" s="21">
        <v>12.83</v>
      </c>
      <c r="J53" s="21">
        <v>15</v>
      </c>
      <c r="K53" s="21">
        <v>1200</v>
      </c>
      <c r="L53">
        <v>9.9999999999999995E-8</v>
      </c>
      <c r="M53" s="21">
        <v>11000</v>
      </c>
      <c r="N53" s="21">
        <v>6800</v>
      </c>
      <c r="O53" s="52">
        <f t="shared" si="8"/>
        <v>307.0388660031216</v>
      </c>
      <c r="P53" s="25">
        <f t="shared" si="9"/>
        <v>76.759716500780371</v>
      </c>
    </row>
    <row r="54" spans="3:16" ht="15" thickBot="1" x14ac:dyDescent="0.35">
      <c r="C54" s="57">
        <v>9.9999999999999995E-8</v>
      </c>
      <c r="H54" s="20">
        <v>5</v>
      </c>
      <c r="I54" s="21">
        <v>13.02</v>
      </c>
      <c r="J54" s="21">
        <v>15</v>
      </c>
      <c r="K54" s="21">
        <v>1200</v>
      </c>
      <c r="L54">
        <v>9.9999999999999995E-8</v>
      </c>
      <c r="M54" s="21">
        <v>11000</v>
      </c>
      <c r="N54" s="21">
        <v>6800</v>
      </c>
      <c r="O54" s="52">
        <f t="shared" si="8"/>
        <v>383.79858250390197</v>
      </c>
      <c r="P54" s="25">
        <f t="shared" si="9"/>
        <v>76.759716500780428</v>
      </c>
    </row>
    <row r="55" spans="3:16" x14ac:dyDescent="0.3">
      <c r="H55" s="20">
        <v>6</v>
      </c>
      <c r="I55" s="21">
        <v>13.2</v>
      </c>
      <c r="J55" s="21">
        <v>15</v>
      </c>
      <c r="K55" s="21">
        <v>1200</v>
      </c>
      <c r="L55">
        <v>9.9999999999999995E-8</v>
      </c>
      <c r="M55" s="21">
        <v>11000</v>
      </c>
      <c r="N55" s="21">
        <v>6800</v>
      </c>
      <c r="O55" s="52">
        <f t="shared" si="8"/>
        <v>460.5582990046824</v>
      </c>
      <c r="P55" s="25">
        <f t="shared" si="9"/>
        <v>76.759716500780371</v>
      </c>
    </row>
    <row r="56" spans="3:16" x14ac:dyDescent="0.3">
      <c r="H56" s="20">
        <v>7</v>
      </c>
      <c r="I56" s="21">
        <v>13.39</v>
      </c>
      <c r="J56" s="21">
        <v>15</v>
      </c>
      <c r="K56" s="21">
        <v>1200</v>
      </c>
      <c r="L56">
        <v>9.9999999999999995E-8</v>
      </c>
      <c r="M56" s="21">
        <v>11000</v>
      </c>
      <c r="N56" s="21">
        <v>6800</v>
      </c>
      <c r="O56" s="52">
        <f t="shared" si="8"/>
        <v>537.31801550546277</v>
      </c>
      <c r="P56" s="25">
        <f t="shared" si="9"/>
        <v>76.759716500780428</v>
      </c>
    </row>
    <row r="57" spans="3:16" x14ac:dyDescent="0.3">
      <c r="H57" s="20">
        <v>8</v>
      </c>
      <c r="I57" s="21">
        <v>13.57</v>
      </c>
      <c r="J57" s="21">
        <v>15</v>
      </c>
      <c r="K57" s="21">
        <v>1200</v>
      </c>
      <c r="L57">
        <v>9.9999999999999995E-8</v>
      </c>
      <c r="M57" s="21">
        <v>11000</v>
      </c>
      <c r="N57" s="21">
        <v>6800</v>
      </c>
      <c r="O57" s="52">
        <f t="shared" si="8"/>
        <v>614.0777320062432</v>
      </c>
      <c r="P57" s="25">
        <f t="shared" si="9"/>
        <v>76.759716500780428</v>
      </c>
    </row>
    <row r="58" spans="3:16" x14ac:dyDescent="0.3">
      <c r="H58" s="20">
        <v>9</v>
      </c>
      <c r="I58" s="21">
        <v>13.76</v>
      </c>
      <c r="J58" s="21">
        <v>15</v>
      </c>
      <c r="K58" s="21">
        <v>1200</v>
      </c>
      <c r="L58">
        <v>9.9999999999999995E-8</v>
      </c>
      <c r="M58" s="21">
        <v>11000</v>
      </c>
      <c r="N58" s="21">
        <v>6800</v>
      </c>
      <c r="O58" s="52">
        <f t="shared" si="8"/>
        <v>690.83744850702362</v>
      </c>
      <c r="P58" s="25">
        <f t="shared" si="9"/>
        <v>76.759716500780314</v>
      </c>
    </row>
    <row r="59" spans="3:16" x14ac:dyDescent="0.3">
      <c r="H59" s="20">
        <v>10</v>
      </c>
      <c r="I59" s="21">
        <v>13.95</v>
      </c>
      <c r="J59" s="21">
        <v>15</v>
      </c>
      <c r="K59" s="21">
        <v>1200</v>
      </c>
      <c r="L59">
        <v>9.9999999999999995E-8</v>
      </c>
      <c r="M59" s="21">
        <v>11000</v>
      </c>
      <c r="N59" s="21">
        <v>6800</v>
      </c>
      <c r="O59" s="52">
        <f t="shared" si="8"/>
        <v>767.59716500780394</v>
      </c>
      <c r="P59" s="25">
        <f t="shared" si="9"/>
        <v>76.759716500780428</v>
      </c>
    </row>
    <row r="60" spans="3:16" x14ac:dyDescent="0.3">
      <c r="H60" s="20">
        <v>11</v>
      </c>
      <c r="I60" s="21">
        <v>14.13</v>
      </c>
      <c r="J60" s="21">
        <v>15</v>
      </c>
      <c r="K60" s="21">
        <v>1200</v>
      </c>
      <c r="L60">
        <v>9.9999999999999995E-8</v>
      </c>
      <c r="M60" s="21">
        <v>11000</v>
      </c>
      <c r="N60" s="21">
        <v>6800</v>
      </c>
      <c r="O60" s="52">
        <f t="shared" si="8"/>
        <v>844.35688150858437</v>
      </c>
      <c r="P60" s="25">
        <f t="shared" si="9"/>
        <v>76.759716500780428</v>
      </c>
    </row>
    <row r="61" spans="3:16" x14ac:dyDescent="0.3">
      <c r="H61" s="20">
        <v>12</v>
      </c>
      <c r="I61" s="21">
        <v>14.32</v>
      </c>
      <c r="J61" s="21">
        <v>15</v>
      </c>
      <c r="K61" s="21">
        <v>1200</v>
      </c>
      <c r="L61">
        <v>9.9999999999999995E-8</v>
      </c>
      <c r="M61" s="21">
        <v>11000</v>
      </c>
      <c r="N61" s="21">
        <v>6800</v>
      </c>
      <c r="O61" s="52">
        <f t="shared" si="8"/>
        <v>921.11659800936479</v>
      </c>
      <c r="P61" s="25">
        <f t="shared" si="9"/>
        <v>76.759716500780314</v>
      </c>
    </row>
    <row r="62" spans="3:16" x14ac:dyDescent="0.3">
      <c r="H62" s="20">
        <v>13</v>
      </c>
      <c r="I62" s="21">
        <v>14.49</v>
      </c>
      <c r="J62" s="21">
        <v>15</v>
      </c>
      <c r="K62" s="21">
        <v>1200</v>
      </c>
      <c r="L62">
        <v>9.9999999999999995E-8</v>
      </c>
      <c r="M62" s="21">
        <v>11000</v>
      </c>
      <c r="N62" s="21">
        <v>6800</v>
      </c>
      <c r="O62" s="52">
        <f t="shared" si="8"/>
        <v>997.87631451014511</v>
      </c>
      <c r="P62" s="25">
        <f t="shared" si="9"/>
        <v>76.759716500780428</v>
      </c>
    </row>
    <row r="63" spans="3:16" x14ac:dyDescent="0.3">
      <c r="H63" s="20">
        <v>14</v>
      </c>
      <c r="I63" s="21">
        <v>14.68</v>
      </c>
      <c r="J63" s="21">
        <v>15</v>
      </c>
      <c r="K63" s="21">
        <v>1200</v>
      </c>
      <c r="L63">
        <v>9.9999999999999995E-8</v>
      </c>
      <c r="M63" s="21">
        <v>11000</v>
      </c>
      <c r="N63" s="21">
        <v>6800</v>
      </c>
      <c r="O63" s="52">
        <f t="shared" si="8"/>
        <v>1074.6360310109255</v>
      </c>
      <c r="P63" s="25">
        <f t="shared" si="9"/>
        <v>76.759716500780314</v>
      </c>
    </row>
    <row r="64" spans="3:16" x14ac:dyDescent="0.3">
      <c r="H64" s="20">
        <v>15</v>
      </c>
      <c r="I64" s="21">
        <v>14.87</v>
      </c>
      <c r="J64" s="21">
        <v>15</v>
      </c>
      <c r="K64" s="21">
        <v>1200</v>
      </c>
      <c r="L64">
        <v>9.9999999999999995E-8</v>
      </c>
      <c r="M64" s="21">
        <v>11000</v>
      </c>
      <c r="N64" s="21">
        <v>6800</v>
      </c>
      <c r="O64" s="52">
        <f t="shared" si="8"/>
        <v>1151.3957475117058</v>
      </c>
      <c r="P64" s="25">
        <f t="shared" si="9"/>
        <v>76.759716500780542</v>
      </c>
    </row>
    <row r="65" spans="8:16" ht="15" thickBot="1" x14ac:dyDescent="0.35">
      <c r="H65" s="30">
        <v>16</v>
      </c>
      <c r="I65" s="31">
        <v>15</v>
      </c>
      <c r="J65" s="31">
        <v>15</v>
      </c>
      <c r="K65" s="21">
        <v>1200</v>
      </c>
      <c r="L65">
        <v>9.9999999999999995E-8</v>
      </c>
      <c r="M65" s="21">
        <v>11000</v>
      </c>
      <c r="N65" s="21">
        <v>6800</v>
      </c>
      <c r="O65" s="52">
        <f t="shared" si="8"/>
        <v>1228.1554640124864</v>
      </c>
      <c r="P65" s="25">
        <f t="shared" si="9"/>
        <v>-1228.1554640124864</v>
      </c>
    </row>
  </sheetData>
  <mergeCells count="8">
    <mergeCell ref="H25:O25"/>
    <mergeCell ref="D32:F33"/>
    <mergeCell ref="A1:Z1"/>
    <mergeCell ref="A2:E2"/>
    <mergeCell ref="H2:M2"/>
    <mergeCell ref="O2:R2"/>
    <mergeCell ref="T2:T3"/>
    <mergeCell ref="A24:Z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2023-11-13T07:23:29Z</dcterms:modified>
</cp:coreProperties>
</file>