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72918\Documents\Altium\"/>
    </mc:Choice>
  </mc:AlternateContent>
  <xr:revisionPtr revIDLastSave="0" documentId="13_ncr:1_{D7B90D7C-3E22-4115-8A22-DB30C54D0E47}" xr6:coauthVersionLast="36" xr6:coauthVersionMax="36" xr10:uidLastSave="{00000000-0000-0000-0000-000000000000}"/>
  <bookViews>
    <workbookView xWindow="480" yWindow="45" windowWidth="27795" windowHeight="12090" xr2:uid="{00000000-000D-0000-FFFF-FFFF00000000}"/>
  </bookViews>
  <sheets>
    <sheet name="Calculator" sheetId="3" r:id="rId1"/>
  </sheets>
  <definedNames>
    <definedName name="dielectric_const">#REF!</definedName>
    <definedName name="distance__m">#REF!</definedName>
    <definedName name="g">#REF!</definedName>
    <definedName name="g_mm">#REF!</definedName>
    <definedName name="Grid_Spacing">Calculator!$C$25</definedName>
    <definedName name="mil_to_mm">Calculator!$C$20</definedName>
    <definedName name="permittivity">#REF!</definedName>
    <definedName name="segment_area">Calculator!$C$31</definedName>
    <definedName name="segment_width">Calculator!$C$29</definedName>
    <definedName name="total_copper_area">Calculator!$C$34</definedName>
    <definedName name="total_void_area">Calculator!$C$33</definedName>
    <definedName name="Trace_Width">Calculator!$C$26</definedName>
    <definedName name="w">#REF!</definedName>
    <definedName name="w_mm">#REF!</definedName>
  </definedNames>
  <calcPr calcId="191029"/>
</workbook>
</file>

<file path=xl/calcChain.xml><?xml version="1.0" encoding="utf-8"?>
<calcChain xmlns="http://schemas.openxmlformats.org/spreadsheetml/2006/main">
  <c r="G55" i="3" l="1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H25" i="3" s="1"/>
  <c r="L25" i="3" s="1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29" i="3"/>
  <c r="J28" i="3"/>
  <c r="J27" i="3"/>
  <c r="J26" i="3"/>
  <c r="J25" i="3"/>
  <c r="J30" i="3"/>
  <c r="I55" i="3"/>
  <c r="I54" i="3"/>
  <c r="I53" i="3"/>
  <c r="I52" i="3"/>
  <c r="K52" i="3" s="1"/>
  <c r="I51" i="3"/>
  <c r="I50" i="3"/>
  <c r="I49" i="3"/>
  <c r="I48" i="3"/>
  <c r="K48" i="3" s="1"/>
  <c r="I47" i="3"/>
  <c r="I46" i="3"/>
  <c r="I45" i="3"/>
  <c r="K45" i="3" s="1"/>
  <c r="I44" i="3"/>
  <c r="K44" i="3" s="1"/>
  <c r="I43" i="3"/>
  <c r="I42" i="3"/>
  <c r="I41" i="3"/>
  <c r="I40" i="3"/>
  <c r="K40" i="3" s="1"/>
  <c r="I39" i="3"/>
  <c r="I38" i="3"/>
  <c r="I37" i="3"/>
  <c r="K37" i="3" s="1"/>
  <c r="I36" i="3"/>
  <c r="K36" i="3" s="1"/>
  <c r="I35" i="3"/>
  <c r="I34" i="3"/>
  <c r="I33" i="3"/>
  <c r="K33" i="3" s="1"/>
  <c r="I32" i="3"/>
  <c r="I31" i="3"/>
  <c r="K41" i="3"/>
  <c r="K53" i="3"/>
  <c r="K49" i="3"/>
  <c r="K32" i="3"/>
  <c r="I29" i="3"/>
  <c r="I28" i="3"/>
  <c r="I27" i="3"/>
  <c r="K27" i="3" s="1"/>
  <c r="I26" i="3"/>
  <c r="I25" i="3"/>
  <c r="K25" i="3" s="1"/>
  <c r="I30" i="3"/>
  <c r="K30" i="3" s="1"/>
  <c r="K28" i="3"/>
  <c r="D26" i="3"/>
  <c r="D25" i="3"/>
  <c r="C20" i="3"/>
  <c r="C34" i="3"/>
  <c r="C33" i="3"/>
  <c r="C36" i="3" s="1"/>
  <c r="C29" i="3"/>
  <c r="C30" i="3" l="1"/>
  <c r="D30" i="3" s="1"/>
  <c r="D34" i="3"/>
  <c r="K26" i="3"/>
  <c r="K31" i="3"/>
  <c r="K35" i="3"/>
  <c r="K39" i="3"/>
  <c r="K43" i="3"/>
  <c r="K47" i="3"/>
  <c r="K51" i="3"/>
  <c r="K55" i="3"/>
  <c r="K29" i="3"/>
  <c r="K34" i="3"/>
  <c r="K38" i="3"/>
  <c r="K42" i="3"/>
  <c r="K46" i="3"/>
  <c r="K50" i="3"/>
  <c r="K54" i="3"/>
  <c r="D29" i="3"/>
  <c r="D33" i="3"/>
  <c r="C31" i="3" l="1"/>
  <c r="D31" i="3" l="1"/>
  <c r="C32" i="3"/>
  <c r="H51" i="3"/>
  <c r="L51" i="3" s="1"/>
  <c r="H29" i="3"/>
  <c r="L29" i="3" s="1"/>
  <c r="H37" i="3"/>
  <c r="L37" i="3" s="1"/>
  <c r="H40" i="3"/>
  <c r="L40" i="3" s="1"/>
  <c r="H52" i="3"/>
  <c r="L52" i="3" s="1"/>
  <c r="H47" i="3"/>
  <c r="L47" i="3" s="1"/>
  <c r="H39" i="3"/>
  <c r="L39" i="3" s="1"/>
  <c r="H27" i="3"/>
  <c r="L27" i="3" s="1"/>
  <c r="H30" i="3"/>
  <c r="L30" i="3" s="1"/>
  <c r="H45" i="3"/>
  <c r="L45" i="3" s="1"/>
  <c r="H49" i="3"/>
  <c r="L49" i="3" s="1"/>
  <c r="H50" i="3"/>
  <c r="L50" i="3" s="1"/>
  <c r="H55" i="3"/>
  <c r="L55" i="3" s="1"/>
  <c r="H53" i="3"/>
  <c r="L53" i="3" s="1"/>
  <c r="H54" i="3"/>
  <c r="L54" i="3" s="1"/>
  <c r="H48" i="3"/>
  <c r="L48" i="3" s="1"/>
  <c r="H41" i="3"/>
  <c r="L41" i="3" s="1"/>
  <c r="H26" i="3"/>
  <c r="L26" i="3" s="1"/>
  <c r="H38" i="3"/>
  <c r="L38" i="3" s="1"/>
  <c r="H35" i="3"/>
  <c r="L35" i="3" s="1"/>
  <c r="H28" i="3"/>
  <c r="L28" i="3" s="1"/>
  <c r="H31" i="3"/>
  <c r="L31" i="3" s="1"/>
  <c r="H42" i="3"/>
  <c r="L42" i="3" s="1"/>
  <c r="H46" i="3"/>
  <c r="L46" i="3" s="1"/>
  <c r="H36" i="3"/>
  <c r="L36" i="3" s="1"/>
  <c r="H32" i="3"/>
  <c r="L32" i="3" s="1"/>
  <c r="H44" i="3"/>
  <c r="L44" i="3" s="1"/>
  <c r="H34" i="3"/>
  <c r="L34" i="3" s="1"/>
  <c r="H33" i="3"/>
  <c r="L33" i="3" s="1"/>
  <c r="H43" i="3"/>
  <c r="L43" i="3" s="1"/>
  <c r="C37" i="3" l="1"/>
  <c r="D32" i="3"/>
</calcChain>
</file>

<file path=xl/sharedStrings.xml><?xml version="1.0" encoding="utf-8"?>
<sst xmlns="http://schemas.openxmlformats.org/spreadsheetml/2006/main" count="26" uniqueCount="25">
  <si>
    <t>mil</t>
  </si>
  <si>
    <t>convert to mm</t>
  </si>
  <si>
    <t>grid spacing</t>
  </si>
  <si>
    <t>PCB Hatched density calculator</t>
  </si>
  <si>
    <t>segment_width</t>
  </si>
  <si>
    <t>segment_length</t>
  </si>
  <si>
    <t>track_area</t>
  </si>
  <si>
    <t>segment_area</t>
  </si>
  <si>
    <t>total_track_area</t>
  </si>
  <si>
    <t>void_area</t>
  </si>
  <si>
    <t>(Calculations below)</t>
  </si>
  <si>
    <t>total_void_area</t>
  </si>
  <si>
    <t>% track area</t>
  </si>
  <si>
    <t>% void area</t>
  </si>
  <si>
    <t>%track area</t>
  </si>
  <si>
    <t>ENTER THESE VALUES</t>
  </si>
  <si>
    <t>This is a "what-if" % track area based on user provided trace width</t>
  </si>
  <si>
    <t>mil_to_mm</t>
  </si>
  <si>
    <t>seg_area</t>
  </si>
  <si>
    <t>single_area</t>
  </si>
  <si>
    <t>Plot These</t>
  </si>
  <si>
    <t>Conversion (do not modify)</t>
  </si>
  <si>
    <t>Trace_Width</t>
  </si>
  <si>
    <t>Grid_Spacing</t>
  </si>
  <si>
    <t>total_copper_area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</si>
</sst>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9" fontId="0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9" fontId="4" fillId="2" borderId="0" xfId="1" applyFont="1" applyFill="1" applyAlignment="1">
      <alignment horizontal="center"/>
    </xf>
    <xf numFmtId="0" fontId="5" fillId="0" borderId="0" xfId="0" applyFont="1"/>
    <xf numFmtId="2" fontId="0" fillId="0" borderId="0" xfId="0" applyNumberForma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9" fontId="2" fillId="2" borderId="0" xfId="1" applyFont="1" applyFill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Calculator!$L$24</c:f>
              <c:strCache>
                <c:ptCount val="1"/>
                <c:pt idx="0">
                  <c:v>% track area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Calculator!$F$25:$F$55</c:f>
              <c:numCache>
                <c:formatCode>General</c:formatCode>
                <c:ptCount val="3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Calculator!$L$25:$L$55</c:f>
              <c:numCache>
                <c:formatCode>0%</c:formatCode>
                <c:ptCount val="31"/>
                <c:pt idx="0">
                  <c:v>0</c:v>
                </c:pt>
                <c:pt idx="1">
                  <c:v>0.64</c:v>
                </c:pt>
                <c:pt idx="2">
                  <c:v>0.96</c:v>
                </c:pt>
                <c:pt idx="3">
                  <c:v>0.78222222222222226</c:v>
                </c:pt>
                <c:pt idx="4">
                  <c:v>0.64</c:v>
                </c:pt>
                <c:pt idx="5">
                  <c:v>0.53759999999999997</c:v>
                </c:pt>
                <c:pt idx="6">
                  <c:v>0.4622222222222222</c:v>
                </c:pt>
                <c:pt idx="7">
                  <c:v>0.40489795918367349</c:v>
                </c:pt>
                <c:pt idx="8">
                  <c:v>0.36</c:v>
                </c:pt>
                <c:pt idx="9">
                  <c:v>0.32395061728395064</c:v>
                </c:pt>
                <c:pt idx="10">
                  <c:v>0.2944</c:v>
                </c:pt>
                <c:pt idx="11">
                  <c:v>0.26975206611570246</c:v>
                </c:pt>
                <c:pt idx="12">
                  <c:v>0.24888888888888888</c:v>
                </c:pt>
                <c:pt idx="13">
                  <c:v>0.23100591715976332</c:v>
                </c:pt>
                <c:pt idx="14">
                  <c:v>0.21551020408163266</c:v>
                </c:pt>
                <c:pt idx="15">
                  <c:v>0.20195555555555555</c:v>
                </c:pt>
                <c:pt idx="16">
                  <c:v>0.19</c:v>
                </c:pt>
                <c:pt idx="17">
                  <c:v>0.17937716262975778</c:v>
                </c:pt>
                <c:pt idx="18">
                  <c:v>0.16987654320987655</c:v>
                </c:pt>
                <c:pt idx="19">
                  <c:v>0.16132963988919669</c:v>
                </c:pt>
                <c:pt idx="20">
                  <c:v>0.15359999999999999</c:v>
                </c:pt>
                <c:pt idx="21">
                  <c:v>0.14657596371882087</c:v>
                </c:pt>
                <c:pt idx="22">
                  <c:v>0.14016528925619834</c:v>
                </c:pt>
                <c:pt idx="23">
                  <c:v>0.13429111531190926</c:v>
                </c:pt>
                <c:pt idx="24">
                  <c:v>0.12888888888888889</c:v>
                </c:pt>
                <c:pt idx="25">
                  <c:v>0.123904</c:v>
                </c:pt>
                <c:pt idx="26">
                  <c:v>0.11928994082840237</c:v>
                </c:pt>
                <c:pt idx="27">
                  <c:v>0.11500685871056242</c:v>
                </c:pt>
                <c:pt idx="28">
                  <c:v>0.11102040816326531</c:v>
                </c:pt>
                <c:pt idx="29">
                  <c:v>0.10730083234244947</c:v>
                </c:pt>
                <c:pt idx="30">
                  <c:v>0.10382222222222222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60-4CDD-B53E-94F423C8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42704"/>
        <c:axId val="1912902608"/>
      </c:scatterChart>
      <c:valAx>
        <c:axId val="3824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Grid Spacing (based on select trace width)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902608"/>
        <c:crosses val="autoZero"/>
        <c:crossBetween val="midCat"/>
      </c:valAx>
      <c:valAx>
        <c:axId val="191290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Hatched</a:t>
                </a:r>
                <a:r>
                  <a:rPr lang="en-US" baseline="0"/>
                  <a:t> Copper Area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340180</xdr:rowOff>
    </xdr:from>
    <xdr:to>
      <xdr:col>8</xdr:col>
      <xdr:colOff>911785</xdr:colOff>
      <xdr:row>14</xdr:row>
      <xdr:rowOff>107168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94F5A9C-7466-480F-877E-CBA49A5E0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80"/>
          <a:ext cx="10028571" cy="2638095"/>
        </a:xfrm>
        <a:prstGeom prst="rect">
          <a:avLst/>
        </a:prstGeom>
      </xdr:spPr>
    </xdr:pic>
    <xdr:clientData/>
  </xdr:twoCellAnchor>
  <xdr:twoCellAnchor>
    <xdr:from>
      <xdr:col>12</xdr:col>
      <xdr:colOff>278944</xdr:colOff>
      <xdr:row>21</xdr:row>
      <xdr:rowOff>213630</xdr:rowOff>
    </xdr:from>
    <xdr:to>
      <xdr:col>29</xdr:col>
      <xdr:colOff>163285</xdr:colOff>
      <xdr:row>59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2A56DB-FC0E-4D8B-9ECD-F91D1CC9D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"/>
  <sheetViews>
    <sheetView tabSelected="1" zoomScale="70" zoomScaleNormal="70" workbookViewId="0">
      <selection activeCell="C26" sqref="C26"/>
    </sheetView>
  </sheetViews>
  <sheetFormatPr defaultRowHeight="15" x14ac:dyDescent="0.25"/>
  <cols>
    <col min="2" max="2" width="31.140625" customWidth="1"/>
    <col min="3" max="3" width="17.28515625" customWidth="1"/>
    <col min="4" max="4" width="15.7109375" customWidth="1"/>
    <col min="5" max="5" width="14.85546875" customWidth="1"/>
    <col min="6" max="6" width="14.42578125" customWidth="1"/>
    <col min="7" max="7" width="16.85546875" customWidth="1"/>
    <col min="8" max="8" width="16.85546875" style="1" customWidth="1"/>
    <col min="9" max="9" width="14.5703125" style="1" customWidth="1"/>
    <col min="10" max="10" width="15.140625" style="1" customWidth="1"/>
    <col min="11" max="11" width="15.7109375" customWidth="1"/>
    <col min="12" max="12" width="14.85546875" customWidth="1"/>
  </cols>
  <sheetData>
    <row r="1" spans="1:1" ht="31.5" x14ac:dyDescent="0.5">
      <c r="A1" s="8" t="s">
        <v>3</v>
      </c>
    </row>
    <row r="17" spans="2:13" ht="8.25" customHeight="1" x14ac:dyDescent="0.25"/>
    <row r="19" spans="2:13" x14ac:dyDescent="0.25">
      <c r="B19" t="s">
        <v>21</v>
      </c>
    </row>
    <row r="20" spans="2:13" x14ac:dyDescent="0.25">
      <c r="B20" t="s">
        <v>17</v>
      </c>
      <c r="C20" s="3">
        <f xml:space="preserve"> 25.4/1000</f>
        <v>2.5399999999999999E-2</v>
      </c>
    </row>
    <row r="22" spans="2:13" ht="21" x14ac:dyDescent="0.35">
      <c r="E22" s="1"/>
      <c r="F22" s="14" t="s">
        <v>16</v>
      </c>
      <c r="G22" s="1"/>
      <c r="L22" t="s">
        <v>20</v>
      </c>
    </row>
    <row r="23" spans="2:13" x14ac:dyDescent="0.25">
      <c r="E23" s="1"/>
    </row>
    <row r="24" spans="2:13" x14ac:dyDescent="0.25">
      <c r="B24" t="s">
        <v>15</v>
      </c>
      <c r="C24" s="1" t="s">
        <v>0</v>
      </c>
      <c r="D24" s="5" t="s">
        <v>1</v>
      </c>
      <c r="E24" s="5"/>
      <c r="F24" s="1" t="s">
        <v>2</v>
      </c>
      <c r="G24" s="1" t="s">
        <v>18</v>
      </c>
      <c r="H24" s="1" t="s">
        <v>6</v>
      </c>
      <c r="I24" s="1" t="s">
        <v>9</v>
      </c>
      <c r="J24" s="1" t="s">
        <v>19</v>
      </c>
      <c r="K24" s="18" t="s">
        <v>13</v>
      </c>
      <c r="L24" s="9" t="s">
        <v>12</v>
      </c>
      <c r="M24" s="1"/>
    </row>
    <row r="25" spans="2:13" ht="18.75" x14ac:dyDescent="0.3">
      <c r="B25" s="10" t="s">
        <v>23</v>
      </c>
      <c r="C25" s="11">
        <v>64</v>
      </c>
      <c r="D25" s="16">
        <f>Grid_Spacing*mil_to_mm</f>
        <v>1.6255999999999999</v>
      </c>
      <c r="E25" s="5"/>
      <c r="F25" s="1">
        <v>1</v>
      </c>
      <c r="G25">
        <f t="shared" ref="G25:G55" si="0">IF((Trace_Width/2) * (F25-Trace_Width/2)&gt;0, (Trace_Width/2) * (F25-Trace_Width/2),0)</f>
        <v>0</v>
      </c>
      <c r="H25" s="9">
        <f t="shared" ref="H25:H29" si="1">G25*4</f>
        <v>0</v>
      </c>
      <c r="I25" s="9">
        <f t="shared" ref="I25:I55" si="2">(F25-Trace_Width)^2</f>
        <v>49</v>
      </c>
      <c r="J25" s="17">
        <f t="shared" ref="J25:J29" si="3">F25^2</f>
        <v>1</v>
      </c>
      <c r="K25" s="7">
        <f t="shared" ref="K25:K29" si="4">I25/J25</f>
        <v>49</v>
      </c>
      <c r="L25" s="19">
        <f t="shared" ref="L25:L29" si="5">H25/J25</f>
        <v>0</v>
      </c>
      <c r="M25" s="1"/>
    </row>
    <row r="26" spans="2:13" ht="18.75" x14ac:dyDescent="0.3">
      <c r="B26" s="10" t="s">
        <v>22</v>
      </c>
      <c r="C26" s="12">
        <v>8</v>
      </c>
      <c r="D26" s="16">
        <f>Trace_Width*mil_to_mm</f>
        <v>0.20319999999999999</v>
      </c>
      <c r="E26" s="5"/>
      <c r="F26" s="1">
        <v>5</v>
      </c>
      <c r="G26">
        <f t="shared" si="0"/>
        <v>4</v>
      </c>
      <c r="H26" s="9">
        <f t="shared" si="1"/>
        <v>16</v>
      </c>
      <c r="I26" s="9">
        <f t="shared" si="2"/>
        <v>9</v>
      </c>
      <c r="J26" s="17">
        <f t="shared" si="3"/>
        <v>25</v>
      </c>
      <c r="K26" s="7">
        <f t="shared" si="4"/>
        <v>0.36</v>
      </c>
      <c r="L26" s="19">
        <f t="shared" si="5"/>
        <v>0.64</v>
      </c>
      <c r="M26" s="7"/>
    </row>
    <row r="27" spans="2:13" x14ac:dyDescent="0.25">
      <c r="D27" s="6"/>
      <c r="E27" s="5"/>
      <c r="F27" s="1">
        <v>10</v>
      </c>
      <c r="G27">
        <f t="shared" si="0"/>
        <v>24</v>
      </c>
      <c r="H27" s="9">
        <f t="shared" si="1"/>
        <v>96</v>
      </c>
      <c r="I27" s="9">
        <f t="shared" si="2"/>
        <v>4</v>
      </c>
      <c r="J27" s="17">
        <f t="shared" si="3"/>
        <v>100</v>
      </c>
      <c r="K27" s="7">
        <f t="shared" si="4"/>
        <v>0.04</v>
      </c>
      <c r="L27" s="19">
        <f t="shared" si="5"/>
        <v>0.96</v>
      </c>
      <c r="M27" s="7"/>
    </row>
    <row r="28" spans="2:13" x14ac:dyDescent="0.25">
      <c r="B28" s="21" t="s">
        <v>10</v>
      </c>
      <c r="C28" s="21"/>
      <c r="D28" s="6"/>
      <c r="E28" s="5"/>
      <c r="F28" s="1">
        <v>15</v>
      </c>
      <c r="G28">
        <f t="shared" si="0"/>
        <v>44</v>
      </c>
      <c r="H28" s="9">
        <f t="shared" si="1"/>
        <v>176</v>
      </c>
      <c r="I28" s="9">
        <f t="shared" si="2"/>
        <v>49</v>
      </c>
      <c r="J28" s="17">
        <f t="shared" si="3"/>
        <v>225</v>
      </c>
      <c r="K28" s="7">
        <f t="shared" si="4"/>
        <v>0.21777777777777776</v>
      </c>
      <c r="L28" s="19">
        <f t="shared" si="5"/>
        <v>0.78222222222222226</v>
      </c>
      <c r="M28" s="7"/>
    </row>
    <row r="29" spans="2:13" x14ac:dyDescent="0.25">
      <c r="B29" t="s">
        <v>4</v>
      </c>
      <c r="C29" s="4">
        <f>Trace_Width/2</f>
        <v>4</v>
      </c>
      <c r="D29" s="15">
        <f t="shared" ref="D29:D34" si="6">C29*mil_to_mm</f>
        <v>0.1016</v>
      </c>
      <c r="E29" s="5"/>
      <c r="F29" s="1">
        <v>20</v>
      </c>
      <c r="G29">
        <f t="shared" si="0"/>
        <v>64</v>
      </c>
      <c r="H29" s="9">
        <f t="shared" si="1"/>
        <v>256</v>
      </c>
      <c r="I29" s="9">
        <f t="shared" si="2"/>
        <v>144</v>
      </c>
      <c r="J29" s="17">
        <f t="shared" si="3"/>
        <v>400</v>
      </c>
      <c r="K29" s="7">
        <f t="shared" si="4"/>
        <v>0.36</v>
      </c>
      <c r="L29" s="19">
        <f t="shared" si="5"/>
        <v>0.64</v>
      </c>
      <c r="M29" s="7"/>
    </row>
    <row r="30" spans="2:13" x14ac:dyDescent="0.25">
      <c r="B30" t="s">
        <v>5</v>
      </c>
      <c r="C30" s="4">
        <f>Grid_Spacing-C29</f>
        <v>60</v>
      </c>
      <c r="D30" s="15">
        <f t="shared" si="6"/>
        <v>1.524</v>
      </c>
      <c r="E30" s="5"/>
      <c r="F30" s="1">
        <v>25</v>
      </c>
      <c r="G30">
        <f t="shared" si="0"/>
        <v>84</v>
      </c>
      <c r="H30" s="1">
        <f>G30*4</f>
        <v>336</v>
      </c>
      <c r="I30" s="1">
        <f t="shared" si="2"/>
        <v>289</v>
      </c>
      <c r="J30" s="17">
        <f>F30^2</f>
        <v>625</v>
      </c>
      <c r="K30" s="7">
        <f>I30/J30</f>
        <v>0.46239999999999998</v>
      </c>
      <c r="L30" s="19">
        <f>H30/J30</f>
        <v>0.53759999999999997</v>
      </c>
      <c r="M30" s="7"/>
    </row>
    <row r="31" spans="2:13" x14ac:dyDescent="0.25">
      <c r="B31" t="s">
        <v>7</v>
      </c>
      <c r="C31" s="4">
        <f>$C$30*$C$29</f>
        <v>240</v>
      </c>
      <c r="D31" s="15">
        <f t="shared" si="6"/>
        <v>6.0960000000000001</v>
      </c>
      <c r="E31" s="5"/>
      <c r="F31" s="1">
        <v>30</v>
      </c>
      <c r="G31">
        <f t="shared" si="0"/>
        <v>104</v>
      </c>
      <c r="H31" s="9">
        <f t="shared" ref="H31:H55" si="7">G31*4</f>
        <v>416</v>
      </c>
      <c r="I31" s="9">
        <f t="shared" si="2"/>
        <v>484</v>
      </c>
      <c r="J31" s="17">
        <f t="shared" ref="J31:J55" si="8">F31^2</f>
        <v>900</v>
      </c>
      <c r="K31" s="7">
        <f t="shared" ref="K31:K55" si="9">I31/J31</f>
        <v>0.5377777777777778</v>
      </c>
      <c r="L31" s="19">
        <f t="shared" ref="L31:L55" si="10">H31/J31</f>
        <v>0.4622222222222222</v>
      </c>
      <c r="M31" s="7"/>
    </row>
    <row r="32" spans="2:13" x14ac:dyDescent="0.25">
      <c r="B32" t="s">
        <v>8</v>
      </c>
      <c r="C32" s="9">
        <f>segment_area*4</f>
        <v>960</v>
      </c>
      <c r="D32" s="15">
        <f t="shared" si="6"/>
        <v>24.384</v>
      </c>
      <c r="E32" s="1"/>
      <c r="F32" s="1">
        <v>35</v>
      </c>
      <c r="G32">
        <f t="shared" si="0"/>
        <v>124</v>
      </c>
      <c r="H32" s="9">
        <f t="shared" si="7"/>
        <v>496</v>
      </c>
      <c r="I32" s="9">
        <f t="shared" si="2"/>
        <v>729</v>
      </c>
      <c r="J32" s="17">
        <f t="shared" si="8"/>
        <v>1225</v>
      </c>
      <c r="K32" s="7">
        <f t="shared" si="9"/>
        <v>0.59510204081632656</v>
      </c>
      <c r="L32" s="19">
        <f t="shared" si="10"/>
        <v>0.40489795918367349</v>
      </c>
      <c r="M32" s="7"/>
    </row>
    <row r="33" spans="2:13" x14ac:dyDescent="0.25">
      <c r="B33" t="s">
        <v>11</v>
      </c>
      <c r="C33" s="9">
        <f>(Grid_Spacing-Trace_Width)^2</f>
        <v>3136</v>
      </c>
      <c r="D33" s="15">
        <f t="shared" si="6"/>
        <v>79.654399999999995</v>
      </c>
      <c r="E33" s="1"/>
      <c r="F33" s="1">
        <v>40</v>
      </c>
      <c r="G33">
        <f t="shared" si="0"/>
        <v>144</v>
      </c>
      <c r="H33" s="9">
        <f t="shared" si="7"/>
        <v>576</v>
      </c>
      <c r="I33" s="9">
        <f t="shared" si="2"/>
        <v>1024</v>
      </c>
      <c r="J33" s="17">
        <f t="shared" si="8"/>
        <v>1600</v>
      </c>
      <c r="K33" s="7">
        <f t="shared" si="9"/>
        <v>0.64</v>
      </c>
      <c r="L33" s="19">
        <f t="shared" si="10"/>
        <v>0.36</v>
      </c>
      <c r="M33" s="7"/>
    </row>
    <row r="34" spans="2:13" x14ac:dyDescent="0.25">
      <c r="B34" t="s">
        <v>24</v>
      </c>
      <c r="C34" s="9">
        <f>Grid_Spacing^2</f>
        <v>4096</v>
      </c>
      <c r="D34" s="15">
        <f t="shared" si="6"/>
        <v>104.0384</v>
      </c>
      <c r="E34" s="1"/>
      <c r="F34" s="1">
        <v>45</v>
      </c>
      <c r="G34">
        <f t="shared" si="0"/>
        <v>164</v>
      </c>
      <c r="H34" s="9">
        <f t="shared" si="7"/>
        <v>656</v>
      </c>
      <c r="I34" s="9">
        <f t="shared" si="2"/>
        <v>1369</v>
      </c>
      <c r="J34" s="17">
        <f t="shared" si="8"/>
        <v>2025</v>
      </c>
      <c r="K34" s="7">
        <f t="shared" si="9"/>
        <v>0.67604938271604942</v>
      </c>
      <c r="L34" s="19">
        <f t="shared" si="10"/>
        <v>0.32395061728395064</v>
      </c>
      <c r="M34" s="7"/>
    </row>
    <row r="35" spans="2:13" x14ac:dyDescent="0.25">
      <c r="E35" s="1"/>
      <c r="F35" s="1">
        <v>50</v>
      </c>
      <c r="G35">
        <f t="shared" si="0"/>
        <v>184</v>
      </c>
      <c r="H35" s="9">
        <f t="shared" si="7"/>
        <v>736</v>
      </c>
      <c r="I35" s="9">
        <f t="shared" si="2"/>
        <v>1764</v>
      </c>
      <c r="J35" s="17">
        <f t="shared" si="8"/>
        <v>2500</v>
      </c>
      <c r="K35" s="7">
        <f t="shared" si="9"/>
        <v>0.7056</v>
      </c>
      <c r="L35" s="19">
        <f t="shared" si="10"/>
        <v>0.2944</v>
      </c>
      <c r="M35" s="7"/>
    </row>
    <row r="36" spans="2:13" ht="16.5" customHeight="1" x14ac:dyDescent="0.3">
      <c r="B36" s="2" t="s">
        <v>13</v>
      </c>
      <c r="C36" s="13">
        <f>total_void_area/total_copper_area</f>
        <v>0.765625</v>
      </c>
      <c r="E36" s="1"/>
      <c r="F36" s="1">
        <v>55</v>
      </c>
      <c r="G36">
        <f t="shared" si="0"/>
        <v>204</v>
      </c>
      <c r="H36" s="9">
        <f t="shared" si="7"/>
        <v>816</v>
      </c>
      <c r="I36" s="9">
        <f t="shared" si="2"/>
        <v>2209</v>
      </c>
      <c r="J36" s="17">
        <f t="shared" si="8"/>
        <v>3025</v>
      </c>
      <c r="K36" s="7">
        <f t="shared" si="9"/>
        <v>0.73024793388429754</v>
      </c>
      <c r="L36" s="19">
        <f t="shared" si="10"/>
        <v>0.26975206611570246</v>
      </c>
      <c r="M36" s="7"/>
    </row>
    <row r="37" spans="2:13" ht="18.75" x14ac:dyDescent="0.3">
      <c r="B37" s="2" t="s">
        <v>14</v>
      </c>
      <c r="C37" s="13">
        <f>$C$32/$C$34</f>
        <v>0.234375</v>
      </c>
      <c r="E37" s="1"/>
      <c r="F37" s="1">
        <v>60</v>
      </c>
      <c r="G37">
        <f t="shared" si="0"/>
        <v>224</v>
      </c>
      <c r="H37" s="9">
        <f t="shared" si="7"/>
        <v>896</v>
      </c>
      <c r="I37" s="9">
        <f t="shared" si="2"/>
        <v>2704</v>
      </c>
      <c r="J37" s="17">
        <f t="shared" si="8"/>
        <v>3600</v>
      </c>
      <c r="K37" s="7">
        <f t="shared" si="9"/>
        <v>0.75111111111111106</v>
      </c>
      <c r="L37" s="19">
        <f t="shared" si="10"/>
        <v>0.24888888888888888</v>
      </c>
      <c r="M37" s="7"/>
    </row>
    <row r="38" spans="2:13" x14ac:dyDescent="0.25">
      <c r="E38" s="1"/>
      <c r="F38" s="1">
        <v>65</v>
      </c>
      <c r="G38">
        <f t="shared" si="0"/>
        <v>244</v>
      </c>
      <c r="H38" s="9">
        <f t="shared" si="7"/>
        <v>976</v>
      </c>
      <c r="I38" s="9">
        <f t="shared" si="2"/>
        <v>3249</v>
      </c>
      <c r="J38" s="17">
        <f t="shared" si="8"/>
        <v>4225</v>
      </c>
      <c r="K38" s="7">
        <f t="shared" si="9"/>
        <v>0.76899408284023674</v>
      </c>
      <c r="L38" s="19">
        <f t="shared" si="10"/>
        <v>0.23100591715976332</v>
      </c>
      <c r="M38" s="7"/>
    </row>
    <row r="39" spans="2:13" x14ac:dyDescent="0.25">
      <c r="E39" s="1"/>
      <c r="F39" s="1">
        <v>70</v>
      </c>
      <c r="G39">
        <f t="shared" si="0"/>
        <v>264</v>
      </c>
      <c r="H39" s="9">
        <f t="shared" si="7"/>
        <v>1056</v>
      </c>
      <c r="I39" s="9">
        <f t="shared" si="2"/>
        <v>3844</v>
      </c>
      <c r="J39" s="17">
        <f t="shared" si="8"/>
        <v>4900</v>
      </c>
      <c r="K39" s="7">
        <f t="shared" si="9"/>
        <v>0.78448979591836732</v>
      </c>
      <c r="L39" s="19">
        <f t="shared" si="10"/>
        <v>0.21551020408163266</v>
      </c>
      <c r="M39" s="7"/>
    </row>
    <row r="40" spans="2:13" x14ac:dyDescent="0.25">
      <c r="E40" s="1"/>
      <c r="F40" s="1">
        <v>75</v>
      </c>
      <c r="G40">
        <f t="shared" si="0"/>
        <v>284</v>
      </c>
      <c r="H40" s="9">
        <f t="shared" si="7"/>
        <v>1136</v>
      </c>
      <c r="I40" s="9">
        <f t="shared" si="2"/>
        <v>4489</v>
      </c>
      <c r="J40" s="17">
        <f t="shared" si="8"/>
        <v>5625</v>
      </c>
      <c r="K40" s="7">
        <f t="shared" si="9"/>
        <v>0.79804444444444445</v>
      </c>
      <c r="L40" s="19">
        <f t="shared" si="10"/>
        <v>0.20195555555555555</v>
      </c>
      <c r="M40" s="7"/>
    </row>
    <row r="41" spans="2:13" x14ac:dyDescent="0.25">
      <c r="E41" s="1"/>
      <c r="F41" s="1">
        <v>80</v>
      </c>
      <c r="G41">
        <f t="shared" si="0"/>
        <v>304</v>
      </c>
      <c r="H41" s="9">
        <f t="shared" si="7"/>
        <v>1216</v>
      </c>
      <c r="I41" s="9">
        <f t="shared" si="2"/>
        <v>5184</v>
      </c>
      <c r="J41" s="17">
        <f t="shared" si="8"/>
        <v>6400</v>
      </c>
      <c r="K41" s="7">
        <f t="shared" si="9"/>
        <v>0.81</v>
      </c>
      <c r="L41" s="19">
        <f t="shared" si="10"/>
        <v>0.19</v>
      </c>
      <c r="M41" s="7"/>
    </row>
    <row r="42" spans="2:13" x14ac:dyDescent="0.25">
      <c r="B42" s="20"/>
      <c r="E42" s="1"/>
      <c r="F42" s="1">
        <v>85</v>
      </c>
      <c r="G42">
        <f t="shared" si="0"/>
        <v>324</v>
      </c>
      <c r="H42" s="9">
        <f t="shared" si="7"/>
        <v>1296</v>
      </c>
      <c r="I42" s="9">
        <f t="shared" si="2"/>
        <v>5929</v>
      </c>
      <c r="J42" s="17">
        <f t="shared" si="8"/>
        <v>7225</v>
      </c>
      <c r="K42" s="7">
        <f t="shared" si="9"/>
        <v>0.82062283737024222</v>
      </c>
      <c r="L42" s="19">
        <f t="shared" si="10"/>
        <v>0.17937716262975778</v>
      </c>
      <c r="M42" s="7"/>
    </row>
    <row r="43" spans="2:13" x14ac:dyDescent="0.25">
      <c r="E43" s="1"/>
      <c r="F43" s="1">
        <v>90</v>
      </c>
      <c r="G43">
        <f t="shared" si="0"/>
        <v>344</v>
      </c>
      <c r="H43" s="9">
        <f t="shared" si="7"/>
        <v>1376</v>
      </c>
      <c r="I43" s="9">
        <f t="shared" si="2"/>
        <v>6724</v>
      </c>
      <c r="J43" s="17">
        <f t="shared" si="8"/>
        <v>8100</v>
      </c>
      <c r="K43" s="7">
        <f t="shared" si="9"/>
        <v>0.83012345679012345</v>
      </c>
      <c r="L43" s="19">
        <f t="shared" si="10"/>
        <v>0.16987654320987655</v>
      </c>
      <c r="M43" s="7"/>
    </row>
    <row r="44" spans="2:13" x14ac:dyDescent="0.25">
      <c r="E44" s="1"/>
      <c r="F44" s="1">
        <v>95</v>
      </c>
      <c r="G44">
        <f t="shared" si="0"/>
        <v>364</v>
      </c>
      <c r="H44" s="9">
        <f t="shared" si="7"/>
        <v>1456</v>
      </c>
      <c r="I44" s="9">
        <f t="shared" si="2"/>
        <v>7569</v>
      </c>
      <c r="J44" s="17">
        <f t="shared" si="8"/>
        <v>9025</v>
      </c>
      <c r="K44" s="7">
        <f t="shared" si="9"/>
        <v>0.83867036011080331</v>
      </c>
      <c r="L44" s="19">
        <f t="shared" si="10"/>
        <v>0.16132963988919669</v>
      </c>
      <c r="M44" s="7"/>
    </row>
    <row r="45" spans="2:13" x14ac:dyDescent="0.25">
      <c r="E45" s="1"/>
      <c r="F45" s="1">
        <v>100</v>
      </c>
      <c r="G45">
        <f t="shared" si="0"/>
        <v>384</v>
      </c>
      <c r="H45" s="9">
        <f t="shared" si="7"/>
        <v>1536</v>
      </c>
      <c r="I45" s="9">
        <f t="shared" si="2"/>
        <v>8464</v>
      </c>
      <c r="J45" s="17">
        <f t="shared" si="8"/>
        <v>10000</v>
      </c>
      <c r="K45" s="7">
        <f t="shared" si="9"/>
        <v>0.84640000000000004</v>
      </c>
      <c r="L45" s="19">
        <f t="shared" si="10"/>
        <v>0.15359999999999999</v>
      </c>
      <c r="M45" s="7"/>
    </row>
    <row r="46" spans="2:13" x14ac:dyDescent="0.25">
      <c r="E46" s="1"/>
      <c r="F46" s="1">
        <v>105</v>
      </c>
      <c r="G46">
        <f t="shared" si="0"/>
        <v>404</v>
      </c>
      <c r="H46" s="9">
        <f t="shared" si="7"/>
        <v>1616</v>
      </c>
      <c r="I46" s="9">
        <f t="shared" si="2"/>
        <v>9409</v>
      </c>
      <c r="J46" s="17">
        <f t="shared" si="8"/>
        <v>11025</v>
      </c>
      <c r="K46" s="7">
        <f t="shared" si="9"/>
        <v>0.85342403628117913</v>
      </c>
      <c r="L46" s="19">
        <f t="shared" si="10"/>
        <v>0.14657596371882087</v>
      </c>
    </row>
    <row r="47" spans="2:13" x14ac:dyDescent="0.25">
      <c r="E47" s="1"/>
      <c r="F47" s="1">
        <v>110</v>
      </c>
      <c r="G47">
        <f t="shared" si="0"/>
        <v>424</v>
      </c>
      <c r="H47" s="9">
        <f t="shared" si="7"/>
        <v>1696</v>
      </c>
      <c r="I47" s="9">
        <f t="shared" si="2"/>
        <v>10404</v>
      </c>
      <c r="J47" s="17">
        <f t="shared" si="8"/>
        <v>12100</v>
      </c>
      <c r="K47" s="7">
        <f t="shared" si="9"/>
        <v>0.85983471074380169</v>
      </c>
      <c r="L47" s="19">
        <f t="shared" si="10"/>
        <v>0.14016528925619834</v>
      </c>
    </row>
    <row r="48" spans="2:13" x14ac:dyDescent="0.25">
      <c r="E48" s="1"/>
      <c r="F48" s="1">
        <v>115</v>
      </c>
      <c r="G48">
        <f t="shared" si="0"/>
        <v>444</v>
      </c>
      <c r="H48" s="9">
        <f t="shared" si="7"/>
        <v>1776</v>
      </c>
      <c r="I48" s="9">
        <f t="shared" si="2"/>
        <v>11449</v>
      </c>
      <c r="J48" s="17">
        <f t="shared" si="8"/>
        <v>13225</v>
      </c>
      <c r="K48" s="7">
        <f t="shared" si="9"/>
        <v>0.86570888468809071</v>
      </c>
      <c r="L48" s="19">
        <f t="shared" si="10"/>
        <v>0.13429111531190926</v>
      </c>
    </row>
    <row r="49" spans="5:12" x14ac:dyDescent="0.25">
      <c r="E49" s="1"/>
      <c r="F49" s="1">
        <v>120</v>
      </c>
      <c r="G49">
        <f t="shared" si="0"/>
        <v>464</v>
      </c>
      <c r="H49" s="9">
        <f t="shared" si="7"/>
        <v>1856</v>
      </c>
      <c r="I49" s="9">
        <f t="shared" si="2"/>
        <v>12544</v>
      </c>
      <c r="J49" s="17">
        <f t="shared" si="8"/>
        <v>14400</v>
      </c>
      <c r="K49" s="7">
        <f t="shared" si="9"/>
        <v>0.87111111111111106</v>
      </c>
      <c r="L49" s="19">
        <f t="shared" si="10"/>
        <v>0.12888888888888889</v>
      </c>
    </row>
    <row r="50" spans="5:12" x14ac:dyDescent="0.25">
      <c r="E50" s="1"/>
      <c r="F50" s="1">
        <v>125</v>
      </c>
      <c r="G50">
        <f t="shared" si="0"/>
        <v>484</v>
      </c>
      <c r="H50" s="9">
        <f t="shared" si="7"/>
        <v>1936</v>
      </c>
      <c r="I50" s="9">
        <f t="shared" si="2"/>
        <v>13689</v>
      </c>
      <c r="J50" s="17">
        <f t="shared" si="8"/>
        <v>15625</v>
      </c>
      <c r="K50" s="7">
        <f t="shared" si="9"/>
        <v>0.87609599999999999</v>
      </c>
      <c r="L50" s="19">
        <f t="shared" si="10"/>
        <v>0.123904</v>
      </c>
    </row>
    <row r="51" spans="5:12" x14ac:dyDescent="0.25">
      <c r="E51" s="1"/>
      <c r="F51" s="1">
        <v>130</v>
      </c>
      <c r="G51">
        <f t="shared" si="0"/>
        <v>504</v>
      </c>
      <c r="H51" s="9">
        <f t="shared" si="7"/>
        <v>2016</v>
      </c>
      <c r="I51" s="9">
        <f t="shared" si="2"/>
        <v>14884</v>
      </c>
      <c r="J51" s="17">
        <f t="shared" si="8"/>
        <v>16900</v>
      </c>
      <c r="K51" s="7">
        <f t="shared" si="9"/>
        <v>0.88071005917159761</v>
      </c>
      <c r="L51" s="19">
        <f t="shared" si="10"/>
        <v>0.11928994082840237</v>
      </c>
    </row>
    <row r="52" spans="5:12" x14ac:dyDescent="0.25">
      <c r="E52" s="1"/>
      <c r="F52" s="1">
        <v>135</v>
      </c>
      <c r="G52">
        <f t="shared" si="0"/>
        <v>524</v>
      </c>
      <c r="H52" s="9">
        <f t="shared" si="7"/>
        <v>2096</v>
      </c>
      <c r="I52" s="9">
        <f t="shared" si="2"/>
        <v>16129</v>
      </c>
      <c r="J52" s="17">
        <f t="shared" si="8"/>
        <v>18225</v>
      </c>
      <c r="K52" s="7">
        <f t="shared" si="9"/>
        <v>0.88499314128943762</v>
      </c>
      <c r="L52" s="19">
        <f t="shared" si="10"/>
        <v>0.11500685871056242</v>
      </c>
    </row>
    <row r="53" spans="5:12" x14ac:dyDescent="0.25">
      <c r="E53" s="1"/>
      <c r="F53" s="1">
        <v>140</v>
      </c>
      <c r="G53">
        <f t="shared" si="0"/>
        <v>544</v>
      </c>
      <c r="H53" s="9">
        <f t="shared" si="7"/>
        <v>2176</v>
      </c>
      <c r="I53" s="9">
        <f t="shared" si="2"/>
        <v>17424</v>
      </c>
      <c r="J53" s="17">
        <f t="shared" si="8"/>
        <v>19600</v>
      </c>
      <c r="K53" s="7">
        <f t="shared" si="9"/>
        <v>0.88897959183673469</v>
      </c>
      <c r="L53" s="19">
        <f t="shared" si="10"/>
        <v>0.11102040816326531</v>
      </c>
    </row>
    <row r="54" spans="5:12" x14ac:dyDescent="0.25">
      <c r="E54" s="1"/>
      <c r="F54" s="1">
        <v>145</v>
      </c>
      <c r="G54">
        <f t="shared" si="0"/>
        <v>564</v>
      </c>
      <c r="H54" s="9">
        <f t="shared" si="7"/>
        <v>2256</v>
      </c>
      <c r="I54" s="9">
        <f t="shared" si="2"/>
        <v>18769</v>
      </c>
      <c r="J54" s="17">
        <f t="shared" si="8"/>
        <v>21025</v>
      </c>
      <c r="K54" s="7">
        <f t="shared" si="9"/>
        <v>0.89269916765755053</v>
      </c>
      <c r="L54" s="19">
        <f t="shared" si="10"/>
        <v>0.10730083234244947</v>
      </c>
    </row>
    <row r="55" spans="5:12" x14ac:dyDescent="0.25">
      <c r="E55" s="1"/>
      <c r="F55" s="1">
        <v>150</v>
      </c>
      <c r="G55">
        <f t="shared" si="0"/>
        <v>584</v>
      </c>
      <c r="H55" s="9">
        <f t="shared" si="7"/>
        <v>2336</v>
      </c>
      <c r="I55" s="9">
        <f t="shared" si="2"/>
        <v>20164</v>
      </c>
      <c r="J55" s="17">
        <f t="shared" si="8"/>
        <v>22500</v>
      </c>
      <c r="K55" s="7">
        <f t="shared" si="9"/>
        <v>0.89617777777777774</v>
      </c>
      <c r="L55" s="19">
        <f t="shared" si="10"/>
        <v>0.10382222222222222</v>
      </c>
    </row>
    <row r="56" spans="5:12" x14ac:dyDescent="0.25">
      <c r="E56" s="1"/>
      <c r="F56" s="1"/>
      <c r="G56" s="7"/>
      <c r="J56" s="7"/>
    </row>
    <row r="57" spans="5:12" x14ac:dyDescent="0.25">
      <c r="E57" s="1"/>
      <c r="F57" s="1"/>
      <c r="G57" s="7"/>
      <c r="J57" s="7"/>
    </row>
    <row r="58" spans="5:12" x14ac:dyDescent="0.25">
      <c r="E58" s="1"/>
      <c r="F58" s="1"/>
      <c r="G58" s="7"/>
      <c r="J58" s="7"/>
    </row>
    <row r="59" spans="5:12" x14ac:dyDescent="0.25">
      <c r="E59" s="1"/>
      <c r="F59" s="1"/>
      <c r="G59" s="7"/>
      <c r="J59" s="7"/>
    </row>
    <row r="60" spans="5:12" x14ac:dyDescent="0.25">
      <c r="E60" s="1"/>
      <c r="F60" s="1"/>
      <c r="G60" s="7"/>
      <c r="J60" s="7"/>
    </row>
    <row r="61" spans="5:12" x14ac:dyDescent="0.25">
      <c r="E61" s="1"/>
      <c r="F61" s="1"/>
      <c r="G61" s="7"/>
      <c r="J61" s="7"/>
    </row>
    <row r="62" spans="5:12" x14ac:dyDescent="0.25">
      <c r="E62" s="1"/>
      <c r="F62" s="1"/>
      <c r="G62" s="7"/>
      <c r="J62" s="7"/>
    </row>
    <row r="63" spans="5:12" x14ac:dyDescent="0.25">
      <c r="E63" s="1"/>
      <c r="F63" s="1"/>
      <c r="G63" s="7"/>
      <c r="J63" s="7"/>
    </row>
    <row r="64" spans="5:12" x14ac:dyDescent="0.25">
      <c r="E64" s="1"/>
      <c r="F64" s="1"/>
      <c r="G64" s="7"/>
      <c r="J64" s="7"/>
    </row>
    <row r="65" spans="5:10" x14ac:dyDescent="0.25">
      <c r="E65" s="1"/>
      <c r="F65" s="1"/>
      <c r="G65" s="7"/>
      <c r="J65" s="7"/>
    </row>
    <row r="66" spans="5:10" x14ac:dyDescent="0.25">
      <c r="E66" s="1"/>
      <c r="F66" s="1"/>
      <c r="G66" s="7"/>
      <c r="J66" s="7"/>
    </row>
    <row r="67" spans="5:10" x14ac:dyDescent="0.25">
      <c r="E67" s="1"/>
      <c r="F67" s="1"/>
      <c r="G67" s="7"/>
      <c r="J67" s="7"/>
    </row>
    <row r="68" spans="5:10" x14ac:dyDescent="0.25">
      <c r="E68" s="1"/>
      <c r="F68" s="1"/>
      <c r="G68" s="7"/>
      <c r="J68" s="7"/>
    </row>
    <row r="69" spans="5:10" x14ac:dyDescent="0.25">
      <c r="E69" s="1"/>
      <c r="F69" s="1"/>
      <c r="G69" s="7"/>
      <c r="J69" s="7"/>
    </row>
    <row r="70" spans="5:10" x14ac:dyDescent="0.25">
      <c r="E70" s="1"/>
      <c r="F70" s="1"/>
      <c r="G70" s="7"/>
      <c r="J70" s="7"/>
    </row>
    <row r="71" spans="5:10" x14ac:dyDescent="0.25">
      <c r="E71" s="1"/>
      <c r="F71" s="1"/>
      <c r="G71" s="7"/>
      <c r="J71" s="7"/>
    </row>
    <row r="72" spans="5:10" x14ac:dyDescent="0.25">
      <c r="E72" s="1"/>
      <c r="F72" s="1"/>
      <c r="G72" s="7"/>
      <c r="J72" s="7"/>
    </row>
    <row r="73" spans="5:10" x14ac:dyDescent="0.25">
      <c r="E73" s="1"/>
      <c r="F73" s="1"/>
      <c r="G73" s="7"/>
      <c r="J73" s="7"/>
    </row>
    <row r="74" spans="5:10" x14ac:dyDescent="0.25">
      <c r="E74" s="1"/>
      <c r="F74" s="1"/>
      <c r="G74" s="7"/>
      <c r="J74" s="7"/>
    </row>
    <row r="75" spans="5:10" x14ac:dyDescent="0.25">
      <c r="E75" s="1"/>
      <c r="F75" s="1"/>
      <c r="G75" s="7"/>
      <c r="J75" s="7"/>
    </row>
    <row r="76" spans="5:10" x14ac:dyDescent="0.25">
      <c r="E76" s="1"/>
      <c r="F76" s="1"/>
      <c r="G76" s="7"/>
      <c r="J76" s="7"/>
    </row>
    <row r="77" spans="5:10" x14ac:dyDescent="0.25">
      <c r="E77" s="1"/>
      <c r="F77" s="1"/>
      <c r="G77" s="7"/>
      <c r="J77" s="7"/>
    </row>
    <row r="78" spans="5:10" x14ac:dyDescent="0.25">
      <c r="E78" s="1"/>
      <c r="F78" s="1"/>
      <c r="G78" s="7"/>
      <c r="J78" s="7"/>
    </row>
    <row r="79" spans="5:10" x14ac:dyDescent="0.25">
      <c r="E79" s="1"/>
      <c r="F79" s="1"/>
      <c r="G79" s="7"/>
      <c r="J79" s="7"/>
    </row>
    <row r="80" spans="5:10" x14ac:dyDescent="0.25">
      <c r="E80" s="1"/>
      <c r="F80" s="1"/>
      <c r="G80" s="7"/>
      <c r="J80" s="7"/>
    </row>
    <row r="81" spans="5:13" x14ac:dyDescent="0.25">
      <c r="E81" s="1"/>
      <c r="F81" s="1"/>
      <c r="G81" s="7"/>
      <c r="J81" s="7"/>
    </row>
    <row r="82" spans="5:13" x14ac:dyDescent="0.25">
      <c r="E82" s="1"/>
      <c r="F82" s="1"/>
      <c r="G82" s="7"/>
      <c r="J82" s="7"/>
    </row>
    <row r="83" spans="5:13" x14ac:dyDescent="0.25">
      <c r="E83" s="1"/>
      <c r="F83" s="1"/>
      <c r="G83" s="7"/>
      <c r="J83" s="7"/>
    </row>
    <row r="84" spans="5:13" x14ac:dyDescent="0.25">
      <c r="E84" s="1"/>
      <c r="F84" s="1"/>
      <c r="G84" s="7"/>
      <c r="J84" s="7"/>
    </row>
    <row r="85" spans="5:13" x14ac:dyDescent="0.25">
      <c r="E85" s="1"/>
      <c r="F85" s="1"/>
      <c r="G85" s="7"/>
      <c r="J85" s="7"/>
    </row>
    <row r="86" spans="5:13" x14ac:dyDescent="0.25">
      <c r="E86" s="1"/>
      <c r="F86" s="1"/>
      <c r="G86" s="7"/>
      <c r="J86" s="7"/>
    </row>
    <row r="87" spans="5:13" x14ac:dyDescent="0.25">
      <c r="E87" s="1"/>
      <c r="F87" s="1"/>
      <c r="G87" s="7"/>
      <c r="J87" s="7"/>
    </row>
    <row r="88" spans="5:13" x14ac:dyDescent="0.25">
      <c r="E88" s="1"/>
      <c r="F88" s="1"/>
      <c r="G88" s="7"/>
      <c r="J88" s="7"/>
    </row>
    <row r="89" spans="5:13" x14ac:dyDescent="0.25">
      <c r="E89" s="1"/>
      <c r="F89" s="1"/>
      <c r="G89" s="7"/>
      <c r="J89" s="7"/>
    </row>
    <row r="90" spans="5:13" x14ac:dyDescent="0.25">
      <c r="E90" s="1"/>
      <c r="F90" s="1"/>
      <c r="G90" s="7"/>
      <c r="J90" s="7"/>
    </row>
    <row r="91" spans="5:13" x14ac:dyDescent="0.25">
      <c r="E91" s="1"/>
      <c r="F91" s="1"/>
      <c r="G91" s="7"/>
      <c r="J91" s="7"/>
    </row>
    <row r="92" spans="5:13" x14ac:dyDescent="0.25">
      <c r="E92" s="1"/>
      <c r="F92" s="1"/>
      <c r="G92" s="7"/>
      <c r="J92" s="7"/>
    </row>
    <row r="93" spans="5:13" x14ac:dyDescent="0.25">
      <c r="E93" s="1"/>
      <c r="F93" s="1"/>
      <c r="G93" s="7"/>
      <c r="J93" s="7"/>
    </row>
    <row r="94" spans="5:13" x14ac:dyDescent="0.25">
      <c r="E94" s="1"/>
      <c r="F94" s="1"/>
      <c r="G94" s="7"/>
      <c r="J94" s="7"/>
    </row>
    <row r="95" spans="5:13" x14ac:dyDescent="0.25">
      <c r="E95" s="1"/>
      <c r="F95" s="1"/>
      <c r="G95" s="7"/>
      <c r="J95" s="7"/>
    </row>
    <row r="96" spans="5:13" x14ac:dyDescent="0.25">
      <c r="K96" s="1"/>
      <c r="L96" s="1"/>
      <c r="M96" s="1"/>
    </row>
    <row r="97" spans="11:13" x14ac:dyDescent="0.25">
      <c r="K97" s="1"/>
      <c r="L97" s="1"/>
      <c r="M97" s="1"/>
    </row>
  </sheetData>
  <mergeCells count="1">
    <mergeCell ref="B28:C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Calculator</vt:lpstr>
      <vt:lpstr>Grid_Spacing</vt:lpstr>
      <vt:lpstr>mil_to_mm</vt:lpstr>
      <vt:lpstr>segment_area</vt:lpstr>
      <vt:lpstr>segment_width</vt:lpstr>
      <vt:lpstr>total_copper_area</vt:lpstr>
      <vt:lpstr>total_void_area</vt:lpstr>
      <vt:lpstr>Trace_Width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Lehman,Dennis</dc:creator>
  <cp:lastModifiedBy>Lehman,Dennis</cp:lastModifiedBy>
  <dcterms:created xsi:type="dcterms:W3CDTF">2020-03-10T21:23:19Z</dcterms:created>
  <dcterms:modified xsi:type="dcterms:W3CDTF">2022-09-22T22:06:29Z</dcterms:modified>
</cp:coreProperties>
</file>