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 activeTab="5"/>
  </bookViews>
  <sheets>
    <sheet name="CalData" sheetId="1" r:id="rId1"/>
    <sheet name="PM_Reg" sheetId="12" r:id="rId2"/>
    <sheet name="MN_Reg" sheetId="13" r:id="rId3"/>
    <sheet name="Reg PM_2" sheetId="19" r:id="rId4"/>
    <sheet name="Sheet8" sheetId="20" r:id="rId5"/>
    <sheet name="CalData (2)" sheetId="14" r:id="rId6"/>
  </sheets>
  <calcPr calcId="145621"/>
</workbook>
</file>

<file path=xl/calcChain.xml><?xml version="1.0" encoding="utf-8"?>
<calcChain xmlns="http://schemas.openxmlformats.org/spreadsheetml/2006/main">
  <c r="I24" i="14" l="1"/>
  <c r="I23" i="14"/>
  <c r="I22" i="14"/>
  <c r="I21" i="14"/>
  <c r="I20" i="14"/>
  <c r="I19" i="14"/>
  <c r="I18" i="14"/>
  <c r="I17" i="14"/>
  <c r="I16" i="14"/>
  <c r="I5" i="14"/>
  <c r="I6" i="14"/>
  <c r="I7" i="14"/>
  <c r="I8" i="14"/>
  <c r="I9" i="14"/>
  <c r="I10" i="14"/>
  <c r="I11" i="14"/>
  <c r="I12" i="14"/>
  <c r="I4" i="14"/>
  <c r="H17" i="14"/>
  <c r="H18" i="14"/>
  <c r="H19" i="14"/>
  <c r="H20" i="14"/>
  <c r="H21" i="14"/>
  <c r="H22" i="14"/>
  <c r="H23" i="14"/>
  <c r="H24" i="14"/>
  <c r="H16" i="14"/>
  <c r="D24" i="14"/>
  <c r="E24" i="14" s="1"/>
  <c r="C24" i="14"/>
  <c r="D23" i="14"/>
  <c r="E23" i="14" s="1"/>
  <c r="C23" i="14"/>
  <c r="D22" i="14"/>
  <c r="E22" i="14" s="1"/>
  <c r="C22" i="14"/>
  <c r="D21" i="14"/>
  <c r="E21" i="14" s="1"/>
  <c r="C21" i="14"/>
  <c r="D20" i="14"/>
  <c r="E20" i="14" s="1"/>
  <c r="C20" i="14"/>
  <c r="D19" i="14"/>
  <c r="E19" i="14" s="1"/>
  <c r="C19" i="14"/>
  <c r="G18" i="14"/>
  <c r="D18" i="14"/>
  <c r="E18" i="14" s="1"/>
  <c r="C18" i="14"/>
  <c r="D17" i="14"/>
  <c r="E17" i="14" s="1"/>
  <c r="C17" i="14"/>
  <c r="D16" i="14"/>
  <c r="E16" i="14" s="1"/>
  <c r="C16" i="14"/>
  <c r="H5" i="14"/>
  <c r="H6" i="14"/>
  <c r="H7" i="14"/>
  <c r="H8" i="14"/>
  <c r="H9" i="14"/>
  <c r="H10" i="14"/>
  <c r="H11" i="14"/>
  <c r="H12" i="14"/>
  <c r="H4" i="14"/>
  <c r="D12" i="14" l="1"/>
  <c r="E12" i="14" s="1"/>
  <c r="C12" i="14"/>
  <c r="D11" i="14"/>
  <c r="E11" i="14" s="1"/>
  <c r="C11" i="14"/>
  <c r="D10" i="14"/>
  <c r="E10" i="14" s="1"/>
  <c r="C10" i="14"/>
  <c r="D9" i="14"/>
  <c r="E9" i="14" s="1"/>
  <c r="C9" i="14"/>
  <c r="D8" i="14"/>
  <c r="E8" i="14" s="1"/>
  <c r="C8" i="14"/>
  <c r="D7" i="14"/>
  <c r="E7" i="14" s="1"/>
  <c r="C7" i="14"/>
  <c r="G6" i="14"/>
  <c r="D6" i="14"/>
  <c r="E6" i="14" s="1"/>
  <c r="C6" i="14"/>
  <c r="D5" i="14"/>
  <c r="E5" i="14" s="1"/>
  <c r="C5" i="14"/>
  <c r="D4" i="14"/>
  <c r="E4" i="14" s="1"/>
  <c r="C4" i="14"/>
  <c r="J5" i="1" l="1"/>
  <c r="J6" i="1"/>
  <c r="J7" i="1"/>
  <c r="J8" i="1"/>
  <c r="J9" i="1"/>
  <c r="J10" i="1"/>
  <c r="J11" i="1"/>
  <c r="J12" i="1"/>
  <c r="J13" i="1"/>
  <c r="J4" i="1"/>
  <c r="D13" i="1" l="1"/>
  <c r="E13" i="1" s="1"/>
  <c r="C13" i="1"/>
  <c r="D12" i="1"/>
  <c r="E12" i="1" s="1"/>
  <c r="C12" i="1"/>
  <c r="L6" i="1" l="1"/>
  <c r="G6" i="1"/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4" i="1"/>
  <c r="E4" i="1" s="1"/>
  <c r="C11" i="1" l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<sst xmlns="http://schemas.openxmlformats.org/spreadsheetml/2006/main" count="162" uniqueCount="46">
  <si>
    <t>Calibration Routine for VbusPM, VbusMN</t>
  </si>
  <si>
    <t>VbusPM</t>
  </si>
  <si>
    <t>VbusPMMeas</t>
  </si>
  <si>
    <t>guiVbusPM</t>
  </si>
  <si>
    <t>VbusRange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</si>
  <si>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</si>
  <si>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</si>
  <si>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</si>
  <si>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</si>
  <si>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</si>
  <si>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</si>
  <si>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</si>
  <si>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</si>
  <si>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</si>
  <si>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</si>
  <si>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</si>
  <si>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</si>
  <si>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</si>
  <si>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</si>
  <si>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</si>
  <si>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</si>
  <si>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</si>
  <si>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</si>
  <si>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</si>
  <si>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</si>
  <si>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</si>
  <si>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</si>
  <si>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</si>
  <si>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</si>
  <si>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</si>
  <si>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RESIDUAL OUTPUT</t>
  </si>
  <si>
    <t>Observation</t>
  </si>
  <si>
    <t>Predicted Y</t>
  </si>
  <si>
    <t>Residuals</t>
  </si>
  <si>
    <t>Theoretical PU</t>
  </si>
  <si>
    <t>Error</t>
  </si>
  <si>
    <t>guiVbusMN</t>
  </si>
  <si>
    <t>From Reg Page</t>
  </si>
  <si>
    <t>Corrected guiVbusPM</t>
  </si>
  <si>
    <t>For Regression Analysis select Data-&gt; Data Analysis -&gt; Regression  (This must be enabled in excel options if not visible on the task bar) Select X variable as the theoretical and Y as the Actual</t>
  </si>
  <si>
    <t>Standard Residuals</t>
  </si>
  <si>
    <t>For Regression Analysis select Data-&gt; Data Analysis -&gt; Regression  (This must be enabled in excel options if not visible on the task bar) Select X variable as the actual PU and  Y as the  theoretical PU</t>
  </si>
  <si>
    <t>VbusMN</t>
  </si>
  <si>
    <t>VbusMNMeas</t>
  </si>
  <si>
    <t>Corrected guiVbusMN</t>
  </si>
  <si>
    <t>Error After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</si>
</sst>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Errorr PM</c:v>
          </c:tx>
          <c:xVal>
            <c:numRef>
              <c:f>CalData!$A$4:$A$11</c:f>
              <c:numCache>
                <c:formatCode>General</c:formatCode>
                <c:ptCount val="8"/>
                <c:pt idx="0">
                  <c:v>41.77</c:v>
                </c:pt>
                <c:pt idx="1">
                  <c:v>108.3</c:v>
                </c:pt>
                <c:pt idx="2">
                  <c:v>154.1</c:v>
                </c:pt>
                <c:pt idx="3">
                  <c:v>208.1</c:v>
                </c:pt>
                <c:pt idx="4">
                  <c:v>262.2</c:v>
                </c:pt>
                <c:pt idx="5">
                  <c:v>312.10000000000002</c:v>
                </c:pt>
                <c:pt idx="6">
                  <c:v>353.7</c:v>
                </c:pt>
                <c:pt idx="7">
                  <c:v>403.6</c:v>
                </c:pt>
              </c:numCache>
            </c:numRef>
          </c:xVal>
          <c:yVal>
            <c:numRef>
              <c:f>CalData!$E$4:$E$11</c:f>
              <c:numCache>
                <c:formatCode>General</c:formatCode>
                <c:ptCount val="8"/>
                <c:pt idx="0">
                  <c:v>-2.0344052863436185E-3</c:v>
                </c:pt>
                <c:pt idx="1">
                  <c:v>3.9374449339207862E-4</c:v>
                </c:pt>
                <c:pt idx="2">
                  <c:v>1.7526872246695913E-3</c:v>
                </c:pt>
                <c:pt idx="3">
                  <c:v>3.6299559471366094E-3</c:v>
                </c:pt>
                <c:pt idx="4">
                  <c:v>5.3669603524229004E-3</c:v>
                </c:pt>
                <c:pt idx="5">
                  <c:v>6.9550660792950803E-3</c:v>
                </c:pt>
                <c:pt idx="6">
                  <c:v>8.1851101321586128E-3</c:v>
                </c:pt>
                <c:pt idx="7">
                  <c:v>9.3632158590307712E-3</c:v>
                </c:pt>
              </c:numCache>
            </c:numRef>
          </c:yVal>
          <c:smooth val="1"/>
        </c:ser>
        <c:ser>
          <c:idx val="1"/>
          <c:order val="1"/>
          <c:tx>
            <c:v>Error_MN</c:v>
          </c:tx>
          <c:xVal>
            <c:numRef>
              <c:f>CalData!$H$4:$H$12</c:f>
              <c:numCache>
                <c:formatCode>General</c:formatCode>
                <c:ptCount val="9"/>
                <c:pt idx="0">
                  <c:v>49.948999999999998</c:v>
                </c:pt>
                <c:pt idx="1">
                  <c:v>99.82</c:v>
                </c:pt>
                <c:pt idx="2">
                  <c:v>158.03</c:v>
                </c:pt>
                <c:pt idx="3">
                  <c:v>203.77</c:v>
                </c:pt>
                <c:pt idx="4">
                  <c:v>257.82</c:v>
                </c:pt>
                <c:pt idx="5">
                  <c:v>303.56</c:v>
                </c:pt>
                <c:pt idx="6">
                  <c:v>345.13</c:v>
                </c:pt>
                <c:pt idx="7">
                  <c:v>374.21</c:v>
                </c:pt>
                <c:pt idx="8">
                  <c:v>399.15</c:v>
                </c:pt>
              </c:numCache>
            </c:numRef>
          </c:xVal>
          <c:yVal>
            <c:numRef>
              <c:f>CalData!$J$4:$J$12</c:f>
              <c:numCache>
                <c:formatCode>General</c:formatCode>
                <c:ptCount val="9"/>
                <c:pt idx="0">
                  <c:v>3.878854625550667E-3</c:v>
                </c:pt>
                <c:pt idx="1">
                  <c:v>5.1762114537445125E-3</c:v>
                </c:pt>
                <c:pt idx="2">
                  <c:v>6.3215859030837105E-3</c:v>
                </c:pt>
                <c:pt idx="3">
                  <c:v>7.2246696035242319E-3</c:v>
                </c:pt>
                <c:pt idx="4">
                  <c:v>8.3259911894273779E-3</c:v>
                </c:pt>
                <c:pt idx="5">
                  <c:v>9.229074889867836E-3</c:v>
                </c:pt>
                <c:pt idx="6">
                  <c:v>9.7797356828193786E-3</c:v>
                </c:pt>
                <c:pt idx="7">
                  <c:v>1.0154185022026462E-2</c:v>
                </c:pt>
                <c:pt idx="8">
                  <c:v>1.0440528634361254E-2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62272"/>
        <c:axId val="137063808"/>
      </c:scatterChart>
      <c:valAx>
        <c:axId val="1370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063808"/>
        <c:crosses val="autoZero"/>
        <c:crossBetween val="midCat"/>
      </c:valAx>
      <c:valAx>
        <c:axId val="13706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0622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Errorr PM</c:v>
          </c:tx>
          <c:xVal>
            <c:numRef>
              <c:f>'CalData (2)'!$A$4:$A$11</c:f>
              <c:numCache>
                <c:formatCode>General</c:formatCode>
                <c:ptCount val="8"/>
                <c:pt idx="0">
                  <c:v>50.43</c:v>
                </c:pt>
                <c:pt idx="1">
                  <c:v>100.39</c:v>
                </c:pt>
                <c:pt idx="2">
                  <c:v>150.21</c:v>
                </c:pt>
                <c:pt idx="3">
                  <c:v>200.68</c:v>
                </c:pt>
                <c:pt idx="4">
                  <c:v>250.19</c:v>
                </c:pt>
                <c:pt idx="5">
                  <c:v>300.14999999999998</c:v>
                </c:pt>
                <c:pt idx="6">
                  <c:v>350.31</c:v>
                </c:pt>
                <c:pt idx="7">
                  <c:v>400.37</c:v>
                </c:pt>
              </c:numCache>
            </c:numRef>
          </c:xVal>
          <c:yVal>
            <c:numRef>
              <c:f>'CalData (2)'!$E$4:$E$11</c:f>
              <c:numCache>
                <c:formatCode>General</c:formatCode>
                <c:ptCount val="8"/>
                <c:pt idx="0">
                  <c:v>2.9207048458149837E-3</c:v>
                </c:pt>
                <c:pt idx="1">
                  <c:v>5.376651982378855E-3</c:v>
                </c:pt>
                <c:pt idx="2">
                  <c:v>8.1409691629956149E-3</c:v>
                </c:pt>
                <c:pt idx="3">
                  <c:v>1.047356828193835E-2</c:v>
                </c:pt>
                <c:pt idx="4">
                  <c:v>1.392070484581498E-2</c:v>
                </c:pt>
                <c:pt idx="5">
                  <c:v>1.6476651982378909E-2</c:v>
                </c:pt>
                <c:pt idx="6">
                  <c:v>1.9892070484581525E-2</c:v>
                </c:pt>
                <c:pt idx="7">
                  <c:v>2.2427753303964737E-2</c:v>
                </c:pt>
              </c:numCache>
            </c:numRef>
          </c:yVal>
          <c:smooth val="1"/>
        </c:ser>
        <c:ser>
          <c:idx val="1"/>
          <c:order val="1"/>
          <c:tx>
            <c:v>Error_MN</c:v>
          </c:tx>
          <c:xVal>
            <c:numRef>
              <c:f>'CalData (2)'!$H$4:$H$12</c:f>
              <c:numCache>
                <c:formatCode>General</c:formatCode>
                <c:ptCount val="9"/>
                <c:pt idx="0">
                  <c:v>50.591567238905782</c:v>
                </c:pt>
                <c:pt idx="1">
                  <c:v>100.38725951505343</c:v>
                </c:pt>
                <c:pt idx="2">
                  <c:v>150.18295179120111</c:v>
                </c:pt>
                <c:pt idx="3">
                  <c:v>200.42127244313673</c:v>
                </c:pt>
                <c:pt idx="4">
                  <c:v>250.21696471928436</c:v>
                </c:pt>
                <c:pt idx="5">
                  <c:v>300.0569198330108</c:v>
                </c:pt>
                <c:pt idx="6">
                  <c:v>350.47229183526161</c:v>
                </c:pt>
                <c:pt idx="7">
                  <c:v>400.4007726241457</c:v>
                </c:pt>
                <c:pt idx="8">
                  <c:v>417.08786239135247</c:v>
                </c:pt>
              </c:numCache>
            </c:numRef>
          </c:xVal>
          <c:yVal>
            <c:numRef>
              <c:f>'CalData (2)'!$J$4:$J$12</c:f>
              <c:numCache>
                <c:formatCode>General</c:formatCode>
                <c:ptCount val="9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05088"/>
        <c:axId val="107706624"/>
      </c:scatterChart>
      <c:valAx>
        <c:axId val="1077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706624"/>
        <c:crosses val="autoZero"/>
        <c:crossBetween val="midCat"/>
      </c:valAx>
      <c:valAx>
        <c:axId val="10770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705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CalData!$C$4:$C$11</c:f>
              <c:numCache>
                <c:formatCode>General</c:formatCode>
                <c:ptCount val="8"/>
                <c:pt idx="0">
                  <c:v>40.846379999999996</c:v>
                </c:pt>
                <c:pt idx="1">
                  <c:v>108.47876000000001</c:v>
                </c:pt>
                <c:pt idx="2">
                  <c:v>154.89571999999998</c:v>
                </c:pt>
                <c:pt idx="3">
                  <c:v>209.74800000000002</c:v>
                </c:pt>
                <c:pt idx="4">
                  <c:v>264.63659999999999</c:v>
                </c:pt>
                <c:pt idx="5">
                  <c:v>315.25760000000002</c:v>
                </c:pt>
                <c:pt idx="6">
                  <c:v>357.41604000000001</c:v>
                </c:pt>
                <c:pt idx="7">
                  <c:v>407.85089999999997</c:v>
                </c:pt>
              </c:numCache>
            </c:numRef>
          </c:xVal>
          <c:yVal>
            <c:numRef>
              <c:f>PM_Reg!$C$25:$C$32</c:f>
              <c:numCache>
                <c:formatCode>General</c:formatCode>
                <c:ptCount val="8"/>
                <c:pt idx="0">
                  <c:v>0.10526124622879252</c:v>
                </c:pt>
                <c:pt idx="1">
                  <c:v>-3.4648106233760245E-2</c:v>
                </c:pt>
                <c:pt idx="2">
                  <c:v>8.9477036892731121E-3</c:v>
                </c:pt>
                <c:pt idx="3">
                  <c:v>-6.2734164905265288E-2</c:v>
                </c:pt>
                <c:pt idx="4">
                  <c:v>-7.0219166668834987E-2</c:v>
                </c:pt>
                <c:pt idx="5">
                  <c:v>-7.0836021066156718E-2</c:v>
                </c:pt>
                <c:pt idx="6">
                  <c:v>-2.9322847069238378E-2</c:v>
                </c:pt>
                <c:pt idx="7">
                  <c:v>0.15355135602499104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17056"/>
        <c:axId val="137123328"/>
      </c:scatterChart>
      <c:valAx>
        <c:axId val="13711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123328"/>
        <c:crosses val="autoZero"/>
        <c:crossBetween val="midCat"/>
      </c:valAx>
      <c:valAx>
        <c:axId val="137123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117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CalData!$C$4:$C$11</c:f>
              <c:numCache>
                <c:formatCode>General</c:formatCode>
                <c:ptCount val="8"/>
                <c:pt idx="0">
                  <c:v>40.846379999999996</c:v>
                </c:pt>
                <c:pt idx="1">
                  <c:v>108.47876000000001</c:v>
                </c:pt>
                <c:pt idx="2">
                  <c:v>154.89571999999998</c:v>
                </c:pt>
                <c:pt idx="3">
                  <c:v>209.74800000000002</c:v>
                </c:pt>
                <c:pt idx="4">
                  <c:v>264.63659999999999</c:v>
                </c:pt>
                <c:pt idx="5">
                  <c:v>315.25760000000002</c:v>
                </c:pt>
                <c:pt idx="6">
                  <c:v>357.41604000000001</c:v>
                </c:pt>
                <c:pt idx="7">
                  <c:v>407.85089999999997</c:v>
                </c:pt>
              </c:numCache>
            </c:numRef>
          </c:xVal>
          <c:yVal>
            <c:numRef>
              <c:f>CalData!$A$4:$A$11</c:f>
              <c:numCache>
                <c:formatCode>General</c:formatCode>
                <c:ptCount val="8"/>
                <c:pt idx="0">
                  <c:v>41.77</c:v>
                </c:pt>
                <c:pt idx="1">
                  <c:v>108.3</c:v>
                </c:pt>
                <c:pt idx="2">
                  <c:v>154.1</c:v>
                </c:pt>
                <c:pt idx="3">
                  <c:v>208.1</c:v>
                </c:pt>
                <c:pt idx="4">
                  <c:v>262.2</c:v>
                </c:pt>
                <c:pt idx="5">
                  <c:v>312.10000000000002</c:v>
                </c:pt>
                <c:pt idx="6">
                  <c:v>353.7</c:v>
                </c:pt>
                <c:pt idx="7">
                  <c:v>403.6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CalData!$C$4:$C$11</c:f>
              <c:numCache>
                <c:formatCode>General</c:formatCode>
                <c:ptCount val="8"/>
                <c:pt idx="0">
                  <c:v>40.846379999999996</c:v>
                </c:pt>
                <c:pt idx="1">
                  <c:v>108.47876000000001</c:v>
                </c:pt>
                <c:pt idx="2">
                  <c:v>154.89571999999998</c:v>
                </c:pt>
                <c:pt idx="3">
                  <c:v>209.74800000000002</c:v>
                </c:pt>
                <c:pt idx="4">
                  <c:v>264.63659999999999</c:v>
                </c:pt>
                <c:pt idx="5">
                  <c:v>315.25760000000002</c:v>
                </c:pt>
                <c:pt idx="6">
                  <c:v>357.41604000000001</c:v>
                </c:pt>
                <c:pt idx="7">
                  <c:v>407.85089999999997</c:v>
                </c:pt>
              </c:numCache>
            </c:numRef>
          </c:xVal>
          <c:yVal>
            <c:numRef>
              <c:f>PM_Reg!$B$25:$B$32</c:f>
              <c:numCache>
                <c:formatCode>General</c:formatCode>
                <c:ptCount val="8"/>
                <c:pt idx="0">
                  <c:v>41.664738753771211</c:v>
                </c:pt>
                <c:pt idx="1">
                  <c:v>108.33464810623376</c:v>
                </c:pt>
                <c:pt idx="2">
                  <c:v>154.09105229631072</c:v>
                </c:pt>
                <c:pt idx="3">
                  <c:v>208.16273416490526</c:v>
                </c:pt>
                <c:pt idx="4">
                  <c:v>262.27021916666882</c:v>
                </c:pt>
                <c:pt idx="5">
                  <c:v>312.17083602106618</c:v>
                </c:pt>
                <c:pt idx="6">
                  <c:v>353.72932284706923</c:v>
                </c:pt>
                <c:pt idx="7">
                  <c:v>403.44644864397503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56480"/>
        <c:axId val="137158656"/>
      </c:scatterChart>
      <c:valAx>
        <c:axId val="1371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158656"/>
        <c:crosses val="autoZero"/>
        <c:crossBetween val="midCat"/>
      </c:valAx>
      <c:valAx>
        <c:axId val="137158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156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CalData!$I$4:$I$12</c:f>
              <c:numCache>
                <c:formatCode>General</c:formatCode>
                <c:ptCount val="9"/>
                <c:pt idx="0">
                  <c:v>51.71</c:v>
                </c:pt>
                <c:pt idx="1">
                  <c:v>102.17</c:v>
                </c:pt>
                <c:pt idx="2">
                  <c:v>160.9</c:v>
                </c:pt>
                <c:pt idx="3">
                  <c:v>207.05</c:v>
                </c:pt>
                <c:pt idx="4">
                  <c:v>261.60000000000002</c:v>
                </c:pt>
                <c:pt idx="5">
                  <c:v>307.75</c:v>
                </c:pt>
                <c:pt idx="6">
                  <c:v>349.57</c:v>
                </c:pt>
                <c:pt idx="7">
                  <c:v>378.82</c:v>
                </c:pt>
                <c:pt idx="8">
                  <c:v>403.89</c:v>
                </c:pt>
              </c:numCache>
            </c:numRef>
          </c:xVal>
          <c:yVal>
            <c:numRef>
              <c:f>MN_Reg!$C$25:$C$33</c:f>
              <c:numCache>
                <c:formatCode>General</c:formatCode>
                <c:ptCount val="9"/>
                <c:pt idx="0">
                  <c:v>0.14609230134510653</c:v>
                </c:pt>
                <c:pt idx="1">
                  <c:v>-1.6478283291959883E-2</c:v>
                </c:pt>
                <c:pt idx="2">
                  <c:v>-4.0160416382235553E-2</c:v>
                </c:pt>
                <c:pt idx="3">
                  <c:v>-6.0154123893141787E-2</c:v>
                </c:pt>
                <c:pt idx="4">
                  <c:v>-9.9160770582670921E-2</c:v>
                </c:pt>
                <c:pt idx="5">
                  <c:v>-0.11915447809354873</c:v>
                </c:pt>
                <c:pt idx="6">
                  <c:v>-1.5740325289812063E-2</c:v>
                </c:pt>
                <c:pt idx="7">
                  <c:v>6.1446761499041713E-2</c:v>
                </c:pt>
                <c:pt idx="8">
                  <c:v>0.14330933468869489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05440"/>
        <c:axId val="139807360"/>
      </c:scatterChart>
      <c:valAx>
        <c:axId val="1398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807360"/>
        <c:crosses val="autoZero"/>
        <c:crossBetween val="midCat"/>
      </c:valAx>
      <c:valAx>
        <c:axId val="139807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805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94050743657042"/>
          <c:y val="0.46885371250081348"/>
          <c:w val="0.51423392388451439"/>
          <c:h val="0.39163738313702523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CalData!$I$4:$I$12</c:f>
              <c:numCache>
                <c:formatCode>General</c:formatCode>
                <c:ptCount val="9"/>
                <c:pt idx="0">
                  <c:v>51.71</c:v>
                </c:pt>
                <c:pt idx="1">
                  <c:v>102.17</c:v>
                </c:pt>
                <c:pt idx="2">
                  <c:v>160.9</c:v>
                </c:pt>
                <c:pt idx="3">
                  <c:v>207.05</c:v>
                </c:pt>
                <c:pt idx="4">
                  <c:v>261.60000000000002</c:v>
                </c:pt>
                <c:pt idx="5">
                  <c:v>307.75</c:v>
                </c:pt>
                <c:pt idx="6">
                  <c:v>349.57</c:v>
                </c:pt>
                <c:pt idx="7">
                  <c:v>378.82</c:v>
                </c:pt>
                <c:pt idx="8">
                  <c:v>403.89</c:v>
                </c:pt>
              </c:numCache>
            </c:numRef>
          </c:xVal>
          <c:yVal>
            <c:numRef>
              <c:f>CalData!$H$4:$H$12</c:f>
              <c:numCache>
                <c:formatCode>General</c:formatCode>
                <c:ptCount val="9"/>
                <c:pt idx="0">
                  <c:v>49.948999999999998</c:v>
                </c:pt>
                <c:pt idx="1">
                  <c:v>99.82</c:v>
                </c:pt>
                <c:pt idx="2">
                  <c:v>158.03</c:v>
                </c:pt>
                <c:pt idx="3">
                  <c:v>203.77</c:v>
                </c:pt>
                <c:pt idx="4">
                  <c:v>257.82</c:v>
                </c:pt>
                <c:pt idx="5">
                  <c:v>303.56</c:v>
                </c:pt>
                <c:pt idx="6">
                  <c:v>345.13</c:v>
                </c:pt>
                <c:pt idx="7">
                  <c:v>374.21</c:v>
                </c:pt>
                <c:pt idx="8">
                  <c:v>399.15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CalData!$I$4:$I$12</c:f>
              <c:numCache>
                <c:formatCode>General</c:formatCode>
                <c:ptCount val="9"/>
                <c:pt idx="0">
                  <c:v>51.71</c:v>
                </c:pt>
                <c:pt idx="1">
                  <c:v>102.17</c:v>
                </c:pt>
                <c:pt idx="2">
                  <c:v>160.9</c:v>
                </c:pt>
                <c:pt idx="3">
                  <c:v>207.05</c:v>
                </c:pt>
                <c:pt idx="4">
                  <c:v>261.60000000000002</c:v>
                </c:pt>
                <c:pt idx="5">
                  <c:v>307.75</c:v>
                </c:pt>
                <c:pt idx="6">
                  <c:v>349.57</c:v>
                </c:pt>
                <c:pt idx="7">
                  <c:v>378.82</c:v>
                </c:pt>
                <c:pt idx="8">
                  <c:v>403.89</c:v>
                </c:pt>
              </c:numCache>
            </c:numRef>
          </c:xVal>
          <c:yVal>
            <c:numRef>
              <c:f>MN_Reg!$B$25:$B$33</c:f>
              <c:numCache>
                <c:formatCode>General</c:formatCode>
                <c:ptCount val="9"/>
                <c:pt idx="0">
                  <c:v>49.802907698654892</c:v>
                </c:pt>
                <c:pt idx="1">
                  <c:v>99.836478283291953</c:v>
                </c:pt>
                <c:pt idx="2">
                  <c:v>158.07016041638224</c:v>
                </c:pt>
                <c:pt idx="3">
                  <c:v>203.83015412389315</c:v>
                </c:pt>
                <c:pt idx="4">
                  <c:v>257.91916077058266</c:v>
                </c:pt>
                <c:pt idx="5">
                  <c:v>303.67915447809355</c:v>
                </c:pt>
                <c:pt idx="6">
                  <c:v>345.14574032528981</c:v>
                </c:pt>
                <c:pt idx="7">
                  <c:v>374.14855323850094</c:v>
                </c:pt>
                <c:pt idx="8">
                  <c:v>399.00669066531128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44992"/>
        <c:axId val="139851264"/>
      </c:scatterChart>
      <c:valAx>
        <c:axId val="1398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851264"/>
        <c:crosses val="autoZero"/>
        <c:crossBetween val="midCat"/>
      </c:valAx>
      <c:valAx>
        <c:axId val="139851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844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'CalData (2)'!$B$4:$B$11</c:f>
              <c:numCache>
                <c:formatCode>General</c:formatCode>
                <c:ptCount val="8"/>
                <c:pt idx="0">
                  <c:v>0.114</c:v>
                </c:pt>
                <c:pt idx="1">
                  <c:v>0.22650000000000001</c:v>
                </c:pt>
                <c:pt idx="2">
                  <c:v>0.33900000000000002</c:v>
                </c:pt>
                <c:pt idx="3">
                  <c:v>0.45250000000000001</c:v>
                </c:pt>
                <c:pt idx="4">
                  <c:v>0.56499999999999995</c:v>
                </c:pt>
                <c:pt idx="5">
                  <c:v>0.67759999999999998</c:v>
                </c:pt>
                <c:pt idx="6">
                  <c:v>0.79149999999999998</c:v>
                </c:pt>
                <c:pt idx="7">
                  <c:v>0.90429999999999999</c:v>
                </c:pt>
              </c:numCache>
            </c:numRef>
          </c:xVal>
          <c:yVal>
            <c:numRef>
              <c:f>'Reg PM_2'!$C$25:$C$32</c:f>
              <c:numCache>
                <c:formatCode>General</c:formatCode>
                <c:ptCount val="8"/>
                <c:pt idx="0">
                  <c:v>-3.5587497556339998E-4</c:v>
                </c:pt>
                <c:pt idx="1">
                  <c:v>6.0363104550098523E-6</c:v>
                </c:pt>
                <c:pt idx="2">
                  <c:v>5.9577552420475577E-5</c:v>
                </c:pt>
                <c:pt idx="3">
                  <c:v>5.6988448648298551E-4</c:v>
                </c:pt>
                <c:pt idx="4">
                  <c:v>-5.9393654811445984E-5</c:v>
                </c:pt>
                <c:pt idx="5">
                  <c:v>2.0502239424924351E-4</c:v>
                </c:pt>
                <c:pt idx="6">
                  <c:v>-3.5747100277894184E-4</c:v>
                </c:pt>
                <c:pt idx="7">
                  <c:v>-6.7781110453024596E-5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21920"/>
        <c:axId val="147920000"/>
      </c:scatterChart>
      <c:valAx>
        <c:axId val="14792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920000"/>
        <c:crosses val="autoZero"/>
        <c:crossBetween val="midCat"/>
      </c:valAx>
      <c:valAx>
        <c:axId val="147920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921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'CalData (2)'!$B$4:$B$11</c:f>
              <c:numCache>
                <c:formatCode>General</c:formatCode>
                <c:ptCount val="8"/>
                <c:pt idx="0">
                  <c:v>0.114</c:v>
                </c:pt>
                <c:pt idx="1">
                  <c:v>0.22650000000000001</c:v>
                </c:pt>
                <c:pt idx="2">
                  <c:v>0.33900000000000002</c:v>
                </c:pt>
                <c:pt idx="3">
                  <c:v>0.45250000000000001</c:v>
                </c:pt>
                <c:pt idx="4">
                  <c:v>0.56499999999999995</c:v>
                </c:pt>
                <c:pt idx="5">
                  <c:v>0.67759999999999998</c:v>
                </c:pt>
                <c:pt idx="6">
                  <c:v>0.79149999999999998</c:v>
                </c:pt>
                <c:pt idx="7">
                  <c:v>0.90429999999999999</c:v>
                </c:pt>
              </c:numCache>
            </c:numRef>
          </c:xVal>
          <c:yVal>
            <c:numRef>
              <c:f>'CalData (2)'!$D$4:$D$11</c:f>
              <c:numCache>
                <c:formatCode>General</c:formatCode>
                <c:ptCount val="8"/>
                <c:pt idx="0">
                  <c:v>0.11107929515418502</c:v>
                </c:pt>
                <c:pt idx="1">
                  <c:v>0.22112334801762115</c:v>
                </c:pt>
                <c:pt idx="2">
                  <c:v>0.33085903083700441</c:v>
                </c:pt>
                <c:pt idx="3">
                  <c:v>0.44202643171806166</c:v>
                </c:pt>
                <c:pt idx="4">
                  <c:v>0.55107929515418497</c:v>
                </c:pt>
                <c:pt idx="5">
                  <c:v>0.66112334801762107</c:v>
                </c:pt>
                <c:pt idx="6">
                  <c:v>0.77160792951541846</c:v>
                </c:pt>
                <c:pt idx="7">
                  <c:v>0.88187224669603526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'CalData (2)'!$B$4:$B$11</c:f>
              <c:numCache>
                <c:formatCode>General</c:formatCode>
                <c:ptCount val="8"/>
                <c:pt idx="0">
                  <c:v>0.114</c:v>
                </c:pt>
                <c:pt idx="1">
                  <c:v>0.22650000000000001</c:v>
                </c:pt>
                <c:pt idx="2">
                  <c:v>0.33900000000000002</c:v>
                </c:pt>
                <c:pt idx="3">
                  <c:v>0.45250000000000001</c:v>
                </c:pt>
                <c:pt idx="4">
                  <c:v>0.56499999999999995</c:v>
                </c:pt>
                <c:pt idx="5">
                  <c:v>0.67759999999999998</c:v>
                </c:pt>
                <c:pt idx="6">
                  <c:v>0.79149999999999998</c:v>
                </c:pt>
                <c:pt idx="7">
                  <c:v>0.90429999999999999</c:v>
                </c:pt>
              </c:numCache>
            </c:numRef>
          </c:xVal>
          <c:yVal>
            <c:numRef>
              <c:f>'Reg PM_2'!$B$25:$B$32</c:f>
              <c:numCache>
                <c:formatCode>General</c:formatCode>
                <c:ptCount val="8"/>
                <c:pt idx="0">
                  <c:v>0.11143517012974842</c:v>
                </c:pt>
                <c:pt idx="1">
                  <c:v>0.22111731170716614</c:v>
                </c:pt>
                <c:pt idx="2">
                  <c:v>0.33079945328458393</c:v>
                </c:pt>
                <c:pt idx="3">
                  <c:v>0.44145654723157868</c:v>
                </c:pt>
                <c:pt idx="4">
                  <c:v>0.55113868880899641</c:v>
                </c:pt>
                <c:pt idx="5">
                  <c:v>0.66091832562337183</c:v>
                </c:pt>
                <c:pt idx="6">
                  <c:v>0.7719654005181974</c:v>
                </c:pt>
                <c:pt idx="7">
                  <c:v>0.88194002780648828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69920"/>
        <c:axId val="147968000"/>
      </c:scatterChart>
      <c:valAx>
        <c:axId val="1479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968000"/>
        <c:crosses val="autoZero"/>
        <c:crossBetween val="midCat"/>
      </c:valAx>
      <c:valAx>
        <c:axId val="147968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969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'CalData (2)'!$B$16:$B$23</c:f>
              <c:numCache>
                <c:formatCode>General</c:formatCode>
                <c:ptCount val="8"/>
                <c:pt idx="0">
                  <c:v>0.11046</c:v>
                </c:pt>
                <c:pt idx="1">
                  <c:v>0.22239999999999999</c:v>
                </c:pt>
                <c:pt idx="2">
                  <c:v>0.33473000000000003</c:v>
                </c:pt>
                <c:pt idx="3">
                  <c:v>0.44763999999999998</c:v>
                </c:pt>
                <c:pt idx="4">
                  <c:v>0.56118000000000001</c:v>
                </c:pt>
                <c:pt idx="5">
                  <c:v>0.67315000000000003</c:v>
                </c:pt>
                <c:pt idx="6">
                  <c:v>0.78620000000000001</c:v>
                </c:pt>
                <c:pt idx="7">
                  <c:v>0.89876999999999996</c:v>
                </c:pt>
              </c:numCache>
            </c:numRef>
          </c:xVal>
          <c:yVal>
            <c:numRef>
              <c:f>Sheet8!$C$25:$C$32</c:f>
              <c:numCache>
                <c:formatCode>General</c:formatCode>
                <c:ptCount val="8"/>
                <c:pt idx="0">
                  <c:v>-1.2476547999509813E-4</c:v>
                </c:pt>
                <c:pt idx="1">
                  <c:v>1.3278762259177901E-5</c:v>
                </c:pt>
                <c:pt idx="2">
                  <c:v>1.4752282500085645E-5</c:v>
                </c:pt>
                <c:pt idx="3">
                  <c:v>8.8281588799199451E-5</c:v>
                </c:pt>
                <c:pt idx="4">
                  <c:v>1.1893301240173404E-4</c:v>
                </c:pt>
                <c:pt idx="5">
                  <c:v>-1.242347523133791E-5</c:v>
                </c:pt>
                <c:pt idx="6">
                  <c:v>3.4445743576694277E-5</c:v>
                </c:pt>
                <c:pt idx="7">
                  <c:v>-1.3250243431039976E-4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57568"/>
        <c:axId val="148119936"/>
      </c:scatterChart>
      <c:valAx>
        <c:axId val="14815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119936"/>
        <c:crosses val="autoZero"/>
        <c:crossBetween val="midCat"/>
      </c:valAx>
      <c:valAx>
        <c:axId val="148119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157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'CalData (2)'!$B$16:$B$23</c:f>
              <c:numCache>
                <c:formatCode>General</c:formatCode>
                <c:ptCount val="8"/>
                <c:pt idx="0">
                  <c:v>0.11046</c:v>
                </c:pt>
                <c:pt idx="1">
                  <c:v>0.22239999999999999</c:v>
                </c:pt>
                <c:pt idx="2">
                  <c:v>0.33473000000000003</c:v>
                </c:pt>
                <c:pt idx="3">
                  <c:v>0.44763999999999998</c:v>
                </c:pt>
                <c:pt idx="4">
                  <c:v>0.56118000000000001</c:v>
                </c:pt>
                <c:pt idx="5">
                  <c:v>0.67315000000000003</c:v>
                </c:pt>
                <c:pt idx="6">
                  <c:v>0.78620000000000001</c:v>
                </c:pt>
                <c:pt idx="7">
                  <c:v>0.89876999999999996</c:v>
                </c:pt>
              </c:numCache>
            </c:numRef>
          </c:xVal>
          <c:yVal>
            <c:numRef>
              <c:f>'CalData (2)'!$D$16:$D$23</c:f>
              <c:numCache>
                <c:formatCode>General</c:formatCode>
                <c:ptCount val="8"/>
                <c:pt idx="0">
                  <c:v>0.11110352422907489</c:v>
                </c:pt>
                <c:pt idx="1">
                  <c:v>0.22061674008810572</c:v>
                </c:pt>
                <c:pt idx="2">
                  <c:v>0.33037444933920707</c:v>
                </c:pt>
                <c:pt idx="3">
                  <c:v>0.44077092511013216</c:v>
                </c:pt>
                <c:pt idx="4">
                  <c:v>0.55174008810572694</c:v>
                </c:pt>
                <c:pt idx="5">
                  <c:v>0.66101321585903083</c:v>
                </c:pt>
                <c:pt idx="6">
                  <c:v>0.77151982378854622</c:v>
                </c:pt>
                <c:pt idx="7">
                  <c:v>0.88134361233480174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'CalData (2)'!$B$16:$B$23</c:f>
              <c:numCache>
                <c:formatCode>General</c:formatCode>
                <c:ptCount val="8"/>
                <c:pt idx="0">
                  <c:v>0.11046</c:v>
                </c:pt>
                <c:pt idx="1">
                  <c:v>0.22239999999999999</c:v>
                </c:pt>
                <c:pt idx="2">
                  <c:v>0.33473000000000003</c:v>
                </c:pt>
                <c:pt idx="3">
                  <c:v>0.44763999999999998</c:v>
                </c:pt>
                <c:pt idx="4">
                  <c:v>0.56118000000000001</c:v>
                </c:pt>
                <c:pt idx="5">
                  <c:v>0.67315000000000003</c:v>
                </c:pt>
                <c:pt idx="6">
                  <c:v>0.78620000000000001</c:v>
                </c:pt>
                <c:pt idx="7">
                  <c:v>0.89876999999999996</c:v>
                </c:pt>
              </c:numCache>
            </c:numRef>
          </c:xVal>
          <c:yVal>
            <c:numRef>
              <c:f>Sheet8!$B$25:$B$32</c:f>
              <c:numCache>
                <c:formatCode>General</c:formatCode>
                <c:ptCount val="8"/>
                <c:pt idx="0">
                  <c:v>0.11122828970906999</c:v>
                </c:pt>
                <c:pt idx="1">
                  <c:v>0.22060346132584654</c:v>
                </c:pt>
                <c:pt idx="2">
                  <c:v>0.33035969705670698</c:v>
                </c:pt>
                <c:pt idx="3">
                  <c:v>0.44068264352133296</c:v>
                </c:pt>
                <c:pt idx="4">
                  <c:v>0.55162115509332521</c:v>
                </c:pt>
                <c:pt idx="5">
                  <c:v>0.66102563933426217</c:v>
                </c:pt>
                <c:pt idx="6">
                  <c:v>0.77148537804496953</c:v>
                </c:pt>
                <c:pt idx="7">
                  <c:v>0.88147611476911214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96736"/>
        <c:axId val="151393024"/>
      </c:scatterChart>
      <c:valAx>
        <c:axId val="15139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393024"/>
        <c:crosses val="autoZero"/>
        <c:crossBetween val="midCat"/>
      </c:valAx>
      <c:valAx>
        <c:axId val="151393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396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72390</xdr:rowOff>
    </xdr:from>
    <xdr:to>
      <xdr:col>5</xdr:col>
      <xdr:colOff>731520</xdr:colOff>
      <xdr:row>31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167640</xdr:colOff>
      <xdr:row>13</xdr:row>
      <xdr:rowOff>76200</xdr:rowOff>
    </xdr:from>
    <xdr:to>
      <xdr:col>16</xdr:col>
      <xdr:colOff>167640</xdr:colOff>
      <xdr:row>23</xdr:row>
      <xdr:rowOff>60960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266700</xdr:colOff>
      <xdr:row>14</xdr:row>
      <xdr:rowOff>68580</xdr:rowOff>
    </xdr:from>
    <xdr:to>
      <xdr:col>16</xdr:col>
      <xdr:colOff>266700</xdr:colOff>
      <xdr:row>24</xdr:row>
      <xdr:rowOff>60960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251460</xdr:colOff>
      <xdr:row>2</xdr:row>
      <xdr:rowOff>175260</xdr:rowOff>
    </xdr:from>
    <xdr:to>
      <xdr:col>16</xdr:col>
      <xdr:colOff>251460</xdr:colOff>
      <xdr:row>12</xdr:row>
      <xdr:rowOff>175260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251460</xdr:colOff>
      <xdr:row>2</xdr:row>
      <xdr:rowOff>175260</xdr:rowOff>
    </xdr:from>
    <xdr:to>
      <xdr:col>16</xdr:col>
      <xdr:colOff>251460</xdr:colOff>
      <xdr:row>12</xdr:row>
      <xdr:rowOff>175260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72390</xdr:rowOff>
    </xdr:from>
    <xdr:to>
      <xdr:col>5</xdr:col>
      <xdr:colOff>731520</xdr:colOff>
      <xdr:row>43</xdr:row>
      <xdr:rowOff>72390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6" sqref="G6"/>
    </sheetView>
  </sheetViews>
  <sheetFormatPr defaultRowHeight="14.4" x14ac:dyDescent="0.3"/>
  <cols>
    <col min="2" max="2" width="16.44140625" customWidth="1"/>
    <col min="3" max="3" width="13.44140625" customWidth="1"/>
    <col min="4" max="4" width="14.5546875" customWidth="1"/>
    <col min="5" max="5" width="11.5546875" customWidth="1"/>
    <col min="6" max="6" width="12" customWidth="1"/>
    <col min="7" max="7" width="17" customWidth="1"/>
    <col min="8" max="8" width="20.109375" customWidth="1"/>
    <col min="9" max="10" width="13.88671875" customWidth="1"/>
  </cols>
  <sheetData>
    <row r="1" spans="1:12" x14ac:dyDescent="0.3">
      <c r="A1" t="s">
        <v>0</v>
      </c>
    </row>
    <row r="2" spans="1:12" x14ac:dyDescent="0.3">
      <c r="B2" t="s">
        <v>4</v>
      </c>
      <c r="C2">
        <v>454</v>
      </c>
    </row>
    <row r="3" spans="1:12" x14ac:dyDescent="0.3">
      <c r="A3" t="s">
        <v>1</v>
      </c>
      <c r="B3" t="s">
        <v>2</v>
      </c>
      <c r="C3" t="s">
        <v>3</v>
      </c>
      <c r="D3" t="s">
        <v>34</v>
      </c>
      <c r="E3" t="s">
        <v>35</v>
      </c>
      <c r="F3" t="s">
        <v>37</v>
      </c>
      <c r="H3" t="s">
        <v>38</v>
      </c>
      <c r="I3" t="s">
        <v>36</v>
      </c>
      <c r="J3" t="s">
        <v>35</v>
      </c>
      <c r="K3" t="s">
        <v>37</v>
      </c>
    </row>
    <row r="4" spans="1:12" x14ac:dyDescent="0.3">
      <c r="A4">
        <v>41.77</v>
      </c>
      <c r="B4">
        <v>8.9969999999999994E-2</v>
      </c>
      <c r="C4">
        <f t="shared" ref="C4:C13" si="0">B4*C$2</f>
        <v>40.846379999999996</v>
      </c>
      <c r="D4">
        <f t="shared" ref="D4:D13" si="1">A4/C$2</f>
        <v>9.2004405286343613E-2</v>
      </c>
      <c r="E4">
        <f t="shared" ref="E4:E13" si="2">B4-D4</f>
        <v>-2.0344052863436185E-3</v>
      </c>
      <c r="F4" s="2" t="s">
        <v>28</v>
      </c>
      <c r="G4" s="2">
        <v>1.3996401135009933</v>
      </c>
      <c r="H4">
        <v>49.948999999999998</v>
      </c>
      <c r="I4">
        <v>51.71</v>
      </c>
      <c r="J4">
        <f>(I4-H4)/C$2</f>
        <v>3.878854625550667E-3</v>
      </c>
      <c r="K4" s="2" t="s">
        <v>28</v>
      </c>
      <c r="L4" s="2">
        <v>-1.470099335264706</v>
      </c>
    </row>
    <row r="5" spans="1:12" ht="15" thickBot="1" x14ac:dyDescent="0.35">
      <c r="A5">
        <v>108.3</v>
      </c>
      <c r="B5">
        <v>0.23894000000000001</v>
      </c>
      <c r="C5">
        <f t="shared" si="0"/>
        <v>108.47876000000001</v>
      </c>
      <c r="D5">
        <f t="shared" si="1"/>
        <v>0.23854625550660793</v>
      </c>
      <c r="E5">
        <f t="shared" si="2"/>
        <v>3.9374449339207862E-4</v>
      </c>
      <c r="F5" s="3" t="s">
        <v>29</v>
      </c>
      <c r="G5" s="3">
        <v>0.98576908505160599</v>
      </c>
      <c r="H5">
        <v>99.82</v>
      </c>
      <c r="I5">
        <v>102.17</v>
      </c>
      <c r="J5">
        <f t="shared" ref="J5:J13" si="3">(I5-H5)/C$2</f>
        <v>5.1762114537445125E-3</v>
      </c>
      <c r="K5" s="3" t="s">
        <v>29</v>
      </c>
      <c r="L5" s="3">
        <v>0.99154915942602195</v>
      </c>
    </row>
    <row r="6" spans="1:12" x14ac:dyDescent="0.3">
      <c r="A6">
        <v>154.1</v>
      </c>
      <c r="B6">
        <v>0.34117999999999998</v>
      </c>
      <c r="C6">
        <f t="shared" si="0"/>
        <v>154.89571999999998</v>
      </c>
      <c r="D6">
        <f t="shared" si="1"/>
        <v>0.33942731277533039</v>
      </c>
      <c r="E6">
        <f t="shared" si="2"/>
        <v>1.7526872246695913E-3</v>
      </c>
      <c r="G6">
        <f>G4/C$2</f>
        <v>3.0829077389889718E-3</v>
      </c>
      <c r="H6">
        <v>158.03</v>
      </c>
      <c r="I6">
        <v>160.9</v>
      </c>
      <c r="J6">
        <f t="shared" si="3"/>
        <v>6.3215859030837105E-3</v>
      </c>
      <c r="L6">
        <f>L4/C$2</f>
        <v>-3.2381042626975906E-3</v>
      </c>
    </row>
    <row r="7" spans="1:12" x14ac:dyDescent="0.3">
      <c r="A7">
        <v>208.1</v>
      </c>
      <c r="B7">
        <v>0.46200000000000002</v>
      </c>
      <c r="C7">
        <f t="shared" si="0"/>
        <v>209.74800000000002</v>
      </c>
      <c r="D7">
        <f t="shared" si="1"/>
        <v>0.45837004405286341</v>
      </c>
      <c r="E7">
        <f t="shared" si="2"/>
        <v>3.6299559471366094E-3</v>
      </c>
      <c r="H7">
        <v>203.77</v>
      </c>
      <c r="I7">
        <v>207.05</v>
      </c>
      <c r="J7">
        <f t="shared" si="3"/>
        <v>7.2246696035242319E-3</v>
      </c>
    </row>
    <row r="8" spans="1:12" x14ac:dyDescent="0.3">
      <c r="A8">
        <v>262.2</v>
      </c>
      <c r="B8">
        <v>0.58289999999999997</v>
      </c>
      <c r="C8">
        <f t="shared" si="0"/>
        <v>264.63659999999999</v>
      </c>
      <c r="D8">
        <f t="shared" si="1"/>
        <v>0.57753303964757707</v>
      </c>
      <c r="E8">
        <f t="shared" si="2"/>
        <v>5.3669603524229004E-3</v>
      </c>
      <c r="H8">
        <v>257.82</v>
      </c>
      <c r="I8">
        <v>261.60000000000002</v>
      </c>
      <c r="J8">
        <f t="shared" si="3"/>
        <v>8.3259911894273779E-3</v>
      </c>
    </row>
    <row r="9" spans="1:12" x14ac:dyDescent="0.3">
      <c r="A9">
        <v>312.10000000000002</v>
      </c>
      <c r="B9">
        <v>0.69440000000000002</v>
      </c>
      <c r="C9">
        <f t="shared" si="0"/>
        <v>315.25760000000002</v>
      </c>
      <c r="D9">
        <f t="shared" si="1"/>
        <v>0.68744493392070494</v>
      </c>
      <c r="E9">
        <f t="shared" si="2"/>
        <v>6.9550660792950803E-3</v>
      </c>
      <c r="H9">
        <v>303.56</v>
      </c>
      <c r="I9">
        <v>307.75</v>
      </c>
      <c r="J9">
        <f t="shared" si="3"/>
        <v>9.229074889867836E-3</v>
      </c>
    </row>
    <row r="10" spans="1:12" x14ac:dyDescent="0.3">
      <c r="A10">
        <v>353.7</v>
      </c>
      <c r="B10">
        <v>0.78725999999999996</v>
      </c>
      <c r="C10">
        <f t="shared" si="0"/>
        <v>357.41604000000001</v>
      </c>
      <c r="D10">
        <f t="shared" si="1"/>
        <v>0.77907488986784135</v>
      </c>
      <c r="E10">
        <f t="shared" si="2"/>
        <v>8.1851101321586128E-3</v>
      </c>
      <c r="H10">
        <v>345.13</v>
      </c>
      <c r="I10">
        <v>349.57</v>
      </c>
      <c r="J10">
        <f t="shared" si="3"/>
        <v>9.7797356828193786E-3</v>
      </c>
    </row>
    <row r="11" spans="1:12" x14ac:dyDescent="0.3">
      <c r="A11">
        <v>403.6</v>
      </c>
      <c r="B11">
        <v>0.89834999999999998</v>
      </c>
      <c r="C11">
        <f t="shared" si="0"/>
        <v>407.85089999999997</v>
      </c>
      <c r="D11">
        <f t="shared" si="1"/>
        <v>0.88898678414096921</v>
      </c>
      <c r="E11">
        <f t="shared" si="2"/>
        <v>9.3632158590307712E-3</v>
      </c>
      <c r="H11">
        <v>374.21</v>
      </c>
      <c r="I11">
        <v>378.82</v>
      </c>
      <c r="J11">
        <f t="shared" si="3"/>
        <v>1.0154185022026462E-2</v>
      </c>
    </row>
    <row r="12" spans="1:12" x14ac:dyDescent="0.3">
      <c r="A12">
        <v>424.4</v>
      </c>
      <c r="B12">
        <v>0.92900000000000005</v>
      </c>
      <c r="C12">
        <f t="shared" si="0"/>
        <v>421.76600000000002</v>
      </c>
      <c r="D12">
        <f t="shared" si="1"/>
        <v>0.93480176211453736</v>
      </c>
      <c r="E12">
        <f t="shared" si="2"/>
        <v>-5.8017621145373122E-3</v>
      </c>
      <c r="H12">
        <v>399.15</v>
      </c>
      <c r="I12">
        <v>403.89</v>
      </c>
      <c r="J12">
        <f t="shared" si="3"/>
        <v>1.0440528634361254E-2</v>
      </c>
    </row>
    <row r="13" spans="1:12" x14ac:dyDescent="0.3">
      <c r="A13">
        <v>420.2</v>
      </c>
      <c r="B13">
        <v>0.8619</v>
      </c>
      <c r="C13">
        <f t="shared" si="0"/>
        <v>391.30259999999998</v>
      </c>
      <c r="D13">
        <f t="shared" si="1"/>
        <v>0.92555066079295156</v>
      </c>
      <c r="E13">
        <f t="shared" si="2"/>
        <v>-6.3650660792951563E-2</v>
      </c>
      <c r="H13">
        <v>419.94</v>
      </c>
      <c r="I13">
        <v>424.73</v>
      </c>
      <c r="J13">
        <f t="shared" si="3"/>
        <v>1.0550660792951586E-2</v>
      </c>
    </row>
    <row r="15" spans="1:12" x14ac:dyDescent="0.3">
      <c r="A15" s="5" t="s">
        <v>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G27" sqref="G27"/>
    </sheetView>
  </sheetViews>
  <sheetFormatPr defaultRowHeight="14.4" x14ac:dyDescent="0.3"/>
  <cols>
    <col min="1" max="1" width="15.33203125" customWidth="1"/>
    <col min="2" max="2" width="13.44140625" customWidth="1"/>
    <col min="3" max="3" width="12.88671875" customWidth="1"/>
  </cols>
  <sheetData>
    <row r="1" spans="1:9" x14ac:dyDescent="0.3">
      <c r="A1" t="s">
        <v>5</v>
      </c>
    </row>
    <row r="2" spans="1:9" ht="15" thickBot="1" x14ac:dyDescent="0.35"/>
    <row r="3" spans="1:9" x14ac:dyDescent="0.3">
      <c r="A3" s="1" t="s">
        <v>6</v>
      </c>
      <c r="B3" s="1"/>
    </row>
    <row r="4" spans="1:9" x14ac:dyDescent="0.3">
      <c r="A4" s="2" t="s">
        <v>7</v>
      </c>
      <c r="B4" s="2">
        <v>0.99999976898681275</v>
      </c>
    </row>
    <row r="5" spans="1:9" x14ac:dyDescent="0.3">
      <c r="A5" s="2" t="s">
        <v>8</v>
      </c>
      <c r="B5" s="2">
        <v>0.99999953797367891</v>
      </c>
    </row>
    <row r="6" spans="1:9" x14ac:dyDescent="0.3">
      <c r="A6" s="2" t="s">
        <v>9</v>
      </c>
      <c r="B6" s="2">
        <v>0.99999946096929204</v>
      </c>
    </row>
    <row r="7" spans="1:9" x14ac:dyDescent="0.3">
      <c r="A7" s="2" t="s">
        <v>10</v>
      </c>
      <c r="B7" s="2">
        <v>9.190790645750295E-2</v>
      </c>
    </row>
    <row r="8" spans="1:9" ht="15" thickBot="1" x14ac:dyDescent="0.35">
      <c r="A8" s="3" t="s">
        <v>11</v>
      </c>
      <c r="B8" s="3">
        <v>8</v>
      </c>
    </row>
    <row r="10" spans="1:9" ht="15" thickBot="1" x14ac:dyDescent="0.35">
      <c r="A10" t="s">
        <v>12</v>
      </c>
    </row>
    <row r="11" spans="1:9" x14ac:dyDescent="0.3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 x14ac:dyDescent="0.3">
      <c r="A12" s="2" t="s">
        <v>18</v>
      </c>
      <c r="B12" s="2">
        <v>1</v>
      </c>
      <c r="C12" s="2">
        <v>109695.82010512039</v>
      </c>
      <c r="D12" s="2">
        <v>109695.82010512039</v>
      </c>
      <c r="E12" s="2">
        <v>12986267.132920116</v>
      </c>
      <c r="F12" s="2">
        <v>3.0821250084767057E-20</v>
      </c>
    </row>
    <row r="13" spans="1:9" x14ac:dyDescent="0.3">
      <c r="A13" s="2" t="s">
        <v>19</v>
      </c>
      <c r="B13" s="2">
        <v>6</v>
      </c>
      <c r="C13" s="2">
        <v>5.0682379616406668E-2</v>
      </c>
      <c r="D13" s="2">
        <v>8.447063269401112E-3</v>
      </c>
      <c r="E13" s="2"/>
      <c r="F13" s="2"/>
    </row>
    <row r="14" spans="1:9" ht="15" thickBot="1" x14ac:dyDescent="0.35">
      <c r="A14" s="3" t="s">
        <v>20</v>
      </c>
      <c r="B14" s="3">
        <v>7</v>
      </c>
      <c r="C14" s="3">
        <v>109695.87078750001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21</v>
      </c>
      <c r="C16" s="4" t="s">
        <v>10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3">
      <c r="A17" s="2" t="s">
        <v>28</v>
      </c>
      <c r="B17" s="2">
        <v>1.3996401135009933</v>
      </c>
      <c r="C17" s="2">
        <v>7.1393548443395308E-2</v>
      </c>
      <c r="D17" s="2">
        <v>19.604574138946241</v>
      </c>
      <c r="E17" s="2">
        <v>1.1415533891193406E-6</v>
      </c>
      <c r="F17" s="2">
        <v>1.2249463937195568</v>
      </c>
      <c r="G17" s="2">
        <v>1.5743338332824297</v>
      </c>
      <c r="H17" s="2">
        <v>1.2249463937195568</v>
      </c>
      <c r="I17" s="2">
        <v>1.5743338332824297</v>
      </c>
    </row>
    <row r="18" spans="1:9" ht="15" thickBot="1" x14ac:dyDescent="0.35">
      <c r="A18" s="3" t="s">
        <v>29</v>
      </c>
      <c r="B18" s="3">
        <v>0.98576908505160599</v>
      </c>
      <c r="C18" s="3">
        <v>2.7354767501227981E-4</v>
      </c>
      <c r="D18" s="3">
        <v>3603.6463662407436</v>
      </c>
      <c r="E18" s="3">
        <v>3.0821250084767057E-20</v>
      </c>
      <c r="F18" s="3">
        <v>0.98509973800376527</v>
      </c>
      <c r="G18" s="3">
        <v>0.9864384320994467</v>
      </c>
      <c r="H18" s="3">
        <v>0.98509973800376527</v>
      </c>
      <c r="I18" s="3">
        <v>0.9864384320994467</v>
      </c>
    </row>
    <row r="22" spans="1:9" x14ac:dyDescent="0.3">
      <c r="A22" t="s">
        <v>30</v>
      </c>
    </row>
    <row r="23" spans="1:9" ht="15" thickBot="1" x14ac:dyDescent="0.35"/>
    <row r="24" spans="1:9" x14ac:dyDescent="0.3">
      <c r="A24" s="4" t="s">
        <v>31</v>
      </c>
      <c r="B24" s="4" t="s">
        <v>32</v>
      </c>
      <c r="C24" s="4" t="s">
        <v>33</v>
      </c>
    </row>
    <row r="25" spans="1:9" x14ac:dyDescent="0.3">
      <c r="A25" s="2">
        <v>1</v>
      </c>
      <c r="B25" s="2">
        <v>41.664738753771211</v>
      </c>
      <c r="C25" s="2">
        <v>0.10526124622879252</v>
      </c>
    </row>
    <row r="26" spans="1:9" x14ac:dyDescent="0.3">
      <c r="A26" s="2">
        <v>2</v>
      </c>
      <c r="B26" s="2">
        <v>108.33464810623376</v>
      </c>
      <c r="C26" s="2">
        <v>-3.4648106233760245E-2</v>
      </c>
    </row>
    <row r="27" spans="1:9" x14ac:dyDescent="0.3">
      <c r="A27" s="2">
        <v>3</v>
      </c>
      <c r="B27" s="2">
        <v>154.09105229631072</v>
      </c>
      <c r="C27" s="2">
        <v>8.9477036892731121E-3</v>
      </c>
    </row>
    <row r="28" spans="1:9" x14ac:dyDescent="0.3">
      <c r="A28" s="2">
        <v>4</v>
      </c>
      <c r="B28" s="2">
        <v>208.16273416490526</v>
      </c>
      <c r="C28" s="2">
        <v>-6.2734164905265288E-2</v>
      </c>
    </row>
    <row r="29" spans="1:9" x14ac:dyDescent="0.3">
      <c r="A29" s="2">
        <v>5</v>
      </c>
      <c r="B29" s="2">
        <v>262.27021916666882</v>
      </c>
      <c r="C29" s="2">
        <v>-7.0219166668834987E-2</v>
      </c>
    </row>
    <row r="30" spans="1:9" x14ac:dyDescent="0.3">
      <c r="A30" s="2">
        <v>6</v>
      </c>
      <c r="B30" s="2">
        <v>312.17083602106618</v>
      </c>
      <c r="C30" s="2">
        <v>-7.0836021066156718E-2</v>
      </c>
    </row>
    <row r="31" spans="1:9" x14ac:dyDescent="0.3">
      <c r="A31" s="2">
        <v>7</v>
      </c>
      <c r="B31" s="2">
        <v>353.72932284706923</v>
      </c>
      <c r="C31" s="2">
        <v>-2.9322847069238378E-2</v>
      </c>
    </row>
    <row r="32" spans="1:9" ht="15" thickBot="1" x14ac:dyDescent="0.35">
      <c r="A32" s="3">
        <v>8</v>
      </c>
      <c r="B32" s="3">
        <v>403.44644864397503</v>
      </c>
      <c r="C32" s="3">
        <v>0.15355135602499104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17" sqref="B17:B18"/>
    </sheetView>
  </sheetViews>
  <sheetFormatPr defaultRowHeight="14.4" x14ac:dyDescent="0.3"/>
  <sheetData>
    <row r="1" spans="1:9" x14ac:dyDescent="0.3">
      <c r="A1" t="s">
        <v>5</v>
      </c>
    </row>
    <row r="2" spans="1:9" ht="15" thickBot="1" x14ac:dyDescent="0.35"/>
    <row r="3" spans="1:9" x14ac:dyDescent="0.3">
      <c r="A3" s="1" t="s">
        <v>6</v>
      </c>
      <c r="B3" s="1"/>
    </row>
    <row r="4" spans="1:9" x14ac:dyDescent="0.3">
      <c r="A4" s="2" t="s">
        <v>7</v>
      </c>
      <c r="B4" s="2">
        <v>0.99999969194693472</v>
      </c>
    </row>
    <row r="5" spans="1:9" x14ac:dyDescent="0.3">
      <c r="A5" s="2" t="s">
        <v>8</v>
      </c>
      <c r="B5" s="2">
        <v>0.99999938389396426</v>
      </c>
    </row>
    <row r="6" spans="1:9" x14ac:dyDescent="0.3">
      <c r="A6" s="2" t="s">
        <v>9</v>
      </c>
      <c r="B6" s="2">
        <v>0.99999929587881631</v>
      </c>
    </row>
    <row r="7" spans="1:9" x14ac:dyDescent="0.3">
      <c r="A7" s="2" t="s">
        <v>10</v>
      </c>
      <c r="B7" s="2">
        <v>0.10381133148861277</v>
      </c>
    </row>
    <row r="8" spans="1:9" ht="15" thickBot="1" x14ac:dyDescent="0.35">
      <c r="A8" s="3" t="s">
        <v>11</v>
      </c>
      <c r="B8" s="3">
        <v>9</v>
      </c>
    </row>
    <row r="10" spans="1:9" ht="15" thickBot="1" x14ac:dyDescent="0.35">
      <c r="A10" t="s">
        <v>12</v>
      </c>
    </row>
    <row r="11" spans="1:9" x14ac:dyDescent="0.3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 x14ac:dyDescent="0.3">
      <c r="A12" s="2" t="s">
        <v>18</v>
      </c>
      <c r="B12" s="2">
        <v>1</v>
      </c>
      <c r="C12" s="2">
        <v>122442.39945000774</v>
      </c>
      <c r="D12" s="2">
        <v>122442.39945000774</v>
      </c>
      <c r="E12" s="2">
        <v>11361673.608705809</v>
      </c>
      <c r="F12" s="2">
        <v>5.3422755829848454E-23</v>
      </c>
    </row>
    <row r="13" spans="1:9" x14ac:dyDescent="0.3">
      <c r="A13" s="2" t="s">
        <v>19</v>
      </c>
      <c r="B13" s="2">
        <v>7</v>
      </c>
      <c r="C13" s="2">
        <v>7.5437547818070508E-2</v>
      </c>
      <c r="D13" s="2">
        <v>1.0776792545438644E-2</v>
      </c>
      <c r="E13" s="2"/>
      <c r="F13" s="2"/>
    </row>
    <row r="14" spans="1:9" ht="15" thickBot="1" x14ac:dyDescent="0.35">
      <c r="A14" s="3" t="s">
        <v>20</v>
      </c>
      <c r="B14" s="3">
        <v>8</v>
      </c>
      <c r="C14" s="3">
        <v>122442.47488755555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21</v>
      </c>
      <c r="C16" s="4" t="s">
        <v>10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3">
      <c r="A17" s="2" t="s">
        <v>28</v>
      </c>
      <c r="B17" s="2">
        <v>-1.470099335264706</v>
      </c>
      <c r="C17" s="2">
        <v>8.0491938582289368E-2</v>
      </c>
      <c r="D17" s="2">
        <v>-18.263932527376994</v>
      </c>
      <c r="E17" s="2">
        <v>3.6521531212267528E-7</v>
      </c>
      <c r="F17" s="2">
        <v>-1.6604325252941043</v>
      </c>
      <c r="G17" s="2">
        <v>-1.2797661452353077</v>
      </c>
      <c r="H17" s="2">
        <v>-1.6604325252941043</v>
      </c>
      <c r="I17" s="2">
        <v>-1.2797661452353077</v>
      </c>
    </row>
    <row r="18" spans="1:9" ht="15" thickBot="1" x14ac:dyDescent="0.35">
      <c r="A18" s="3" t="s">
        <v>29</v>
      </c>
      <c r="B18" s="3">
        <v>0.99154915942602195</v>
      </c>
      <c r="C18" s="3">
        <v>2.9416642070780562E-4</v>
      </c>
      <c r="D18" s="3">
        <v>3370.7081761413006</v>
      </c>
      <c r="E18" s="3">
        <v>5.3422755829848454E-23</v>
      </c>
      <c r="F18" s="3">
        <v>0.99085356637361199</v>
      </c>
      <c r="G18" s="3">
        <v>0.99224475247843191</v>
      </c>
      <c r="H18" s="3">
        <v>0.99085356637361199</v>
      </c>
      <c r="I18" s="3">
        <v>0.99224475247843191</v>
      </c>
    </row>
    <row r="22" spans="1:9" x14ac:dyDescent="0.3">
      <c r="A22" t="s">
        <v>30</v>
      </c>
    </row>
    <row r="23" spans="1:9" ht="15" thickBot="1" x14ac:dyDescent="0.35"/>
    <row r="24" spans="1:9" x14ac:dyDescent="0.3">
      <c r="A24" s="4" t="s">
        <v>31</v>
      </c>
      <c r="B24" s="4" t="s">
        <v>32</v>
      </c>
      <c r="C24" s="4" t="s">
        <v>33</v>
      </c>
    </row>
    <row r="25" spans="1:9" x14ac:dyDescent="0.3">
      <c r="A25" s="2">
        <v>1</v>
      </c>
      <c r="B25" s="2">
        <v>49.802907698654892</v>
      </c>
      <c r="C25" s="2">
        <v>0.14609230134510653</v>
      </c>
    </row>
    <row r="26" spans="1:9" x14ac:dyDescent="0.3">
      <c r="A26" s="2">
        <v>2</v>
      </c>
      <c r="B26" s="2">
        <v>99.836478283291953</v>
      </c>
      <c r="C26" s="2">
        <v>-1.6478283291959883E-2</v>
      </c>
    </row>
    <row r="27" spans="1:9" x14ac:dyDescent="0.3">
      <c r="A27" s="2">
        <v>3</v>
      </c>
      <c r="B27" s="2">
        <v>158.07016041638224</v>
      </c>
      <c r="C27" s="2">
        <v>-4.0160416382235553E-2</v>
      </c>
    </row>
    <row r="28" spans="1:9" x14ac:dyDescent="0.3">
      <c r="A28" s="2">
        <v>4</v>
      </c>
      <c r="B28" s="2">
        <v>203.83015412389315</v>
      </c>
      <c r="C28" s="2">
        <v>-6.0154123893141787E-2</v>
      </c>
    </row>
    <row r="29" spans="1:9" x14ac:dyDescent="0.3">
      <c r="A29" s="2">
        <v>5</v>
      </c>
      <c r="B29" s="2">
        <v>257.91916077058266</v>
      </c>
      <c r="C29" s="2">
        <v>-9.9160770582670921E-2</v>
      </c>
    </row>
    <row r="30" spans="1:9" x14ac:dyDescent="0.3">
      <c r="A30" s="2">
        <v>6</v>
      </c>
      <c r="B30" s="2">
        <v>303.67915447809355</v>
      </c>
      <c r="C30" s="2">
        <v>-0.11915447809354873</v>
      </c>
    </row>
    <row r="31" spans="1:9" x14ac:dyDescent="0.3">
      <c r="A31" s="2">
        <v>7</v>
      </c>
      <c r="B31" s="2">
        <v>345.14574032528981</v>
      </c>
      <c r="C31" s="2">
        <v>-1.5740325289812063E-2</v>
      </c>
    </row>
    <row r="32" spans="1:9" x14ac:dyDescent="0.3">
      <c r="A32" s="2">
        <v>8</v>
      </c>
      <c r="B32" s="2">
        <v>374.14855323850094</v>
      </c>
      <c r="C32" s="2">
        <v>6.1446761499041713E-2</v>
      </c>
    </row>
    <row r="33" spans="1:3" ht="15" thickBot="1" x14ac:dyDescent="0.35">
      <c r="A33" s="3">
        <v>9</v>
      </c>
      <c r="B33" s="3">
        <v>399.00669066531128</v>
      </c>
      <c r="C33" s="3">
        <v>0.14330933468869489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17" sqref="B17:B18"/>
    </sheetView>
  </sheetViews>
  <sheetFormatPr defaultRowHeight="14.4" x14ac:dyDescent="0.3"/>
  <sheetData>
    <row r="1" spans="1:9" x14ac:dyDescent="0.3">
      <c r="A1" t="s">
        <v>5</v>
      </c>
    </row>
    <row r="2" spans="1:9" ht="15" thickBot="1" x14ac:dyDescent="0.35"/>
    <row r="3" spans="1:9" x14ac:dyDescent="0.3">
      <c r="A3" s="1" t="s">
        <v>6</v>
      </c>
      <c r="B3" s="1"/>
    </row>
    <row r="4" spans="1:9" x14ac:dyDescent="0.3">
      <c r="A4" s="2" t="s">
        <v>7</v>
      </c>
      <c r="B4" s="2">
        <v>0.9999993783235126</v>
      </c>
    </row>
    <row r="5" spans="1:9" x14ac:dyDescent="0.3">
      <c r="A5" s="2" t="s">
        <v>8</v>
      </c>
      <c r="B5" s="2">
        <v>0.99999875664741178</v>
      </c>
    </row>
    <row r="6" spans="1:9" x14ac:dyDescent="0.3">
      <c r="A6" s="2" t="s">
        <v>9</v>
      </c>
      <c r="B6" s="2">
        <v>0.99999854942198041</v>
      </c>
    </row>
    <row r="7" spans="1:9" x14ac:dyDescent="0.3">
      <c r="A7" s="2" t="s">
        <v>10</v>
      </c>
      <c r="B7" s="2">
        <v>3.2479296818646255E-4</v>
      </c>
    </row>
    <row r="8" spans="1:9" ht="15" thickBot="1" x14ac:dyDescent="0.35">
      <c r="A8" s="3" t="s">
        <v>11</v>
      </c>
      <c r="B8" s="3">
        <v>8</v>
      </c>
    </row>
    <row r="10" spans="1:9" ht="15" thickBot="1" x14ac:dyDescent="0.35">
      <c r="A10" t="s">
        <v>12</v>
      </c>
    </row>
    <row r="11" spans="1:9" x14ac:dyDescent="0.3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 x14ac:dyDescent="0.3">
      <c r="A12" s="2" t="s">
        <v>18</v>
      </c>
      <c r="B12" s="2">
        <v>1</v>
      </c>
      <c r="C12" s="2">
        <v>0.50906078629439255</v>
      </c>
      <c r="D12" s="2">
        <v>0.50906078629439255</v>
      </c>
      <c r="E12" s="2">
        <v>4825656.5333170565</v>
      </c>
      <c r="F12" s="2">
        <v>6.0066611387992421E-19</v>
      </c>
    </row>
    <row r="13" spans="1:9" x14ac:dyDescent="0.3">
      <c r="A13" s="2" t="s">
        <v>19</v>
      </c>
      <c r="B13" s="2">
        <v>6</v>
      </c>
      <c r="C13" s="2">
        <v>6.3294283310023487E-7</v>
      </c>
      <c r="D13" s="2">
        <v>1.0549047218337247E-7</v>
      </c>
      <c r="E13" s="2"/>
      <c r="F13" s="2"/>
    </row>
    <row r="14" spans="1:9" ht="15" thickBot="1" x14ac:dyDescent="0.35">
      <c r="A14" s="3" t="s">
        <v>20</v>
      </c>
      <c r="B14" s="3">
        <v>7</v>
      </c>
      <c r="C14" s="3">
        <v>0.5090614192372257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21</v>
      </c>
      <c r="C16" s="4" t="s">
        <v>10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3">
      <c r="A17" s="2" t="s">
        <v>28</v>
      </c>
      <c r="B17" s="2">
        <v>2.9059999796510194E-4</v>
      </c>
      <c r="C17" s="2">
        <v>2.5333497270893203E-4</v>
      </c>
      <c r="D17" s="2">
        <v>1.1470978320035796</v>
      </c>
      <c r="E17" s="2">
        <v>0.29501601568929686</v>
      </c>
      <c r="F17" s="2">
        <v>-3.2928834906587132E-4</v>
      </c>
      <c r="G17" s="2">
        <v>9.1048834499607521E-4</v>
      </c>
      <c r="H17" s="2">
        <v>-3.2928834906587132E-4</v>
      </c>
      <c r="I17" s="2">
        <v>9.1048834499607521E-4</v>
      </c>
    </row>
    <row r="18" spans="1:9" ht="15" thickBot="1" x14ac:dyDescent="0.35">
      <c r="A18" s="3" t="s">
        <v>29</v>
      </c>
      <c r="B18" s="3">
        <v>0.97495236957704656</v>
      </c>
      <c r="C18" s="3">
        <v>4.438182895001829E-4</v>
      </c>
      <c r="D18" s="3">
        <v>2196.7377024390175</v>
      </c>
      <c r="E18" s="3">
        <v>6.0066611387992421E-19</v>
      </c>
      <c r="F18" s="3">
        <v>0.9738663853447137</v>
      </c>
      <c r="G18" s="3">
        <v>0.97603835380937942</v>
      </c>
      <c r="H18" s="3">
        <v>0.9738663853447137</v>
      </c>
      <c r="I18" s="3">
        <v>0.97603835380937942</v>
      </c>
    </row>
    <row r="22" spans="1:9" x14ac:dyDescent="0.3">
      <c r="A22" t="s">
        <v>30</v>
      </c>
    </row>
    <row r="23" spans="1:9" ht="15" thickBot="1" x14ac:dyDescent="0.35"/>
    <row r="24" spans="1:9" x14ac:dyDescent="0.3">
      <c r="A24" s="4" t="s">
        <v>31</v>
      </c>
      <c r="B24" s="4" t="s">
        <v>32</v>
      </c>
      <c r="C24" s="4" t="s">
        <v>33</v>
      </c>
      <c r="D24" s="4" t="s">
        <v>40</v>
      </c>
    </row>
    <row r="25" spans="1:9" x14ac:dyDescent="0.3">
      <c r="A25" s="2">
        <v>1</v>
      </c>
      <c r="B25" s="2">
        <v>0.11143517012974842</v>
      </c>
      <c r="C25" s="2">
        <v>-3.5587497556339998E-4</v>
      </c>
      <c r="D25" s="2">
        <v>-1.1834890035523387</v>
      </c>
    </row>
    <row r="26" spans="1:9" x14ac:dyDescent="0.3">
      <c r="A26" s="2">
        <v>2</v>
      </c>
      <c r="B26" s="2">
        <v>0.22111731170716614</v>
      </c>
      <c r="C26" s="2">
        <v>6.0363104550098523E-6</v>
      </c>
      <c r="D26" s="2">
        <v>2.0074204527088108E-2</v>
      </c>
    </row>
    <row r="27" spans="1:9" x14ac:dyDescent="0.3">
      <c r="A27" s="2">
        <v>3</v>
      </c>
      <c r="B27" s="2">
        <v>0.33079945328458393</v>
      </c>
      <c r="C27" s="2">
        <v>5.9577552420475577E-5</v>
      </c>
      <c r="D27" s="2">
        <v>0.19812963256708238</v>
      </c>
    </row>
    <row r="28" spans="1:9" x14ac:dyDescent="0.3">
      <c r="A28" s="2">
        <v>4</v>
      </c>
      <c r="B28" s="2">
        <v>0.44145654723157868</v>
      </c>
      <c r="C28" s="2">
        <v>5.6988448648298551E-4</v>
      </c>
      <c r="D28" s="2">
        <v>1.8951937319558156</v>
      </c>
    </row>
    <row r="29" spans="1:9" x14ac:dyDescent="0.3">
      <c r="A29" s="2">
        <v>5</v>
      </c>
      <c r="B29" s="2">
        <v>0.55113868880899641</v>
      </c>
      <c r="C29" s="2">
        <v>-5.9393654811445984E-5</v>
      </c>
      <c r="D29" s="2">
        <v>-0.19751806723371906</v>
      </c>
    </row>
    <row r="30" spans="1:9" x14ac:dyDescent="0.3">
      <c r="A30" s="2">
        <v>6</v>
      </c>
      <c r="B30" s="2">
        <v>0.66091832562337183</v>
      </c>
      <c r="C30" s="2">
        <v>2.0502239424924351E-4</v>
      </c>
      <c r="D30" s="2">
        <v>0.68181739581946166</v>
      </c>
    </row>
    <row r="31" spans="1:9" x14ac:dyDescent="0.3">
      <c r="A31" s="2">
        <v>7</v>
      </c>
      <c r="B31" s="2">
        <v>0.7719654005181974</v>
      </c>
      <c r="C31" s="2">
        <v>-3.5747100277894184E-4</v>
      </c>
      <c r="D31" s="2">
        <v>-1.1887967121260412</v>
      </c>
    </row>
    <row r="32" spans="1:9" ht="15" thickBot="1" x14ac:dyDescent="0.35">
      <c r="A32" s="3">
        <v>8</v>
      </c>
      <c r="B32" s="3">
        <v>0.88194002780648828</v>
      </c>
      <c r="C32" s="3">
        <v>-6.7781110453024596E-5</v>
      </c>
      <c r="D32" s="3">
        <v>-0.22541118195434906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17" sqref="B17:B18"/>
    </sheetView>
  </sheetViews>
  <sheetFormatPr defaultRowHeight="14.4" x14ac:dyDescent="0.3"/>
  <sheetData>
    <row r="1" spans="1:9" x14ac:dyDescent="0.3">
      <c r="A1" t="s">
        <v>5</v>
      </c>
    </row>
    <row r="2" spans="1:9" ht="15" thickBot="1" x14ac:dyDescent="0.35"/>
    <row r="3" spans="1:9" x14ac:dyDescent="0.3">
      <c r="A3" s="1" t="s">
        <v>6</v>
      </c>
      <c r="B3" s="1"/>
    </row>
    <row r="4" spans="1:9" x14ac:dyDescent="0.3">
      <c r="A4" s="2" t="s">
        <v>7</v>
      </c>
      <c r="B4" s="2">
        <v>0.99999994422940242</v>
      </c>
    </row>
    <row r="5" spans="1:9" x14ac:dyDescent="0.3">
      <c r="A5" s="2" t="s">
        <v>8</v>
      </c>
      <c r="B5" s="2">
        <v>0.99999988845880794</v>
      </c>
    </row>
    <row r="6" spans="1:9" x14ac:dyDescent="0.3">
      <c r="A6" s="2" t="s">
        <v>9</v>
      </c>
      <c r="B6" s="2">
        <v>0.99999986986860934</v>
      </c>
    </row>
    <row r="7" spans="1:9" x14ac:dyDescent="0.3">
      <c r="A7" s="2" t="s">
        <v>10</v>
      </c>
      <c r="B7" s="2">
        <v>9.7294079821525129E-5</v>
      </c>
    </row>
    <row r="8" spans="1:9" ht="15" thickBot="1" x14ac:dyDescent="0.35">
      <c r="A8" s="3" t="s">
        <v>11</v>
      </c>
      <c r="B8" s="3">
        <v>8</v>
      </c>
    </row>
    <row r="10" spans="1:9" ht="15" thickBot="1" x14ac:dyDescent="0.35">
      <c r="A10" t="s">
        <v>12</v>
      </c>
    </row>
    <row r="11" spans="1:9" x14ac:dyDescent="0.3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 x14ac:dyDescent="0.3">
      <c r="A12" s="2" t="s">
        <v>18</v>
      </c>
      <c r="B12" s="2">
        <v>1</v>
      </c>
      <c r="C12" s="2">
        <v>0.50920041646034286</v>
      </c>
      <c r="D12" s="2">
        <v>0.50920041646034286</v>
      </c>
      <c r="E12" s="2">
        <v>53791780.572458535</v>
      </c>
      <c r="F12" s="2">
        <v>4.33666510158687E-22</v>
      </c>
    </row>
    <row r="13" spans="1:9" x14ac:dyDescent="0.3">
      <c r="A13" s="2" t="s">
        <v>19</v>
      </c>
      <c r="B13" s="2">
        <v>6</v>
      </c>
      <c r="C13" s="2">
        <v>5.679682780990383E-8</v>
      </c>
      <c r="D13" s="2">
        <v>9.4661379683173045E-9</v>
      </c>
      <c r="E13" s="2"/>
      <c r="F13" s="2"/>
    </row>
    <row r="14" spans="1:9" ht="15" thickBot="1" x14ac:dyDescent="0.35">
      <c r="A14" s="3" t="s">
        <v>20</v>
      </c>
      <c r="B14" s="3">
        <v>7</v>
      </c>
      <c r="C14" s="3">
        <v>0.50920047325717066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21</v>
      </c>
      <c r="C16" s="4" t="s">
        <v>10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3">
      <c r="A17" s="2" t="s">
        <v>28</v>
      </c>
      <c r="B17" s="2">
        <v>3.299207550867933E-3</v>
      </c>
      <c r="C17" s="2">
        <v>7.5479923173365308E-5</v>
      </c>
      <c r="D17" s="2">
        <v>43.70973647244157</v>
      </c>
      <c r="E17" s="2">
        <v>9.599749578346881E-9</v>
      </c>
      <c r="F17" s="2">
        <v>3.1145148323315137E-3</v>
      </c>
      <c r="G17" s="2">
        <v>3.4839002694043524E-3</v>
      </c>
      <c r="H17" s="2">
        <v>3.1145148323315137E-3</v>
      </c>
      <c r="I17" s="2">
        <v>3.4839002694043524E-3</v>
      </c>
    </row>
    <row r="18" spans="1:9" ht="15" thickBot="1" x14ac:dyDescent="0.35">
      <c r="A18" s="3" t="s">
        <v>29</v>
      </c>
      <c r="B18" s="3">
        <v>0.97708747200979595</v>
      </c>
      <c r="C18" s="3">
        <v>1.3322185753429641E-4</v>
      </c>
      <c r="D18" s="3">
        <v>7334.2880071932359</v>
      </c>
      <c r="E18" s="3">
        <v>4.33666510158687E-22</v>
      </c>
      <c r="F18" s="3">
        <v>0.97676148986776379</v>
      </c>
      <c r="G18" s="3">
        <v>0.97741345415182812</v>
      </c>
      <c r="H18" s="3">
        <v>0.97676148986776379</v>
      </c>
      <c r="I18" s="3">
        <v>0.97741345415182812</v>
      </c>
    </row>
    <row r="22" spans="1:9" x14ac:dyDescent="0.3">
      <c r="A22" t="s">
        <v>30</v>
      </c>
    </row>
    <row r="23" spans="1:9" ht="15" thickBot="1" x14ac:dyDescent="0.35"/>
    <row r="24" spans="1:9" x14ac:dyDescent="0.3">
      <c r="A24" s="4" t="s">
        <v>31</v>
      </c>
      <c r="B24" s="4" t="s">
        <v>32</v>
      </c>
      <c r="C24" s="4" t="s">
        <v>33</v>
      </c>
      <c r="D24" s="4" t="s">
        <v>40</v>
      </c>
    </row>
    <row r="25" spans="1:9" x14ac:dyDescent="0.3">
      <c r="A25" s="2">
        <v>1</v>
      </c>
      <c r="B25" s="2">
        <v>0.11122828970906999</v>
      </c>
      <c r="C25" s="2">
        <v>-1.2476547999509813E-4</v>
      </c>
      <c r="D25" s="2">
        <v>-1.3851009322179275</v>
      </c>
    </row>
    <row r="26" spans="1:9" x14ac:dyDescent="0.3">
      <c r="A26" s="2">
        <v>2</v>
      </c>
      <c r="B26" s="2">
        <v>0.22060346132584654</v>
      </c>
      <c r="C26" s="2">
        <v>1.3278762259177901E-5</v>
      </c>
      <c r="D26" s="2">
        <v>0.14741598384913968</v>
      </c>
    </row>
    <row r="27" spans="1:9" x14ac:dyDescent="0.3">
      <c r="A27" s="2">
        <v>3</v>
      </c>
      <c r="B27" s="2">
        <v>0.33035969705670698</v>
      </c>
      <c r="C27" s="2">
        <v>1.4752282500085645E-5</v>
      </c>
      <c r="D27" s="2">
        <v>0.16377446905998075</v>
      </c>
    </row>
    <row r="28" spans="1:9" x14ac:dyDescent="0.3">
      <c r="A28" s="2">
        <v>4</v>
      </c>
      <c r="B28" s="2">
        <v>0.44068264352133296</v>
      </c>
      <c r="C28" s="2">
        <v>8.8281588799199451E-5</v>
      </c>
      <c r="D28" s="2">
        <v>0.98007005582197171</v>
      </c>
    </row>
    <row r="29" spans="1:9" x14ac:dyDescent="0.3">
      <c r="A29" s="2">
        <v>5</v>
      </c>
      <c r="B29" s="2">
        <v>0.55162115509332521</v>
      </c>
      <c r="C29" s="2">
        <v>1.1893301240173404E-4</v>
      </c>
      <c r="D29" s="2">
        <v>1.3203510005780472</v>
      </c>
    </row>
    <row r="30" spans="1:9" x14ac:dyDescent="0.3">
      <c r="A30" s="2">
        <v>6</v>
      </c>
      <c r="B30" s="2">
        <v>0.66102563933426217</v>
      </c>
      <c r="C30" s="2">
        <v>-1.242347523133791E-5</v>
      </c>
      <c r="D30" s="2">
        <v>-0.13792089867316298</v>
      </c>
    </row>
    <row r="31" spans="1:9" x14ac:dyDescent="0.3">
      <c r="A31" s="2">
        <v>7</v>
      </c>
      <c r="B31" s="2">
        <v>0.77148537804496953</v>
      </c>
      <c r="C31" s="2">
        <v>3.4445743576694277E-5</v>
      </c>
      <c r="D31" s="2">
        <v>0.38240410361017668</v>
      </c>
    </row>
    <row r="32" spans="1:9" ht="15" thickBot="1" x14ac:dyDescent="0.35">
      <c r="A32" s="3">
        <v>8</v>
      </c>
      <c r="B32" s="3">
        <v>0.88147611476911214</v>
      </c>
      <c r="C32" s="3">
        <v>-1.3250243431039976E-4</v>
      </c>
      <c r="D32" s="3">
        <v>-1.4709937820276093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I15" sqref="I15:I24"/>
    </sheetView>
  </sheetViews>
  <sheetFormatPr defaultRowHeight="14.4" x14ac:dyDescent="0.3"/>
  <cols>
    <col min="2" max="2" width="16.44140625" customWidth="1"/>
    <col min="3" max="3" width="13.44140625" customWidth="1"/>
    <col min="4" max="4" width="14.5546875" customWidth="1"/>
    <col min="5" max="5" width="11.5546875" customWidth="1"/>
    <col min="6" max="6" width="12" customWidth="1"/>
    <col min="7" max="7" width="17" customWidth="1"/>
    <col min="8" max="8" width="20.109375" customWidth="1"/>
    <col min="9" max="9" width="17.33203125" customWidth="1"/>
    <col min="10" max="10" width="13.88671875" customWidth="1"/>
  </cols>
  <sheetData>
    <row r="1" spans="1:12" x14ac:dyDescent="0.3">
      <c r="A1" t="s">
        <v>0</v>
      </c>
    </row>
    <row r="2" spans="1:12" x14ac:dyDescent="0.3">
      <c r="B2" t="s">
        <v>4</v>
      </c>
      <c r="C2">
        <v>454</v>
      </c>
    </row>
    <row r="3" spans="1:12" x14ac:dyDescent="0.3">
      <c r="A3" t="s">
        <v>1</v>
      </c>
      <c r="B3" t="s">
        <v>2</v>
      </c>
      <c r="C3" t="s">
        <v>3</v>
      </c>
      <c r="D3" t="s">
        <v>34</v>
      </c>
      <c r="E3" t="s">
        <v>35</v>
      </c>
      <c r="F3" t="s">
        <v>37</v>
      </c>
      <c r="H3" t="s">
        <v>38</v>
      </c>
      <c r="I3" t="s">
        <v>45</v>
      </c>
    </row>
    <row r="4" spans="1:12" x14ac:dyDescent="0.3">
      <c r="A4">
        <v>50.43</v>
      </c>
      <c r="B4">
        <v>0.114</v>
      </c>
      <c r="C4">
        <f t="shared" ref="C4:C14" si="0">B4*C$2</f>
        <v>51.756</v>
      </c>
      <c r="D4">
        <f t="shared" ref="D4:D14" si="1">A4/C$2</f>
        <v>0.11107929515418502</v>
      </c>
      <c r="E4">
        <f t="shared" ref="E4:E14" si="2">B4-D4</f>
        <v>2.9207048458149837E-3</v>
      </c>
      <c r="F4" s="2" t="s">
        <v>28</v>
      </c>
      <c r="G4" s="2">
        <v>2.9059999796510194E-4</v>
      </c>
      <c r="H4">
        <f>C$2*(G$5*B4+G$4)</f>
        <v>50.591567238905782</v>
      </c>
      <c r="I4" s="6">
        <f>(H4-A4)/A4</f>
        <v>3.2037921654924067E-3</v>
      </c>
      <c r="K4" s="2"/>
      <c r="L4" s="2"/>
    </row>
    <row r="5" spans="1:12" ht="15" thickBot="1" x14ac:dyDescent="0.35">
      <c r="A5">
        <v>100.39</v>
      </c>
      <c r="B5">
        <v>0.22650000000000001</v>
      </c>
      <c r="C5">
        <f t="shared" si="0"/>
        <v>102.831</v>
      </c>
      <c r="D5">
        <f t="shared" si="1"/>
        <v>0.22112334801762115</v>
      </c>
      <c r="E5">
        <f t="shared" si="2"/>
        <v>5.376651982378855E-3</v>
      </c>
      <c r="F5" s="3" t="s">
        <v>29</v>
      </c>
      <c r="G5" s="3">
        <v>0.97495236957704656</v>
      </c>
      <c r="H5">
        <f t="shared" ref="H5:H14" si="3">C$2*(G$5*B5+G$4)</f>
        <v>100.38725951505343</v>
      </c>
      <c r="I5" s="6">
        <f t="shared" ref="I5:I12" si="4">(H5-A5)/A5</f>
        <v>-2.7298385761242023E-5</v>
      </c>
      <c r="K5" s="3"/>
      <c r="L5" s="3"/>
    </row>
    <row r="6" spans="1:12" x14ac:dyDescent="0.3">
      <c r="A6">
        <v>150.21</v>
      </c>
      <c r="B6">
        <v>0.33900000000000002</v>
      </c>
      <c r="C6">
        <f t="shared" si="0"/>
        <v>153.90600000000001</v>
      </c>
      <c r="D6">
        <f t="shared" si="1"/>
        <v>0.33085903083700441</v>
      </c>
      <c r="E6">
        <f t="shared" si="2"/>
        <v>8.1409691629956149E-3</v>
      </c>
      <c r="G6">
        <f>G4/C$2</f>
        <v>6.4008810124471793E-7</v>
      </c>
      <c r="H6">
        <f t="shared" si="3"/>
        <v>150.18295179120111</v>
      </c>
      <c r="I6" s="6">
        <f t="shared" si="4"/>
        <v>-1.8006929497971073E-4</v>
      </c>
    </row>
    <row r="7" spans="1:12" x14ac:dyDescent="0.3">
      <c r="A7">
        <v>200.68</v>
      </c>
      <c r="B7">
        <v>0.45250000000000001</v>
      </c>
      <c r="C7">
        <f t="shared" si="0"/>
        <v>205.435</v>
      </c>
      <c r="D7">
        <f t="shared" si="1"/>
        <v>0.44202643171806166</v>
      </c>
      <c r="E7">
        <f t="shared" si="2"/>
        <v>1.047356828193835E-2</v>
      </c>
      <c r="H7">
        <f t="shared" si="3"/>
        <v>200.42127244313673</v>
      </c>
      <c r="I7" s="6">
        <f t="shared" si="4"/>
        <v>-1.2892543196296473E-3</v>
      </c>
    </row>
    <row r="8" spans="1:12" x14ac:dyDescent="0.3">
      <c r="A8">
        <v>250.19</v>
      </c>
      <c r="B8">
        <v>0.56499999999999995</v>
      </c>
      <c r="C8">
        <f t="shared" si="0"/>
        <v>256.51</v>
      </c>
      <c r="D8">
        <f t="shared" si="1"/>
        <v>0.55107929515418497</v>
      </c>
      <c r="E8">
        <f t="shared" si="2"/>
        <v>1.392070484581498E-2</v>
      </c>
      <c r="H8">
        <f t="shared" si="3"/>
        <v>250.21696471928436</v>
      </c>
      <c r="I8" s="6">
        <f t="shared" si="4"/>
        <v>1.0777696664281125E-4</v>
      </c>
    </row>
    <row r="9" spans="1:12" x14ac:dyDescent="0.3">
      <c r="A9">
        <v>300.14999999999998</v>
      </c>
      <c r="B9">
        <v>0.67759999999999998</v>
      </c>
      <c r="C9">
        <f t="shared" si="0"/>
        <v>307.63040000000001</v>
      </c>
      <c r="D9">
        <f t="shared" si="1"/>
        <v>0.66112334801762107</v>
      </c>
      <c r="E9">
        <f t="shared" si="2"/>
        <v>1.6476651982378909E-2</v>
      </c>
      <c r="H9">
        <f t="shared" si="3"/>
        <v>300.0569198330108</v>
      </c>
      <c r="I9" s="6">
        <f t="shared" si="4"/>
        <v>-3.1011216721366682E-4</v>
      </c>
    </row>
    <row r="10" spans="1:12" x14ac:dyDescent="0.3">
      <c r="A10">
        <v>350.31</v>
      </c>
      <c r="B10">
        <v>0.79149999999999998</v>
      </c>
      <c r="C10">
        <f t="shared" si="0"/>
        <v>359.34100000000001</v>
      </c>
      <c r="D10">
        <f t="shared" si="1"/>
        <v>0.77160792951541846</v>
      </c>
      <c r="E10">
        <f t="shared" si="2"/>
        <v>1.9892070484581525E-2</v>
      </c>
      <c r="H10">
        <f t="shared" si="3"/>
        <v>350.47229183526161</v>
      </c>
      <c r="I10" s="6">
        <f t="shared" si="4"/>
        <v>4.6328062362368334E-4</v>
      </c>
    </row>
    <row r="11" spans="1:12" x14ac:dyDescent="0.3">
      <c r="A11">
        <v>400.37</v>
      </c>
      <c r="B11">
        <v>0.90429999999999999</v>
      </c>
      <c r="C11">
        <f t="shared" si="0"/>
        <v>410.55219999999997</v>
      </c>
      <c r="D11">
        <f t="shared" si="1"/>
        <v>0.88187224669603526</v>
      </c>
      <c r="E11">
        <f t="shared" si="2"/>
        <v>2.2427753303964737E-2</v>
      </c>
      <c r="H11">
        <f t="shared" si="3"/>
        <v>400.4007726241457</v>
      </c>
      <c r="I11" s="6">
        <f t="shared" si="4"/>
        <v>7.6860464434641928E-5</v>
      </c>
    </row>
    <row r="12" spans="1:12" x14ac:dyDescent="0.3">
      <c r="A12">
        <v>425.43</v>
      </c>
      <c r="B12">
        <v>0.94199999999999995</v>
      </c>
      <c r="C12">
        <f t="shared" si="0"/>
        <v>427.66799999999995</v>
      </c>
      <c r="D12">
        <f t="shared" si="1"/>
        <v>0.93707048458149778</v>
      </c>
      <c r="E12">
        <f t="shared" si="2"/>
        <v>4.9295154185021728E-3</v>
      </c>
      <c r="H12">
        <f t="shared" si="3"/>
        <v>417.08786239135247</v>
      </c>
      <c r="I12" s="6">
        <f t="shared" si="4"/>
        <v>-1.9608719668682353E-2</v>
      </c>
    </row>
    <row r="15" spans="1:12" x14ac:dyDescent="0.3">
      <c r="A15" t="s">
        <v>42</v>
      </c>
      <c r="B15" t="s">
        <v>43</v>
      </c>
      <c r="C15" t="s">
        <v>36</v>
      </c>
      <c r="D15" t="s">
        <v>34</v>
      </c>
      <c r="E15" t="s">
        <v>35</v>
      </c>
      <c r="F15" t="s">
        <v>37</v>
      </c>
      <c r="H15" t="s">
        <v>44</v>
      </c>
      <c r="I15" t="s">
        <v>45</v>
      </c>
    </row>
    <row r="16" spans="1:12" x14ac:dyDescent="0.3">
      <c r="A16">
        <v>50.441000000000003</v>
      </c>
      <c r="B16">
        <v>0.11046</v>
      </c>
      <c r="C16">
        <f t="shared" ref="C16:C25" si="5">B16*C$2</f>
        <v>50.14884</v>
      </c>
      <c r="D16">
        <f t="shared" ref="D16:D25" si="6">A16/C$2</f>
        <v>0.11110352422907489</v>
      </c>
      <c r="E16">
        <f t="shared" ref="E16:E25" si="7">B16-D16</f>
        <v>-6.4352422907489049E-4</v>
      </c>
      <c r="F16" s="2" t="s">
        <v>28</v>
      </c>
      <c r="G16" s="2">
        <v>3.299207550867933E-3</v>
      </c>
      <c r="H16">
        <f>C$2*(G$17*B16+G$16)</f>
        <v>50.497643527917774</v>
      </c>
      <c r="I16" s="6">
        <f>(H16-A16)/A16</f>
        <v>1.1229659982508486E-3</v>
      </c>
    </row>
    <row r="17" spans="1:9" ht="15" thickBot="1" x14ac:dyDescent="0.35">
      <c r="A17">
        <v>100.16</v>
      </c>
      <c r="B17">
        <v>0.22239999999999999</v>
      </c>
      <c r="C17">
        <f t="shared" si="5"/>
        <v>100.9696</v>
      </c>
      <c r="D17">
        <f t="shared" si="6"/>
        <v>0.22061674008810572</v>
      </c>
      <c r="E17">
        <f t="shared" si="7"/>
        <v>1.7832599118942638E-3</v>
      </c>
      <c r="F17" s="3" t="s">
        <v>29</v>
      </c>
      <c r="G17" s="3">
        <v>0.97708747200979595</v>
      </c>
      <c r="H17">
        <f t="shared" ref="H17:H24" si="8">C$2*(G$17*B17+G$16)</f>
        <v>100.15397144193433</v>
      </c>
      <c r="I17" s="6">
        <f t="shared" ref="I17:I24" si="9">(H17-A17)/A17</f>
        <v>-6.0189277812154347E-5</v>
      </c>
    </row>
    <row r="18" spans="1:9" x14ac:dyDescent="0.3">
      <c r="A18">
        <v>149.99</v>
      </c>
      <c r="B18">
        <v>0.33473000000000003</v>
      </c>
      <c r="C18">
        <f t="shared" si="5"/>
        <v>151.96742</v>
      </c>
      <c r="D18">
        <f t="shared" si="6"/>
        <v>0.33037444933920707</v>
      </c>
      <c r="E18">
        <f t="shared" si="7"/>
        <v>4.3555506607929617E-3</v>
      </c>
      <c r="G18">
        <f>G16/C$2</f>
        <v>7.2669769842906013E-6</v>
      </c>
      <c r="H18">
        <f t="shared" si="8"/>
        <v>149.98330246374496</v>
      </c>
      <c r="I18" s="6">
        <f t="shared" si="9"/>
        <v>-4.4653218581549054E-5</v>
      </c>
    </row>
    <row r="19" spans="1:9" x14ac:dyDescent="0.3">
      <c r="A19">
        <v>200.11</v>
      </c>
      <c r="B19">
        <v>0.44763999999999998</v>
      </c>
      <c r="C19">
        <f t="shared" si="5"/>
        <v>203.22855999999999</v>
      </c>
      <c r="D19">
        <f t="shared" si="6"/>
        <v>0.44077092511013216</v>
      </c>
      <c r="E19">
        <f t="shared" si="7"/>
        <v>6.8690748898678211E-3</v>
      </c>
      <c r="H19">
        <f t="shared" si="8"/>
        <v>200.06992015868516</v>
      </c>
      <c r="I19" s="6">
        <f t="shared" si="9"/>
        <v>-2.0028904759806764E-4</v>
      </c>
    </row>
    <row r="20" spans="1:9" x14ac:dyDescent="0.3">
      <c r="A20">
        <v>250.49</v>
      </c>
      <c r="B20">
        <v>0.56118000000000001</v>
      </c>
      <c r="C20">
        <f t="shared" si="5"/>
        <v>254.77572000000001</v>
      </c>
      <c r="D20">
        <f t="shared" si="6"/>
        <v>0.55174008810572694</v>
      </c>
      <c r="E20">
        <f t="shared" si="7"/>
        <v>9.4399118942730675E-3</v>
      </c>
      <c r="H20">
        <f t="shared" si="8"/>
        <v>250.43600441236964</v>
      </c>
      <c r="I20" s="6">
        <f t="shared" si="9"/>
        <v>-2.1555985320918173E-4</v>
      </c>
    </row>
    <row r="21" spans="1:9" x14ac:dyDescent="0.3">
      <c r="A21">
        <v>300.10000000000002</v>
      </c>
      <c r="B21">
        <v>0.67315000000000003</v>
      </c>
      <c r="C21">
        <f t="shared" si="5"/>
        <v>305.61009999999999</v>
      </c>
      <c r="D21">
        <f t="shared" si="6"/>
        <v>0.66101321585903083</v>
      </c>
      <c r="E21">
        <f t="shared" si="7"/>
        <v>1.2136784140969192E-2</v>
      </c>
      <c r="H21">
        <f t="shared" si="8"/>
        <v>300.105640257755</v>
      </c>
      <c r="I21" s="6">
        <f t="shared" si="9"/>
        <v>1.8794594318480903E-5</v>
      </c>
    </row>
    <row r="22" spans="1:9" x14ac:dyDescent="0.3">
      <c r="A22">
        <v>350.27</v>
      </c>
      <c r="B22">
        <v>0.78620000000000001</v>
      </c>
      <c r="C22">
        <f t="shared" si="5"/>
        <v>356.9348</v>
      </c>
      <c r="D22">
        <f t="shared" si="6"/>
        <v>0.77151982378854622</v>
      </c>
      <c r="E22">
        <f t="shared" si="7"/>
        <v>1.4680176211453788E-2</v>
      </c>
      <c r="H22">
        <f t="shared" si="8"/>
        <v>350.25436163241619</v>
      </c>
      <c r="I22" s="6">
        <f t="shared" si="9"/>
        <v>-4.4646608569932091E-5</v>
      </c>
    </row>
    <row r="23" spans="1:9" x14ac:dyDescent="0.3">
      <c r="A23">
        <v>400.13</v>
      </c>
      <c r="B23">
        <v>0.89876999999999996</v>
      </c>
      <c r="C23">
        <f t="shared" si="5"/>
        <v>408.04157999999995</v>
      </c>
      <c r="D23">
        <f t="shared" si="6"/>
        <v>0.88134361233480174</v>
      </c>
      <c r="E23">
        <f t="shared" si="7"/>
        <v>1.7426387665198217E-2</v>
      </c>
      <c r="H23">
        <f t="shared" si="8"/>
        <v>400.19015610517692</v>
      </c>
      <c r="I23" s="6">
        <f t="shared" si="9"/>
        <v>1.5034140198667804E-4</v>
      </c>
    </row>
    <row r="24" spans="1:9" x14ac:dyDescent="0.3">
      <c r="A24">
        <v>425.43</v>
      </c>
      <c r="B24">
        <v>0.93469999999999998</v>
      </c>
      <c r="C24">
        <f t="shared" si="5"/>
        <v>424.35379999999998</v>
      </c>
      <c r="D24">
        <f t="shared" si="6"/>
        <v>0.93707048458149778</v>
      </c>
      <c r="E24">
        <f t="shared" si="7"/>
        <v>-2.3704845814978004E-3</v>
      </c>
      <c r="H24">
        <f t="shared" si="8"/>
        <v>416.1286219078446</v>
      </c>
      <c r="I24" s="6">
        <f t="shared" si="9"/>
        <v>-2.1863474818784295E-2</v>
      </c>
    </row>
    <row r="27" spans="1:9" x14ac:dyDescent="0.3">
      <c r="A27" s="5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CalData</vt:lpstr>
      <vt:lpstr>PM_Reg</vt:lpstr>
      <vt:lpstr>MN_Reg</vt:lpstr>
      <vt:lpstr>Reg PM_2</vt:lpstr>
      <vt:lpstr>Sheet8</vt:lpstr>
      <vt:lpstr>CalData (2)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Bhardwaj, Manish</dc:creator>
  <cp:lastModifiedBy>Bhardwaj, Manish</cp:lastModifiedBy>
  <dcterms:created xsi:type="dcterms:W3CDTF">2016-10-27T15:51:28Z</dcterms:created>
  <dcterms:modified xsi:type="dcterms:W3CDTF">2018-01-24T15:56:40Z</dcterms:modified>
</cp:coreProperties>
</file>