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457117\Documents\"/>
    </mc:Choice>
  </mc:AlternateContent>
  <xr:revisionPtr revIDLastSave="0" documentId="13_ncr:1_{479DA347-955A-4465-B9E6-2E09E3A4B8BE}" xr6:coauthVersionLast="44" xr6:coauthVersionMax="44" xr10:uidLastSave="{00000000-0000-0000-0000-000000000000}"/>
  <bookViews>
    <workbookView xWindow="28690" yWindow="-110" windowWidth="29020" windowHeight="15820" xr2:uid="{30B169A8-4E69-4E62-8234-D4DF3F5FD3BD}"/>
  </bookViews>
  <sheets>
    <sheet name="Sheet1" sheetId="1" r:id="rId1"/>
  </sheets>
  <definedNames>
    <definedName name="INTOSC1">Sheet1!$B$1</definedName>
    <definedName name="PREDIVCLK">Sheet1!$B$5</definedName>
    <definedName name="PRESCALAR">Sheet1!$B$3</definedName>
    <definedName name="WD_CLK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W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Q19" i="1"/>
  <c r="R19" i="1"/>
  <c r="S19" i="1"/>
  <c r="T19" i="1"/>
  <c r="U19" i="1"/>
  <c r="V19" i="1"/>
  <c r="W19" i="1"/>
  <c r="P19" i="1"/>
  <c r="P9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V10" i="1"/>
  <c r="W10" i="1"/>
  <c r="P11" i="1"/>
  <c r="Q11" i="1"/>
  <c r="R11" i="1"/>
  <c r="S11" i="1"/>
  <c r="T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8" i="1"/>
  <c r="Q8" i="1"/>
  <c r="R8" i="1"/>
  <c r="S8" i="1"/>
  <c r="T8" i="1"/>
  <c r="U8" i="1"/>
  <c r="V8" i="1"/>
  <c r="W8" i="1"/>
  <c r="P7" i="1"/>
  <c r="Q7" i="1"/>
  <c r="R7" i="1"/>
  <c r="S7" i="1"/>
  <c r="T7" i="1"/>
  <c r="U7" i="1"/>
  <c r="V7" i="1"/>
  <c r="W7" i="1"/>
  <c r="W6" i="1"/>
  <c r="V6" i="1"/>
  <c r="U6" i="1"/>
  <c r="T6" i="1"/>
  <c r="S6" i="1"/>
  <c r="Q6" i="1"/>
  <c r="R6" i="1"/>
  <c r="P6" i="1"/>
  <c r="W5" i="1"/>
  <c r="V5" i="1"/>
  <c r="U5" i="1"/>
  <c r="T5" i="1"/>
  <c r="S5" i="1"/>
  <c r="R5" i="1"/>
  <c r="Q5" i="1"/>
  <c r="P5" i="1"/>
  <c r="M16" i="1"/>
  <c r="M15" i="1"/>
  <c r="M14" i="1"/>
  <c r="M13" i="1"/>
  <c r="M12" i="1"/>
  <c r="M11" i="1"/>
  <c r="M10" i="1"/>
  <c r="M9" i="1"/>
  <c r="M8" i="1"/>
  <c r="M7" i="1"/>
  <c r="M6" i="1"/>
  <c r="M5" i="1"/>
  <c r="B7" i="1"/>
  <c r="F1" i="1"/>
  <c r="E1" i="1"/>
  <c r="E16" i="1"/>
  <c r="E15" i="1"/>
  <c r="E14" i="1"/>
  <c r="E13" i="1"/>
  <c r="E12" i="1"/>
  <c r="E11" i="1"/>
  <c r="E10" i="1"/>
  <c r="C5" i="1" s="1"/>
  <c r="E9" i="1"/>
  <c r="E8" i="1"/>
  <c r="E7" i="1"/>
  <c r="E6" i="1"/>
  <c r="E5" i="1"/>
  <c r="B5" i="1" l="1"/>
  <c r="H5" i="1" l="1"/>
  <c r="H12" i="1"/>
  <c r="H11" i="1"/>
  <c r="H10" i="1"/>
  <c r="H9" i="1"/>
  <c r="H8" i="1"/>
  <c r="H7" i="1"/>
  <c r="H6" i="1"/>
  <c r="B2" i="1" s="1"/>
  <c r="C2" i="1" s="1"/>
  <c r="D2" i="1" s="1"/>
</calcChain>
</file>

<file path=xl/sharedStrings.xml><?xml version="1.0" encoding="utf-8"?>
<sst xmlns="http://schemas.openxmlformats.org/spreadsheetml/2006/main" count="7" uniqueCount="7">
  <si>
    <t>WD Clk</t>
  </si>
  <si>
    <t>pre_div_Clk</t>
  </si>
  <si>
    <t>INT_OSC1</t>
  </si>
  <si>
    <t>Prescalar</t>
  </si>
  <si>
    <t>Pre Divider</t>
  </si>
  <si>
    <t>Diveider Check</t>
  </si>
  <si>
    <t>. Prescalar 
 PreDivider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</si>
</sst>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E+00"/>
    <numFmt numFmtId="165" formatCode="000.0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5" borderId="1" xfId="0" applyFill="1" applyBorder="1"/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0" fontId="1" fillId="0" borderId="0" xfId="0" applyFont="1"/>
    <xf numFmtId="0" fontId="0" fillId="0" borderId="1" xfId="0" applyBorder="1"/>
    <xf numFmtId="164" fontId="0" fillId="6" borderId="1" xfId="0" applyNumberFormat="1" applyFill="1" applyBorder="1"/>
    <xf numFmtId="164" fontId="0" fillId="0" borderId="1" xfId="0" applyNumberFormat="1" applyBorder="1"/>
    <xf numFmtId="0" fontId="0" fillId="0" borderId="2" xfId="0" applyBorder="1" applyAlignment="1">
      <alignment horizontal="distributed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CBBA-A2BF-40F3-B003-FE1BC558F3CD}">
  <dimension ref="A1:W30"/>
  <sheetViews>
    <sheetView tabSelected="1" topLeftCell="D1" zoomScale="115" zoomScaleNormal="115" workbookViewId="0">
      <selection activeCell="O25" sqref="O25"/>
    </sheetView>
  </sheetViews>
  <sheetFormatPr defaultRowHeight="14.5" x14ac:dyDescent="0.35"/>
  <cols>
    <col min="1" max="1" width="10.54296875" bestFit="1" customWidth="1"/>
    <col min="4" max="4" width="9" bestFit="1" customWidth="1"/>
    <col min="5" max="5" width="9.81640625" bestFit="1" customWidth="1"/>
    <col min="6" max="6" width="11.81640625" bestFit="1" customWidth="1"/>
    <col min="7" max="7" width="10" bestFit="1" customWidth="1"/>
    <col min="14" max="14" width="5" bestFit="1" customWidth="1"/>
    <col min="15" max="15" width="15.1796875" customWidth="1"/>
    <col min="16" max="17" width="10.81640625" bestFit="1" customWidth="1"/>
    <col min="18" max="23" width="11.81640625" bestFit="1" customWidth="1"/>
    <col min="24" max="24" width="8.54296875" customWidth="1"/>
  </cols>
  <sheetData>
    <row r="1" spans="1:23" x14ac:dyDescent="0.35">
      <c r="A1" t="s">
        <v>2</v>
      </c>
      <c r="B1" s="2">
        <v>10000000</v>
      </c>
      <c r="E1">
        <f>1/INTOSC1</f>
        <v>9.9999999999999995E-8</v>
      </c>
      <c r="F1" s="6">
        <f>E1</f>
        <v>9.9999999999999995E-8</v>
      </c>
      <c r="G1" s="6">
        <f>F1*512</f>
        <v>5.1199999999999998E-5</v>
      </c>
    </row>
    <row r="2" spans="1:23" x14ac:dyDescent="0.35">
      <c r="A2" t="s">
        <v>0</v>
      </c>
      <c r="B2" s="2">
        <f>IF(PRESCALAR=0,H5,IF(PRESCALAR=1,H6,IF(PRESCALAR=2,H7,IF(PRESCALAR=3,H8,IF(PRESCALAR=4,H9,IF(PRESCALAR=5,H10,IF(PRESCALAR=6,H11,IF(PRESCALAR=7,H12))))))))</f>
        <v>5000000</v>
      </c>
      <c r="C2" s="7">
        <f>1/WD_CLK</f>
        <v>1.9999999999999999E-7</v>
      </c>
      <c r="D2" s="5">
        <f>C2</f>
        <v>1.9999999999999999E-7</v>
      </c>
    </row>
    <row r="3" spans="1:23" x14ac:dyDescent="0.35">
      <c r="A3" t="s">
        <v>3</v>
      </c>
      <c r="B3" s="1">
        <v>1</v>
      </c>
    </row>
    <row r="4" spans="1:23" x14ac:dyDescent="0.35">
      <c r="A4" t="s">
        <v>4</v>
      </c>
      <c r="B4" s="1">
        <v>8</v>
      </c>
      <c r="P4">
        <v>0</v>
      </c>
      <c r="Q4">
        <v>1</v>
      </c>
      <c r="R4">
        <v>2</v>
      </c>
      <c r="S4">
        <v>3</v>
      </c>
      <c r="T4">
        <v>4</v>
      </c>
      <c r="U4">
        <v>5</v>
      </c>
      <c r="V4">
        <v>6</v>
      </c>
      <c r="W4">
        <v>7</v>
      </c>
    </row>
    <row r="5" spans="1:23" x14ac:dyDescent="0.35">
      <c r="A5" t="s">
        <v>1</v>
      </c>
      <c r="B5" s="2">
        <f>C5</f>
        <v>5000000</v>
      </c>
      <c r="C5">
        <f>IF(B4=0,E5,(IF(B4=1,E6,(IF(B4=2,E7,(IF(B4=3,E8,(IF(B4=8,E9,(IF(B4=9,E10,(IF(B4=10,E11,(IF(B4=11,E12,(IF(B4=12,E13,(IF(B4=13,E14,(IF(B4=14,E15,(IF(B4=15,E16)))))))))))))))))))))))</f>
        <v>5000000</v>
      </c>
      <c r="D5" s="3">
        <v>0</v>
      </c>
      <c r="E5" s="3">
        <f>INTOSC1/F5</f>
        <v>19531.25</v>
      </c>
      <c r="F5" s="3">
        <v>512</v>
      </c>
      <c r="G5" s="4">
        <v>0</v>
      </c>
      <c r="H5" s="4">
        <f>PREDIVCLK/I5</f>
        <v>5000000</v>
      </c>
      <c r="I5" s="4">
        <v>1</v>
      </c>
      <c r="L5" s="3">
        <v>0</v>
      </c>
      <c r="M5" s="3">
        <f>INTOSC1/N5</f>
        <v>19531.25</v>
      </c>
      <c r="N5" s="3">
        <v>512</v>
      </c>
      <c r="O5" s="8"/>
      <c r="P5">
        <f>M5/$I$5</f>
        <v>19531.25</v>
      </c>
      <c r="Q5">
        <f>$M$5/I$6</f>
        <v>19531.25</v>
      </c>
      <c r="R5">
        <f>$M$5/$I$7</f>
        <v>9765.625</v>
      </c>
      <c r="S5">
        <f>$M$5/$I$8</f>
        <v>4882.8125</v>
      </c>
      <c r="T5">
        <f>$M$5/$I$9</f>
        <v>2441.40625</v>
      </c>
      <c r="U5">
        <f>$M$5/$I$10</f>
        <v>1220.703125</v>
      </c>
      <c r="V5">
        <f>$M$5/$I$11</f>
        <v>610.3515625</v>
      </c>
      <c r="W5">
        <f>$M$5/$I$12</f>
        <v>305.17578125</v>
      </c>
    </row>
    <row r="6" spans="1:23" x14ac:dyDescent="0.35">
      <c r="D6" s="3">
        <v>1</v>
      </c>
      <c r="E6" s="3">
        <f>INTOSC1/F6</f>
        <v>9765.625</v>
      </c>
      <c r="F6" s="3">
        <v>1024</v>
      </c>
      <c r="G6" s="4">
        <v>1</v>
      </c>
      <c r="H6" s="4">
        <f>PREDIVCLK/I6</f>
        <v>5000000</v>
      </c>
      <c r="I6" s="4">
        <v>1</v>
      </c>
      <c r="L6" s="3">
        <v>1</v>
      </c>
      <c r="M6" s="3">
        <f>INTOSC1/N6</f>
        <v>9765.625</v>
      </c>
      <c r="N6" s="3">
        <v>1024</v>
      </c>
      <c r="P6">
        <f>M6/$I$5</f>
        <v>9765.625</v>
      </c>
      <c r="Q6">
        <f>$M6/I$6</f>
        <v>9765.625</v>
      </c>
      <c r="R6">
        <f>$M6/$I$7</f>
        <v>4882.8125</v>
      </c>
      <c r="S6">
        <f>$M6/$I$8</f>
        <v>2441.40625</v>
      </c>
      <c r="T6">
        <f>$M6/$I$9</f>
        <v>1220.703125</v>
      </c>
      <c r="U6">
        <f>$M6/$I$10</f>
        <v>610.3515625</v>
      </c>
      <c r="V6">
        <f>$M6/$I$11</f>
        <v>305.17578125</v>
      </c>
      <c r="W6">
        <f>$M6/$I$12</f>
        <v>152.587890625</v>
      </c>
    </row>
    <row r="7" spans="1:23" x14ac:dyDescent="0.35">
      <c r="A7" t="s">
        <v>5</v>
      </c>
      <c r="B7">
        <f>PRESCALAR*B4</f>
        <v>8</v>
      </c>
      <c r="D7" s="3">
        <v>2</v>
      </c>
      <c r="E7" s="3">
        <f>INTOSC1/F7</f>
        <v>4882.8125</v>
      </c>
      <c r="F7" s="3">
        <v>2048</v>
      </c>
      <c r="G7" s="4">
        <v>2</v>
      </c>
      <c r="H7" s="4">
        <f>PREDIVCLK/I7</f>
        <v>2500000</v>
      </c>
      <c r="I7" s="4">
        <v>2</v>
      </c>
      <c r="L7" s="3">
        <v>2</v>
      </c>
      <c r="M7" s="3">
        <f>INTOSC1/N7</f>
        <v>4882.8125</v>
      </c>
      <c r="N7" s="3">
        <v>2048</v>
      </c>
      <c r="P7">
        <f>M7/$I$5</f>
        <v>4882.8125</v>
      </c>
      <c r="Q7">
        <f>$M7/I$6</f>
        <v>4882.8125</v>
      </c>
      <c r="R7">
        <f>$M7/$I$7</f>
        <v>2441.40625</v>
      </c>
      <c r="S7">
        <f>$M7/$I$8</f>
        <v>1220.703125</v>
      </c>
      <c r="T7">
        <f>$M7/$I$9</f>
        <v>610.3515625</v>
      </c>
      <c r="U7">
        <f>$M7/$I$10</f>
        <v>305.17578125</v>
      </c>
      <c r="V7">
        <f>$M7/$I$11</f>
        <v>152.587890625</v>
      </c>
      <c r="W7">
        <f>$M7/$I$12</f>
        <v>76.2939453125</v>
      </c>
    </row>
    <row r="8" spans="1:23" x14ac:dyDescent="0.35">
      <c r="D8" s="3">
        <v>3</v>
      </c>
      <c r="E8" s="3">
        <f>INTOSC1/F8</f>
        <v>2441.40625</v>
      </c>
      <c r="F8" s="3">
        <v>4096</v>
      </c>
      <c r="G8" s="4">
        <v>3</v>
      </c>
      <c r="H8" s="4">
        <f>PREDIVCLK/I8</f>
        <v>1250000</v>
      </c>
      <c r="I8" s="4">
        <v>4</v>
      </c>
      <c r="L8" s="3">
        <v>3</v>
      </c>
      <c r="M8" s="3">
        <f>INTOSC1/N8</f>
        <v>2441.40625</v>
      </c>
      <c r="N8" s="3">
        <v>4096</v>
      </c>
      <c r="P8">
        <f>M8/$I$5</f>
        <v>2441.40625</v>
      </c>
      <c r="Q8">
        <f>$M8/I$6</f>
        <v>2441.40625</v>
      </c>
      <c r="R8">
        <f>$M8/$I$7</f>
        <v>1220.703125</v>
      </c>
      <c r="S8">
        <f>$M8/$I$8</f>
        <v>610.3515625</v>
      </c>
      <c r="T8">
        <f>$M8/$I$9</f>
        <v>305.17578125</v>
      </c>
      <c r="U8">
        <f>$M8/$I$10</f>
        <v>152.587890625</v>
      </c>
      <c r="V8">
        <f>$M8/$I$11</f>
        <v>76.2939453125</v>
      </c>
      <c r="W8">
        <f>$M8/$I$12</f>
        <v>38.14697265625</v>
      </c>
    </row>
    <row r="9" spans="1:23" x14ac:dyDescent="0.35">
      <c r="D9" s="3">
        <v>8</v>
      </c>
      <c r="E9" s="3">
        <f>INTOSC1/F9</f>
        <v>5000000</v>
      </c>
      <c r="F9" s="3">
        <v>2</v>
      </c>
      <c r="G9" s="4">
        <v>4</v>
      </c>
      <c r="H9" s="4">
        <f>PREDIVCLK/I9</f>
        <v>625000</v>
      </c>
      <c r="I9" s="4">
        <v>8</v>
      </c>
      <c r="L9" s="3">
        <v>8</v>
      </c>
      <c r="M9" s="3">
        <f>INTOSC1/N9</f>
        <v>5000000</v>
      </c>
      <c r="N9" s="3">
        <v>2</v>
      </c>
      <c r="P9">
        <f t="shared" ref="P9:P16" si="0">M9/$I$5</f>
        <v>5000000</v>
      </c>
      <c r="Q9">
        <f t="shared" ref="Q9:Q16" si="1">$M9/I$6</f>
        <v>5000000</v>
      </c>
      <c r="R9">
        <f t="shared" ref="R9:R16" si="2">$M9/$I$7</f>
        <v>2500000</v>
      </c>
      <c r="S9">
        <f t="shared" ref="S9:S16" si="3">$M9/$I$8</f>
        <v>1250000</v>
      </c>
      <c r="T9">
        <f t="shared" ref="T9:T16" si="4">$M9/$I$9</f>
        <v>625000</v>
      </c>
      <c r="U9">
        <f t="shared" ref="U9:U16" si="5">$M9/$I$10</f>
        <v>312500</v>
      </c>
      <c r="V9">
        <f t="shared" ref="V9:V16" si="6">$M9/$I$11</f>
        <v>156250</v>
      </c>
      <c r="W9">
        <f t="shared" ref="W9:W16" si="7">$M9/$I$12</f>
        <v>78125</v>
      </c>
    </row>
    <row r="10" spans="1:23" x14ac:dyDescent="0.35">
      <c r="D10" s="3">
        <v>9</v>
      </c>
      <c r="E10" s="3">
        <f>INTOSC1/F10</f>
        <v>2500000</v>
      </c>
      <c r="F10" s="3">
        <v>4</v>
      </c>
      <c r="G10" s="4">
        <v>5</v>
      </c>
      <c r="H10" s="4">
        <f>PREDIVCLK/I10</f>
        <v>312500</v>
      </c>
      <c r="I10" s="4">
        <v>16</v>
      </c>
      <c r="L10" s="3">
        <v>9</v>
      </c>
      <c r="M10" s="3">
        <f>INTOSC1/N10</f>
        <v>2500000</v>
      </c>
      <c r="N10" s="3">
        <v>4</v>
      </c>
      <c r="P10">
        <f t="shared" si="0"/>
        <v>2500000</v>
      </c>
      <c r="Q10">
        <f t="shared" si="1"/>
        <v>2500000</v>
      </c>
      <c r="R10">
        <f t="shared" si="2"/>
        <v>1250000</v>
      </c>
      <c r="S10">
        <f t="shared" si="3"/>
        <v>625000</v>
      </c>
      <c r="T10">
        <f t="shared" si="4"/>
        <v>312500</v>
      </c>
      <c r="U10">
        <f t="shared" si="5"/>
        <v>156250</v>
      </c>
      <c r="V10">
        <f t="shared" si="6"/>
        <v>78125</v>
      </c>
      <c r="W10">
        <f t="shared" si="7"/>
        <v>39062.5</v>
      </c>
    </row>
    <row r="11" spans="1:23" x14ac:dyDescent="0.35">
      <c r="D11" s="3">
        <v>10</v>
      </c>
      <c r="E11" s="3">
        <f>INTOSC1/F11</f>
        <v>1250000</v>
      </c>
      <c r="F11" s="3">
        <v>8</v>
      </c>
      <c r="G11" s="4">
        <v>6</v>
      </c>
      <c r="H11" s="4">
        <f>PREDIVCLK/I11</f>
        <v>156250</v>
      </c>
      <c r="I11" s="4">
        <v>32</v>
      </c>
      <c r="L11" s="3">
        <v>10</v>
      </c>
      <c r="M11" s="3">
        <f>INTOSC1/N11</f>
        <v>1250000</v>
      </c>
      <c r="N11" s="3">
        <v>8</v>
      </c>
      <c r="P11">
        <f t="shared" si="0"/>
        <v>1250000</v>
      </c>
      <c r="Q11">
        <f t="shared" si="1"/>
        <v>1250000</v>
      </c>
      <c r="R11">
        <f t="shared" si="2"/>
        <v>625000</v>
      </c>
      <c r="S11">
        <f t="shared" si="3"/>
        <v>312500</v>
      </c>
      <c r="T11">
        <f t="shared" si="4"/>
        <v>156250</v>
      </c>
      <c r="U11">
        <f t="shared" si="5"/>
        <v>78125</v>
      </c>
      <c r="V11">
        <f t="shared" si="6"/>
        <v>39062.5</v>
      </c>
      <c r="W11">
        <f t="shared" si="7"/>
        <v>19531.25</v>
      </c>
    </row>
    <row r="12" spans="1:23" x14ac:dyDescent="0.35">
      <c r="D12" s="3">
        <v>11</v>
      </c>
      <c r="E12" s="3">
        <f>INTOSC1/F12</f>
        <v>625000</v>
      </c>
      <c r="F12" s="3">
        <v>16</v>
      </c>
      <c r="G12" s="4">
        <v>7</v>
      </c>
      <c r="H12" s="4">
        <f>PREDIVCLK/I12</f>
        <v>78125</v>
      </c>
      <c r="I12" s="4">
        <v>64</v>
      </c>
      <c r="L12" s="3">
        <v>11</v>
      </c>
      <c r="M12" s="3">
        <f>INTOSC1/N12</f>
        <v>625000</v>
      </c>
      <c r="N12" s="3">
        <v>16</v>
      </c>
      <c r="P12">
        <f t="shared" si="0"/>
        <v>625000</v>
      </c>
      <c r="Q12">
        <f t="shared" si="1"/>
        <v>625000</v>
      </c>
      <c r="R12">
        <f t="shared" si="2"/>
        <v>312500</v>
      </c>
      <c r="S12">
        <f t="shared" si="3"/>
        <v>156250</v>
      </c>
      <c r="T12">
        <f t="shared" si="4"/>
        <v>78125</v>
      </c>
      <c r="U12">
        <f t="shared" si="5"/>
        <v>39062.5</v>
      </c>
      <c r="V12">
        <f t="shared" si="6"/>
        <v>19531.25</v>
      </c>
      <c r="W12">
        <f t="shared" si="7"/>
        <v>9765.625</v>
      </c>
    </row>
    <row r="13" spans="1:23" x14ac:dyDescent="0.35">
      <c r="D13" s="3">
        <v>12</v>
      </c>
      <c r="E13" s="3">
        <f>INTOSC1/F13</f>
        <v>312500</v>
      </c>
      <c r="F13" s="3">
        <v>32</v>
      </c>
      <c r="L13" s="3">
        <v>12</v>
      </c>
      <c r="M13" s="3">
        <f>INTOSC1/N13</f>
        <v>312500</v>
      </c>
      <c r="N13" s="3">
        <v>32</v>
      </c>
      <c r="P13">
        <f t="shared" si="0"/>
        <v>312500</v>
      </c>
      <c r="Q13">
        <f t="shared" si="1"/>
        <v>312500</v>
      </c>
      <c r="R13">
        <f t="shared" si="2"/>
        <v>156250</v>
      </c>
      <c r="S13">
        <f t="shared" si="3"/>
        <v>78125</v>
      </c>
      <c r="T13">
        <f t="shared" si="4"/>
        <v>39062.5</v>
      </c>
      <c r="U13">
        <f t="shared" si="5"/>
        <v>19531.25</v>
      </c>
      <c r="V13">
        <f t="shared" si="6"/>
        <v>9765.625</v>
      </c>
      <c r="W13">
        <f t="shared" si="7"/>
        <v>4882.8125</v>
      </c>
    </row>
    <row r="14" spans="1:23" x14ac:dyDescent="0.35">
      <c r="D14" s="3">
        <v>13</v>
      </c>
      <c r="E14" s="3">
        <f>INTOSC1/F14</f>
        <v>156250</v>
      </c>
      <c r="F14" s="3">
        <v>64</v>
      </c>
      <c r="L14" s="3">
        <v>13</v>
      </c>
      <c r="M14" s="3">
        <f>INTOSC1/N14</f>
        <v>156250</v>
      </c>
      <c r="N14" s="3">
        <v>64</v>
      </c>
      <c r="P14">
        <f t="shared" si="0"/>
        <v>156250</v>
      </c>
      <c r="Q14">
        <f t="shared" si="1"/>
        <v>156250</v>
      </c>
      <c r="R14">
        <f t="shared" si="2"/>
        <v>78125</v>
      </c>
      <c r="S14">
        <f t="shared" si="3"/>
        <v>39062.5</v>
      </c>
      <c r="T14">
        <f t="shared" si="4"/>
        <v>19531.25</v>
      </c>
      <c r="U14">
        <f t="shared" si="5"/>
        <v>9765.625</v>
      </c>
      <c r="V14">
        <f t="shared" si="6"/>
        <v>4882.8125</v>
      </c>
      <c r="W14">
        <f t="shared" si="7"/>
        <v>2441.40625</v>
      </c>
    </row>
    <row r="15" spans="1:23" x14ac:dyDescent="0.35">
      <c r="D15" s="3">
        <v>14</v>
      </c>
      <c r="E15" s="3">
        <f>INTOSC1/F15</f>
        <v>78125</v>
      </c>
      <c r="F15" s="3">
        <v>128</v>
      </c>
      <c r="L15" s="3">
        <v>14</v>
      </c>
      <c r="M15" s="3">
        <f>INTOSC1/N15</f>
        <v>78125</v>
      </c>
      <c r="N15" s="3">
        <v>128</v>
      </c>
      <c r="P15">
        <f t="shared" si="0"/>
        <v>78125</v>
      </c>
      <c r="Q15">
        <f t="shared" si="1"/>
        <v>78125</v>
      </c>
      <c r="R15">
        <f t="shared" si="2"/>
        <v>39062.5</v>
      </c>
      <c r="S15">
        <f t="shared" si="3"/>
        <v>19531.25</v>
      </c>
      <c r="T15">
        <f t="shared" si="4"/>
        <v>9765.625</v>
      </c>
      <c r="U15">
        <f t="shared" si="5"/>
        <v>4882.8125</v>
      </c>
      <c r="V15">
        <f t="shared" si="6"/>
        <v>2441.40625</v>
      </c>
      <c r="W15">
        <f t="shared" si="7"/>
        <v>1220.703125</v>
      </c>
    </row>
    <row r="16" spans="1:23" x14ac:dyDescent="0.35">
      <c r="D16" s="3">
        <v>15</v>
      </c>
      <c r="E16" s="3">
        <f>INTOSC1/F16</f>
        <v>39062.5</v>
      </c>
      <c r="F16" s="3">
        <v>256</v>
      </c>
      <c r="L16" s="3">
        <v>15</v>
      </c>
      <c r="M16" s="3">
        <f>INTOSC1/N16</f>
        <v>39062.5</v>
      </c>
      <c r="N16" s="3">
        <v>256</v>
      </c>
      <c r="P16">
        <f t="shared" si="0"/>
        <v>39062.5</v>
      </c>
      <c r="Q16">
        <f t="shared" si="1"/>
        <v>39062.5</v>
      </c>
      <c r="R16">
        <f t="shared" si="2"/>
        <v>19531.25</v>
      </c>
      <c r="S16">
        <f t="shared" si="3"/>
        <v>9765.625</v>
      </c>
      <c r="T16">
        <f t="shared" si="4"/>
        <v>4882.8125</v>
      </c>
      <c r="U16">
        <f t="shared" si="5"/>
        <v>2441.40625</v>
      </c>
      <c r="V16">
        <f t="shared" si="6"/>
        <v>1220.703125</v>
      </c>
      <c r="W16">
        <f t="shared" si="7"/>
        <v>610.3515625</v>
      </c>
    </row>
    <row r="18" spans="15:23" ht="30.5" customHeight="1" x14ac:dyDescent="0.35">
      <c r="O18" s="12" t="s">
        <v>6</v>
      </c>
      <c r="P18" s="9">
        <v>0</v>
      </c>
      <c r="Q18" s="9">
        <v>1</v>
      </c>
      <c r="R18" s="9">
        <v>2</v>
      </c>
      <c r="S18" s="9">
        <v>3</v>
      </c>
      <c r="T18" s="9">
        <v>4</v>
      </c>
      <c r="U18" s="9">
        <v>5</v>
      </c>
      <c r="V18" s="9">
        <v>6</v>
      </c>
      <c r="W18" s="9">
        <v>7</v>
      </c>
    </row>
    <row r="19" spans="15:23" x14ac:dyDescent="0.35">
      <c r="O19" s="9">
        <v>0</v>
      </c>
      <c r="P19" s="10">
        <f>1/P5</f>
        <v>5.1199999999999998E-5</v>
      </c>
      <c r="Q19" s="10">
        <f t="shared" ref="Q19:W19" si="8">1/Q5</f>
        <v>5.1199999999999998E-5</v>
      </c>
      <c r="R19" s="10">
        <f t="shared" si="8"/>
        <v>1.024E-4</v>
      </c>
      <c r="S19" s="10">
        <f t="shared" si="8"/>
        <v>2.0479999999999999E-4</v>
      </c>
      <c r="T19" s="10">
        <f t="shared" si="8"/>
        <v>4.0959999999999998E-4</v>
      </c>
      <c r="U19" s="10">
        <f t="shared" si="8"/>
        <v>8.1919999999999996E-4</v>
      </c>
      <c r="V19" s="10">
        <f t="shared" si="8"/>
        <v>1.6383999999999999E-3</v>
      </c>
      <c r="W19" s="10">
        <f t="shared" si="8"/>
        <v>3.2767999999999999E-3</v>
      </c>
    </row>
    <row r="20" spans="15:23" x14ac:dyDescent="0.35">
      <c r="O20" s="9">
        <v>1</v>
      </c>
      <c r="P20" s="10">
        <f t="shared" ref="P20:W20" si="9">1/P6</f>
        <v>1.024E-4</v>
      </c>
      <c r="Q20" s="10">
        <f t="shared" si="9"/>
        <v>1.024E-4</v>
      </c>
      <c r="R20" s="10">
        <f t="shared" si="9"/>
        <v>2.0479999999999999E-4</v>
      </c>
      <c r="S20" s="10">
        <f t="shared" si="9"/>
        <v>4.0959999999999998E-4</v>
      </c>
      <c r="T20" s="11">
        <f t="shared" si="9"/>
        <v>8.1919999999999996E-4</v>
      </c>
      <c r="U20" s="11">
        <f t="shared" si="9"/>
        <v>1.6383999999999999E-3</v>
      </c>
      <c r="V20" s="11">
        <f t="shared" si="9"/>
        <v>3.2767999999999999E-3</v>
      </c>
      <c r="W20" s="11">
        <f t="shared" si="9"/>
        <v>6.5535999999999997E-3</v>
      </c>
    </row>
    <row r="21" spans="15:23" x14ac:dyDescent="0.35">
      <c r="O21" s="9">
        <v>2</v>
      </c>
      <c r="P21" s="10">
        <f t="shared" ref="P21:W21" si="10">1/P7</f>
        <v>2.0479999999999999E-4</v>
      </c>
      <c r="Q21" s="10">
        <f t="shared" si="10"/>
        <v>2.0479999999999999E-4</v>
      </c>
      <c r="R21" s="11">
        <f t="shared" si="10"/>
        <v>4.0959999999999998E-4</v>
      </c>
      <c r="S21" s="11">
        <f t="shared" si="10"/>
        <v>8.1919999999999996E-4</v>
      </c>
      <c r="T21" s="11">
        <f t="shared" si="10"/>
        <v>1.6383999999999999E-3</v>
      </c>
      <c r="U21" s="11">
        <f t="shared" si="10"/>
        <v>3.2767999999999999E-3</v>
      </c>
      <c r="V21" s="11">
        <f t="shared" si="10"/>
        <v>6.5535999999999997E-3</v>
      </c>
      <c r="W21" s="11">
        <f t="shared" si="10"/>
        <v>1.3107199999999999E-2</v>
      </c>
    </row>
    <row r="22" spans="15:23" x14ac:dyDescent="0.35">
      <c r="O22" s="9">
        <v>3</v>
      </c>
      <c r="P22" s="10">
        <f t="shared" ref="P22:W22" si="11">1/P8</f>
        <v>4.0959999999999998E-4</v>
      </c>
      <c r="Q22" s="10">
        <f t="shared" si="11"/>
        <v>4.0959999999999998E-4</v>
      </c>
      <c r="R22" s="11">
        <f t="shared" si="11"/>
        <v>8.1919999999999996E-4</v>
      </c>
      <c r="S22" s="11">
        <f t="shared" si="11"/>
        <v>1.6383999999999999E-3</v>
      </c>
      <c r="T22" s="11">
        <f t="shared" si="11"/>
        <v>3.2767999999999999E-3</v>
      </c>
      <c r="U22" s="11">
        <f t="shared" si="11"/>
        <v>6.5535999999999997E-3</v>
      </c>
      <c r="V22" s="11">
        <f t="shared" si="11"/>
        <v>1.3107199999999999E-2</v>
      </c>
      <c r="W22" s="11">
        <f t="shared" si="11"/>
        <v>2.6214399999999999E-2</v>
      </c>
    </row>
    <row r="23" spans="15:23" x14ac:dyDescent="0.35">
      <c r="O23" s="9">
        <v>8</v>
      </c>
      <c r="P23" s="10">
        <f t="shared" ref="P23:W23" si="12">1/P9</f>
        <v>1.9999999999999999E-7</v>
      </c>
      <c r="Q23" s="11">
        <f t="shared" si="12"/>
        <v>1.9999999999999999E-7</v>
      </c>
      <c r="R23" s="11">
        <f t="shared" si="12"/>
        <v>3.9999999999999998E-7</v>
      </c>
      <c r="S23" s="11">
        <f t="shared" si="12"/>
        <v>7.9999999999999996E-7</v>
      </c>
      <c r="T23" s="11">
        <f t="shared" si="12"/>
        <v>1.5999999999999999E-6</v>
      </c>
      <c r="U23" s="11">
        <f t="shared" si="12"/>
        <v>3.1999999999999999E-6</v>
      </c>
      <c r="V23" s="11">
        <f t="shared" si="12"/>
        <v>6.3999999999999997E-6</v>
      </c>
      <c r="W23" s="11">
        <f t="shared" si="12"/>
        <v>1.2799999999999999E-5</v>
      </c>
    </row>
    <row r="24" spans="15:23" x14ac:dyDescent="0.35">
      <c r="O24" s="9">
        <v>9</v>
      </c>
      <c r="P24" s="10">
        <f t="shared" ref="P24:W24" si="13">1/P10</f>
        <v>3.9999999999999998E-7</v>
      </c>
      <c r="Q24" s="11">
        <f t="shared" si="13"/>
        <v>3.9999999999999998E-7</v>
      </c>
      <c r="R24" s="11">
        <f t="shared" si="13"/>
        <v>7.9999999999999996E-7</v>
      </c>
      <c r="S24" s="11">
        <f t="shared" si="13"/>
        <v>1.5999999999999999E-6</v>
      </c>
      <c r="T24" s="11">
        <f t="shared" si="13"/>
        <v>3.1999999999999999E-6</v>
      </c>
      <c r="U24" s="11">
        <f t="shared" si="13"/>
        <v>6.3999999999999997E-6</v>
      </c>
      <c r="V24" s="11">
        <f t="shared" si="13"/>
        <v>1.2799999999999999E-5</v>
      </c>
      <c r="W24" s="11">
        <f t="shared" si="13"/>
        <v>2.5599999999999999E-5</v>
      </c>
    </row>
    <row r="25" spans="15:23" x14ac:dyDescent="0.35">
      <c r="O25" s="9">
        <v>10</v>
      </c>
      <c r="P25" s="10">
        <f t="shared" ref="P25:W25" si="14">1/P11</f>
        <v>7.9999999999999996E-7</v>
      </c>
      <c r="Q25" s="11">
        <f t="shared" si="14"/>
        <v>7.9999999999999996E-7</v>
      </c>
      <c r="R25" s="11">
        <f t="shared" si="14"/>
        <v>1.5999999999999999E-6</v>
      </c>
      <c r="S25" s="11">
        <f t="shared" si="14"/>
        <v>3.1999999999999999E-6</v>
      </c>
      <c r="T25" s="11">
        <f t="shared" si="14"/>
        <v>6.3999999999999997E-6</v>
      </c>
      <c r="U25" s="11">
        <f t="shared" si="14"/>
        <v>1.2799999999999999E-5</v>
      </c>
      <c r="V25" s="11">
        <f t="shared" si="14"/>
        <v>2.5599999999999999E-5</v>
      </c>
      <c r="W25" s="11">
        <f t="shared" si="14"/>
        <v>5.1199999999999998E-5</v>
      </c>
    </row>
    <row r="26" spans="15:23" x14ac:dyDescent="0.35">
      <c r="O26" s="9">
        <v>11</v>
      </c>
      <c r="P26" s="10">
        <f t="shared" ref="P26:W26" si="15">1/P12</f>
        <v>1.5999999999999999E-6</v>
      </c>
      <c r="Q26" s="11">
        <f t="shared" si="15"/>
        <v>1.5999999999999999E-6</v>
      </c>
      <c r="R26" s="11">
        <f t="shared" si="15"/>
        <v>3.1999999999999999E-6</v>
      </c>
      <c r="S26" s="11">
        <f t="shared" si="15"/>
        <v>6.3999999999999997E-6</v>
      </c>
      <c r="T26" s="11">
        <f t="shared" si="15"/>
        <v>1.2799999999999999E-5</v>
      </c>
      <c r="U26" s="11">
        <f t="shared" si="15"/>
        <v>2.5599999999999999E-5</v>
      </c>
      <c r="V26" s="11">
        <f t="shared" si="15"/>
        <v>5.1199999999999998E-5</v>
      </c>
      <c r="W26" s="11">
        <f t="shared" si="15"/>
        <v>1.024E-4</v>
      </c>
    </row>
    <row r="27" spans="15:23" x14ac:dyDescent="0.35">
      <c r="O27" s="9">
        <v>12</v>
      </c>
      <c r="P27" s="10">
        <f t="shared" ref="P27:W27" si="16">1/P13</f>
        <v>3.1999999999999999E-6</v>
      </c>
      <c r="Q27" s="11">
        <f t="shared" si="16"/>
        <v>3.1999999999999999E-6</v>
      </c>
      <c r="R27" s="11">
        <f t="shared" si="16"/>
        <v>6.3999999999999997E-6</v>
      </c>
      <c r="S27" s="11">
        <f t="shared" si="16"/>
        <v>1.2799999999999999E-5</v>
      </c>
      <c r="T27" s="11">
        <f t="shared" si="16"/>
        <v>2.5599999999999999E-5</v>
      </c>
      <c r="U27" s="11">
        <f t="shared" si="16"/>
        <v>5.1199999999999998E-5</v>
      </c>
      <c r="V27" s="11">
        <f t="shared" si="16"/>
        <v>1.024E-4</v>
      </c>
      <c r="W27" s="11">
        <f t="shared" si="16"/>
        <v>2.0479999999999999E-4</v>
      </c>
    </row>
    <row r="28" spans="15:23" x14ac:dyDescent="0.35">
      <c r="O28" s="9">
        <v>13</v>
      </c>
      <c r="P28" s="10">
        <f t="shared" ref="P28:W28" si="17">1/P14</f>
        <v>6.3999999999999997E-6</v>
      </c>
      <c r="Q28" s="11">
        <f t="shared" si="17"/>
        <v>6.3999999999999997E-6</v>
      </c>
      <c r="R28" s="11">
        <f t="shared" si="17"/>
        <v>1.2799999999999999E-5</v>
      </c>
      <c r="S28" s="11">
        <f t="shared" si="17"/>
        <v>2.5599999999999999E-5</v>
      </c>
      <c r="T28" s="11">
        <f t="shared" si="17"/>
        <v>5.1199999999999998E-5</v>
      </c>
      <c r="U28" s="11">
        <f t="shared" si="17"/>
        <v>1.024E-4</v>
      </c>
      <c r="V28" s="11">
        <f t="shared" si="17"/>
        <v>2.0479999999999999E-4</v>
      </c>
      <c r="W28" s="11">
        <f t="shared" si="17"/>
        <v>4.0959999999999998E-4</v>
      </c>
    </row>
    <row r="29" spans="15:23" x14ac:dyDescent="0.35">
      <c r="O29" s="9">
        <v>14</v>
      </c>
      <c r="P29" s="10">
        <f t="shared" ref="P29:W29" si="18">1/P15</f>
        <v>1.2799999999999999E-5</v>
      </c>
      <c r="Q29" s="11">
        <f t="shared" si="18"/>
        <v>1.2799999999999999E-5</v>
      </c>
      <c r="R29" s="11">
        <f t="shared" si="18"/>
        <v>2.5599999999999999E-5</v>
      </c>
      <c r="S29" s="11">
        <f t="shared" si="18"/>
        <v>5.1199999999999998E-5</v>
      </c>
      <c r="T29" s="11">
        <f t="shared" si="18"/>
        <v>1.024E-4</v>
      </c>
      <c r="U29" s="11">
        <f t="shared" si="18"/>
        <v>2.0479999999999999E-4</v>
      </c>
      <c r="V29" s="11">
        <f t="shared" si="18"/>
        <v>4.0959999999999998E-4</v>
      </c>
      <c r="W29" s="11">
        <f t="shared" si="18"/>
        <v>8.1919999999999996E-4</v>
      </c>
    </row>
    <row r="30" spans="15:23" x14ac:dyDescent="0.35">
      <c r="O30" s="9">
        <v>15</v>
      </c>
      <c r="P30" s="10">
        <f t="shared" ref="P30:W30" si="19">1/P16</f>
        <v>2.5599999999999999E-5</v>
      </c>
      <c r="Q30" s="11">
        <f t="shared" si="19"/>
        <v>2.5599999999999999E-5</v>
      </c>
      <c r="R30" s="11">
        <f t="shared" si="19"/>
        <v>5.1199999999999998E-5</v>
      </c>
      <c r="S30" s="11">
        <f t="shared" si="19"/>
        <v>1.024E-4</v>
      </c>
      <c r="T30" s="11">
        <f t="shared" si="19"/>
        <v>2.0479999999999999E-4</v>
      </c>
      <c r="U30" s="11">
        <f t="shared" si="19"/>
        <v>4.0959999999999998E-4</v>
      </c>
      <c r="V30" s="11">
        <f t="shared" si="19"/>
        <v>8.1919999999999996E-4</v>
      </c>
      <c r="W30" s="11">
        <f t="shared" si="19"/>
        <v>1.6383999999999999E-3</v>
      </c>
    </row>
  </sheetData>
  <dataValidations disablePrompts="1" count="1">
    <dataValidation type="whole" operator="greaterThan" allowBlank="1" showInputMessage="1" showErrorMessage="1" errorTitle=" Divider Configuration Error" promptTitle=" Divider Configuration" prompt="The watchdog reset or interrupt pulse is 512 INTOSC1 cycles long,_x000a_so the counter period must be longer. To guarantee this, the product_x000a_of the prescaler and pre-divider must be greater than or equal to_x000a_four. The default prescaler value is 1" sqref="B7" xr:uid="{17B825CF-558A-4A0F-99EB-F7F96238F9DE}">
      <formula1>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INTOSC1</vt:lpstr>
      <vt:lpstr>PREDIVCLK</vt:lpstr>
      <vt:lpstr>PRESCALAR</vt:lpstr>
      <vt:lpstr>WD_CLK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Mohan, Bm</dc:creator>
  <cp:lastModifiedBy>Mohan, Bm</cp:lastModifiedBy>
  <dcterms:created xsi:type="dcterms:W3CDTF">2021-02-08T05:23:45Z</dcterms:created>
  <dcterms:modified xsi:type="dcterms:W3CDTF">2021-02-08T07:47:01Z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2021-02-08T07:47:01Z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348ad8b6-cb9f-4a2b-9521-b5483d149c5e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