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20" windowHeight="10150"/>
  </bookViews>
  <sheets>
    <sheet name="Sheet1" sheetId="1" r:id="rId1"/>
    <sheet name="工作表1" sheetId="2" r:id="rId2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" i="1" l="1"/>
  <c r="F2" i="1"/>
  <c r="F10" i="1"/>
  <c r="G10" i="1" s="1"/>
  <c r="E10" i="1"/>
  <c r="D5" i="1"/>
  <c r="D10" i="1" l="1"/>
  <c r="B10" i="1"/>
  <c r="B14" i="1" s="1"/>
  <c r="E2" i="1"/>
  <c r="D2" i="1"/>
  <c r="A10" i="1" s="1"/>
  <c r="A14" i="1" s="1"/>
  <c r="D14" i="1" l="1"/>
  <c r="C10" i="1"/>
  <c r="C14" i="1" s="1"/>
  <c r="H10" i="1" l="1"/>
</calcChain>
</file>

<file path=xl/sharedStrings.xml><?xml version="1.0" encoding="utf-8"?>
<sst xmlns="http://schemas.openxmlformats.org/spreadsheetml/2006/main" count="28" uniqueCount="28">
  <si>
    <t>Vi</t>
    <phoneticPr fontId="2" type="noConversion"/>
  </si>
  <si>
    <t>Vo</t>
    <phoneticPr fontId="2" type="noConversion"/>
  </si>
  <si>
    <t>I</t>
    <phoneticPr fontId="2" type="noConversion"/>
  </si>
  <si>
    <t>Ro</t>
    <phoneticPr fontId="2" type="noConversion"/>
  </si>
  <si>
    <t>L</t>
    <phoneticPr fontId="2" type="noConversion"/>
  </si>
  <si>
    <t>ESR</t>
    <phoneticPr fontId="2" type="noConversion"/>
  </si>
  <si>
    <t>SW</t>
    <phoneticPr fontId="2" type="noConversion"/>
  </si>
  <si>
    <t>Rc</t>
    <phoneticPr fontId="2" type="noConversion"/>
  </si>
  <si>
    <t>Rsns</t>
    <phoneticPr fontId="2" type="noConversion"/>
  </si>
  <si>
    <t>Rs1</t>
    <phoneticPr fontId="2" type="noConversion"/>
  </si>
  <si>
    <t>Rs2</t>
    <phoneticPr fontId="2" type="noConversion"/>
  </si>
  <si>
    <t>Aps</t>
    <phoneticPr fontId="2" type="noConversion"/>
  </si>
  <si>
    <t>ωLEP</t>
    <phoneticPr fontId="2" type="noConversion"/>
  </si>
  <si>
    <t>ωZESR</t>
    <phoneticPr fontId="2" type="noConversion"/>
  </si>
  <si>
    <t>ωRHP</t>
    <phoneticPr fontId="2" type="noConversion"/>
  </si>
  <si>
    <t>ωn</t>
    <phoneticPr fontId="2" type="noConversion"/>
  </si>
  <si>
    <t>Sn</t>
    <phoneticPr fontId="2" type="noConversion"/>
  </si>
  <si>
    <t>Se</t>
    <phoneticPr fontId="2" type="noConversion"/>
  </si>
  <si>
    <t>Qn</t>
    <phoneticPr fontId="2" type="noConversion"/>
  </si>
  <si>
    <t>fp</t>
    <phoneticPr fontId="2" type="noConversion"/>
  </si>
  <si>
    <t>fz</t>
    <phoneticPr fontId="2" type="noConversion"/>
  </si>
  <si>
    <t>fRHP</t>
    <phoneticPr fontId="2" type="noConversion"/>
  </si>
  <si>
    <t>Gps</t>
    <phoneticPr fontId="2" type="noConversion"/>
  </si>
  <si>
    <t>16dB???</t>
    <phoneticPr fontId="2" type="noConversion"/>
  </si>
  <si>
    <r>
      <t>2πf</t>
    </r>
    <r>
      <rPr>
        <sz val="8"/>
        <color theme="1"/>
        <rFont val="Times New Roman"/>
        <family val="1"/>
      </rPr>
      <t>dB0</t>
    </r>
    <phoneticPr fontId="2" type="noConversion"/>
  </si>
  <si>
    <r>
      <t>f</t>
    </r>
    <r>
      <rPr>
        <sz val="8"/>
        <color theme="1"/>
        <rFont val="Times New Roman"/>
        <family val="1"/>
      </rPr>
      <t>dB0</t>
    </r>
    <phoneticPr fontId="2" type="noConversion"/>
  </si>
  <si>
    <t>D</t>
    <phoneticPr fontId="2" type="noConversion"/>
  </si>
  <si>
    <t>Co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</si>
</sst>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_ "/>
    <numFmt numFmtId="177" formatCode="0.000_ "/>
    <numFmt numFmtId="178" formatCode="0.00_ "/>
  </numFmts>
  <fonts count="5" x14ac:knownFonts="1">
    <font>
      <sz val="11"/>
      <color theme="1"/>
      <name val="新細明體"/>
      <family val="2"/>
      <scheme val="minor"/>
    </font>
    <font>
      <sz val="11"/>
      <color theme="1"/>
      <name val="Times New Roman"/>
      <family val="1"/>
    </font>
    <font>
      <sz val="9"/>
      <name val="新細明體"/>
      <family val="3"/>
      <charset val="136"/>
      <scheme val="minor"/>
    </font>
    <font>
      <b/>
      <sz val="11"/>
      <color rgb="FFFF0000"/>
      <name val="Times New Roman"/>
      <family val="1"/>
    </font>
    <font>
      <sz val="8"/>
      <color theme="1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horizontal="center" vertical="center"/>
    </xf>
    <xf numFmtId="176" fontId="1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0" fontId="1" fillId="0" borderId="0" xfId="0" applyFont="1"/>
    <xf numFmtId="178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4</xdr:col>
      <xdr:colOff>374793</xdr:colOff>
      <xdr:row>30</xdr:row>
      <xdr:rowOff>44575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30550"/>
          <a:ext cx="2781443" cy="2438525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</xdr:colOff>
      <xdr:row>16</xdr:row>
      <xdr:rowOff>177800</xdr:rowOff>
    </xdr:from>
    <xdr:to>
      <xdr:col>11</xdr:col>
      <xdr:colOff>12877</xdr:colOff>
      <xdr:row>23</xdr:row>
      <xdr:rowOff>25458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97200" y="3124200"/>
          <a:ext cx="3435527" cy="1136708"/>
        </a:xfrm>
        <a:prstGeom prst="rect">
          <a:avLst/>
        </a:prstGeom>
      </xdr:spPr>
    </xdr:pic>
    <xdr:clientData/>
  </xdr:twoCellAnchor>
  <xdr:twoCellAnchor editAs="oneCell">
    <xdr:from>
      <xdr:col>4</xdr:col>
      <xdr:colOff>558800</xdr:colOff>
      <xdr:row>25</xdr:row>
      <xdr:rowOff>12700</xdr:rowOff>
    </xdr:from>
    <xdr:to>
      <xdr:col>7</xdr:col>
      <xdr:colOff>438235</xdr:colOff>
      <xdr:row>28</xdr:row>
      <xdr:rowOff>69881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65450" y="4616450"/>
          <a:ext cx="1657435" cy="6096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tabSelected="1" topLeftCell="A7" workbookViewId="0">
      <selection activeCell="G5" sqref="G5"/>
    </sheetView>
  </sheetViews>
  <sheetFormatPr defaultRowHeight="14.5" x14ac:dyDescent="0.3"/>
  <cols>
    <col min="1" max="1" width="7.3984375" bestFit="1" customWidth="1"/>
    <col min="2" max="2" width="11.5" bestFit="1" customWidth="1"/>
    <col min="4" max="4" width="10.19921875" bestFit="1" customWidth="1"/>
    <col min="5" max="5" width="9.09765625" customWidth="1"/>
    <col min="6" max="6" width="10.09765625" customWidth="1"/>
  </cols>
  <sheetData>
    <row r="1" spans="1:1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27</v>
      </c>
      <c r="G1" s="1" t="s">
        <v>5</v>
      </c>
      <c r="H1" s="1" t="s">
        <v>6</v>
      </c>
      <c r="I1" s="1" t="s">
        <v>7</v>
      </c>
      <c r="J1" s="1" t="s">
        <v>26</v>
      </c>
      <c r="K1" s="1"/>
    </row>
    <row r="2" spans="1:11" x14ac:dyDescent="0.3">
      <c r="A2" s="1">
        <v>16</v>
      </c>
      <c r="B2" s="1">
        <v>40</v>
      </c>
      <c r="C2" s="1">
        <v>0.5</v>
      </c>
      <c r="D2" s="1">
        <f>B2/C2</f>
        <v>80</v>
      </c>
      <c r="E2" s="1">
        <f>33*10^-6</f>
        <v>3.2999999999999996E-5</v>
      </c>
      <c r="F2" s="1">
        <f>9.4*10^-6</f>
        <v>9.3999999999999998E-6</v>
      </c>
      <c r="G2" s="1">
        <v>1.5E-3</v>
      </c>
      <c r="H2" s="1">
        <v>500000</v>
      </c>
      <c r="I2" s="1">
        <v>3.0000000000000001E-3</v>
      </c>
      <c r="J2" s="1">
        <v>0.78</v>
      </c>
      <c r="K2" s="1"/>
    </row>
    <row r="3" spans="1:11" x14ac:dyDescent="0.3">
      <c r="A3" s="1"/>
      <c r="B3" s="1"/>
      <c r="C3" s="1"/>
      <c r="D3" s="1"/>
      <c r="E3" s="1"/>
      <c r="F3" s="1"/>
      <c r="G3" s="1"/>
      <c r="H3" s="1"/>
      <c r="I3" s="1"/>
      <c r="J3" s="1"/>
    </row>
    <row r="4" spans="1:11" x14ac:dyDescent="0.3">
      <c r="A4" s="1" t="s">
        <v>8</v>
      </c>
      <c r="B4" s="1" t="s">
        <v>9</v>
      </c>
      <c r="C4" s="1" t="s">
        <v>10</v>
      </c>
      <c r="D4" s="1" t="s">
        <v>11</v>
      </c>
      <c r="E4" s="1"/>
      <c r="F4" s="1"/>
      <c r="G4" s="1"/>
      <c r="H4" s="1"/>
      <c r="I4" s="1"/>
      <c r="J4" s="1"/>
    </row>
    <row r="5" spans="1:11" x14ac:dyDescent="0.3">
      <c r="A5" s="1">
        <v>0.1</v>
      </c>
      <c r="B5" s="1">
        <v>100</v>
      </c>
      <c r="C5" s="1">
        <v>3570</v>
      </c>
      <c r="D5" s="1">
        <f>((1-J2)*D2)/(2*A5)</f>
        <v>87.999999999999986</v>
      </c>
      <c r="E5" s="1"/>
      <c r="F5" s="1"/>
      <c r="G5" s="1"/>
      <c r="H5" s="1"/>
      <c r="I5" s="1"/>
      <c r="J5" s="1"/>
    </row>
    <row r="6" spans="1:11" x14ac:dyDescent="0.3">
      <c r="A6" s="1"/>
      <c r="B6" s="1"/>
      <c r="C6" s="1"/>
      <c r="D6" s="1"/>
      <c r="E6" s="1"/>
      <c r="F6" s="1"/>
      <c r="G6" s="1"/>
      <c r="H6" s="1"/>
      <c r="I6" s="1"/>
      <c r="J6" s="1"/>
    </row>
    <row r="7" spans="1:11" x14ac:dyDescent="0.3">
      <c r="A7" s="1"/>
      <c r="B7" s="1"/>
      <c r="C7" s="1"/>
      <c r="D7" s="1"/>
      <c r="E7" s="1"/>
      <c r="F7" s="1"/>
      <c r="G7" s="1"/>
      <c r="H7" s="1"/>
      <c r="I7" s="1"/>
      <c r="J7" s="1"/>
    </row>
    <row r="8" spans="1:11" x14ac:dyDescent="0.3">
      <c r="A8" s="1"/>
      <c r="B8" s="1"/>
      <c r="C8" s="1"/>
      <c r="D8" s="1"/>
      <c r="E8" s="1"/>
      <c r="F8" s="1"/>
      <c r="G8" s="1"/>
      <c r="H8" s="1"/>
      <c r="I8" s="1"/>
      <c r="J8" s="1"/>
    </row>
    <row r="9" spans="1:11" x14ac:dyDescent="0.3">
      <c r="A9" s="1" t="s">
        <v>12</v>
      </c>
      <c r="B9" s="1" t="s">
        <v>13</v>
      </c>
      <c r="C9" s="1" t="s">
        <v>14</v>
      </c>
      <c r="D9" s="1" t="s">
        <v>15</v>
      </c>
      <c r="E9" s="1" t="s">
        <v>16</v>
      </c>
      <c r="F9" s="1" t="s">
        <v>17</v>
      </c>
      <c r="G9" s="1" t="s">
        <v>18</v>
      </c>
      <c r="H9" s="1" t="s">
        <v>25</v>
      </c>
      <c r="I9" s="1" t="s">
        <v>24</v>
      </c>
      <c r="J9" s="1"/>
    </row>
    <row r="10" spans="1:11" x14ac:dyDescent="0.3">
      <c r="A10" s="2">
        <f>1/(0.5*(D2+G2)*F2)</f>
        <v>2659.5246019988194</v>
      </c>
      <c r="B10" s="2">
        <f>1/(F2*I2)</f>
        <v>35460992.907801419</v>
      </c>
      <c r="C10" s="2">
        <f>(D2*(A2/B2)^2)/E2</f>
        <v>387878.78787878802</v>
      </c>
      <c r="D10" s="2">
        <f>PI()*H2</f>
        <v>1570796.3267948965</v>
      </c>
      <c r="E10" s="2">
        <f>A5*(A2/E2)</f>
        <v>48484.848484848495</v>
      </c>
      <c r="F10" s="2">
        <f>(45*10^-6*(2000+C5+B5))*H2</f>
        <v>127575</v>
      </c>
      <c r="G10" s="3">
        <f>1/(PI()*(-J2+0.5+(1-J2)*(F10/E10)))</f>
        <v>1.0650390539708539</v>
      </c>
      <c r="H10" s="2">
        <f>C14/6</f>
        <v>10288.804401900308</v>
      </c>
      <c r="I10" s="2">
        <f>2*PI()*10000</f>
        <v>62831.853071795864</v>
      </c>
      <c r="J10" s="1"/>
    </row>
    <row r="11" spans="1:11" x14ac:dyDescent="0.3">
      <c r="A11" s="4"/>
      <c r="B11" s="4"/>
      <c r="C11" s="4"/>
      <c r="D11" s="1"/>
      <c r="E11" s="1"/>
      <c r="F11" s="1"/>
      <c r="G11" s="1"/>
      <c r="H11" s="1"/>
      <c r="I11" s="1"/>
      <c r="J11" s="1"/>
    </row>
    <row r="12" spans="1:11" x14ac:dyDescent="0.3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1" x14ac:dyDescent="0.3">
      <c r="A13" s="1" t="s">
        <v>19</v>
      </c>
      <c r="B13" s="1" t="s">
        <v>20</v>
      </c>
      <c r="C13" s="1" t="s">
        <v>21</v>
      </c>
      <c r="D13" s="1" t="s">
        <v>22</v>
      </c>
      <c r="E13" s="1"/>
      <c r="F13" s="1"/>
      <c r="G13" s="1"/>
      <c r="H13" s="1"/>
      <c r="I13" s="1"/>
      <c r="J13" s="1"/>
    </row>
    <row r="14" spans="1:11" x14ac:dyDescent="0.3">
      <c r="A14" s="2">
        <f>A10/(2*PI())</f>
        <v>423.2764866826177</v>
      </c>
      <c r="B14" s="2">
        <f>B10/(2*PI())</f>
        <v>5643792.3082232391</v>
      </c>
      <c r="C14" s="2">
        <f>C10/(2*PI())</f>
        <v>61732.826411401853</v>
      </c>
      <c r="D14" s="5">
        <f>D5*((1+I10/B10)*(1-I10/C10)/((1+I10/A10)*(1+(I10/(G10*D10))+((I10^2)/(D10^2)))))</f>
        <v>2.8869557964745733</v>
      </c>
      <c r="E14" s="4"/>
      <c r="F14" s="1"/>
      <c r="G14" s="1"/>
      <c r="H14" s="1"/>
      <c r="I14" s="1"/>
      <c r="J14" s="1"/>
    </row>
    <row r="15" spans="1:11" x14ac:dyDescent="0.3">
      <c r="A15" s="4"/>
      <c r="B15" s="4"/>
      <c r="C15" s="4"/>
      <c r="D15" s="6" t="s">
        <v>23</v>
      </c>
      <c r="E15" s="4"/>
      <c r="F15" s="4"/>
      <c r="G15" s="4"/>
      <c r="H15" s="4"/>
      <c r="I15" s="4"/>
      <c r="J15" s="4"/>
    </row>
  </sheetData>
  <phoneticPr fontId="2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工作表1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Charlie</dc:creator>
  <cp:lastModifiedBy>Eric.Chen</cp:lastModifiedBy>
  <dcterms:created xsi:type="dcterms:W3CDTF">2018-12-20T05:57:16Z</dcterms:created>
  <dcterms:modified xsi:type="dcterms:W3CDTF">2018-12-23T10:06:26Z</dcterms:modified>
</cp:coreProperties>
</file>