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5"/>
  <workbookPr filterPrivacy="1" defaultThemeVersion="124226"/>
  <xr:revisionPtr revIDLastSave="0" documentId="13_ncr:1_{F5B06DF3-1402-427D-BD0E-5273119476BD}" xr6:coauthVersionLast="36" xr6:coauthVersionMax="36" xr10:uidLastSave="{00000000-0000-0000-0000-000000000000}"/>
  <bookViews>
    <workbookView xWindow="240" yWindow="108" windowWidth="14808" windowHeight="801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5" i="1" l="1"/>
  <c r="B8" i="1" l="1"/>
  <c r="B9" i="1" l="1"/>
  <c r="B18" i="1"/>
  <c r="B17" i="1"/>
  <c r="B6" i="1"/>
  <c r="B12" i="1" s="1"/>
  <c r="B19" i="1" l="1"/>
  <c r="B21" i="1" s="1"/>
  <c r="B20" i="1" l="1"/>
  <c r="B34" i="1" s="1"/>
  <c r="B28" i="1"/>
  <c r="B29" i="1" s="1"/>
  <c r="B22" i="1" l="1"/>
  <c r="B26" i="1" s="1"/>
  <c r="B27" i="1" s="1"/>
  <c r="B32" i="1" l="1"/>
  <c r="B24" i="1"/>
  <c r="B25" i="1" s="1"/>
  <c r="B30" i="1" s="1"/>
  <c r="B35" i="1" l="1"/>
  <c r="B38" i="1" s="1"/>
</calcChain>
</file>

<file path=xl/sharedStrings.xml><?xml version="1.0" encoding="utf-8"?>
<sst xmlns="http://schemas.openxmlformats.org/spreadsheetml/2006/main" count="72" uniqueCount="52">
  <si>
    <t>Mhz</t>
    <phoneticPr fontId="1" type="noConversion"/>
  </si>
  <si>
    <t>V</t>
    <phoneticPr fontId="1" type="noConversion"/>
  </si>
  <si>
    <t>A</t>
    <phoneticPr fontId="1" type="noConversion"/>
  </si>
  <si>
    <t>uS</t>
    <phoneticPr fontId="1" type="noConversion"/>
  </si>
  <si>
    <t>A</t>
    <phoneticPr fontId="1" type="noConversion"/>
  </si>
  <si>
    <t>Uh</t>
    <phoneticPr fontId="1" type="noConversion"/>
  </si>
  <si>
    <t>input voltage</t>
  </si>
  <si>
    <t>output voltage</t>
  </si>
  <si>
    <t>output current</t>
  </si>
  <si>
    <t>switching frequency</t>
  </si>
  <si>
    <t>ideal duty</t>
  </si>
  <si>
    <t>PWM on time</t>
  </si>
  <si>
    <t xml:space="preserve">ripple </t>
  </si>
  <si>
    <t>Rdson-Hbuck</t>
  </si>
  <si>
    <t>Rdson-Lbuck</t>
  </si>
  <si>
    <t>Rdson-Hboost</t>
  </si>
  <si>
    <t>Rdson-Lboost</t>
  </si>
  <si>
    <t>Ω</t>
  </si>
  <si>
    <t xml:space="preserve">voltage drop when PWM on </t>
  </si>
  <si>
    <t>ideal averange current</t>
  </si>
  <si>
    <t>ideal peak current</t>
  </si>
  <si>
    <t>typcal inductance</t>
  </si>
  <si>
    <t>inductance variation</t>
  </si>
  <si>
    <t>minimum inductance</t>
  </si>
  <si>
    <t>uH</t>
  </si>
  <si>
    <t xml:space="preserve">voltage drop when PWM off </t>
  </si>
  <si>
    <t>V</t>
  </si>
  <si>
    <t>actual duty(not ture, but very close)</t>
  </si>
  <si>
    <t>A</t>
  </si>
  <si>
    <t>ripple of inductor current</t>
  </si>
  <si>
    <t>peak current of inductor</t>
  </si>
  <si>
    <t xml:space="preserve">minimum current limit </t>
  </si>
  <si>
    <t>W</t>
  </si>
  <si>
    <t>RMS current of H-side Boost FET</t>
  </si>
  <si>
    <t>power consumption of H-side Boost FET</t>
  </si>
  <si>
    <t>power consumption of H-side BuckFET</t>
  </si>
  <si>
    <t>RMS current of H-side Buck FET</t>
  </si>
  <si>
    <t>RMS current of L-side Boost FET</t>
  </si>
  <si>
    <t>power consumption of L-side Boost FET</t>
  </si>
  <si>
    <t>Total confution comsumption of Fet internal</t>
  </si>
  <si>
    <t>Cross time</t>
  </si>
  <si>
    <t>us</t>
  </si>
  <si>
    <t>dead time</t>
  </si>
  <si>
    <t>switching loss of L-side Boost FET</t>
  </si>
  <si>
    <t>dead time loss of H-side Boost FET</t>
  </si>
  <si>
    <t xml:space="preserve">Total consumption of device </t>
  </si>
  <si>
    <t>maximum ambient temprature</t>
  </si>
  <si>
    <t>℃</t>
  </si>
  <si>
    <t>calculation for junction temprature</t>
  </si>
  <si>
    <t>thermal resistance</t>
  </si>
  <si>
    <t>℃/W</t>
  </si>
  <si>
    <t>actual averange current(not ture, but very close)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</si>
</sst>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"/>
  </numFmts>
  <fonts count="2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8"/>
  <sheetViews>
    <sheetView tabSelected="1" zoomScale="85" zoomScaleNormal="85" workbookViewId="0">
      <selection activeCell="C13" sqref="C13"/>
    </sheetView>
  </sheetViews>
  <sheetFormatPr defaultRowHeight="14.4"/>
  <cols>
    <col min="1" max="1" width="42.6640625" bestFit="1" customWidth="1"/>
    <col min="2" max="2" width="15.6640625" customWidth="1"/>
    <col min="3" max="3" width="10.88671875" customWidth="1"/>
    <col min="5" max="5" width="18.33203125" customWidth="1"/>
    <col min="6" max="6" width="15" customWidth="1"/>
  </cols>
  <sheetData>
    <row r="1" spans="1:3">
      <c r="A1" s="11" t="s">
        <v>6</v>
      </c>
      <c r="B1" s="3">
        <v>2.4</v>
      </c>
      <c r="C1" s="1" t="s">
        <v>1</v>
      </c>
    </row>
    <row r="2" spans="1:3">
      <c r="A2" s="11" t="s">
        <v>7</v>
      </c>
      <c r="B2" s="3">
        <v>3.3</v>
      </c>
      <c r="C2" s="1" t="s">
        <v>1</v>
      </c>
    </row>
    <row r="3" spans="1:3">
      <c r="A3" s="11" t="s">
        <v>8</v>
      </c>
      <c r="B3" s="3">
        <v>1.5</v>
      </c>
      <c r="C3" s="1" t="s">
        <v>2</v>
      </c>
    </row>
    <row r="4" spans="1:3">
      <c r="A4" s="11" t="s">
        <v>9</v>
      </c>
      <c r="B4" s="3">
        <v>1.8</v>
      </c>
      <c r="C4" s="1" t="s">
        <v>0</v>
      </c>
    </row>
    <row r="5" spans="1:3">
      <c r="A5" s="2" t="s">
        <v>10</v>
      </c>
      <c r="B5" s="3">
        <f>(B2-B1)/B2</f>
        <v>0.27272727272727271</v>
      </c>
      <c r="C5" s="1"/>
    </row>
    <row r="6" spans="1:3">
      <c r="A6" s="2" t="s">
        <v>11</v>
      </c>
      <c r="B6" s="3">
        <f>B5*1/B4</f>
        <v>0.15151515151515149</v>
      </c>
      <c r="C6" s="1" t="s">
        <v>3</v>
      </c>
    </row>
    <row r="7" spans="1:3">
      <c r="A7" s="2" t="s">
        <v>12</v>
      </c>
      <c r="B7" s="3">
        <v>0.13</v>
      </c>
      <c r="C7" s="1"/>
    </row>
    <row r="8" spans="1:3">
      <c r="A8" s="2" t="s">
        <v>19</v>
      </c>
      <c r="B8" s="3">
        <f>B3/(1-B5)</f>
        <v>2.0625</v>
      </c>
      <c r="C8" s="1" t="s">
        <v>4</v>
      </c>
    </row>
    <row r="9" spans="1:3">
      <c r="A9" s="2" t="s">
        <v>20</v>
      </c>
      <c r="B9" s="3">
        <f>B8*(1+B7/2)</f>
        <v>2.1965624999999998</v>
      </c>
      <c r="C9" s="1" t="s">
        <v>2</v>
      </c>
    </row>
    <row r="10" spans="1:3">
      <c r="A10" s="11" t="s">
        <v>21</v>
      </c>
      <c r="B10" s="3">
        <v>1</v>
      </c>
      <c r="C10" s="4" t="s">
        <v>5</v>
      </c>
    </row>
    <row r="11" spans="1:3">
      <c r="A11" s="11" t="s">
        <v>22</v>
      </c>
      <c r="B11" s="5">
        <v>0.2</v>
      </c>
      <c r="C11" s="4"/>
    </row>
    <row r="12" spans="1:3">
      <c r="A12" s="2" t="s">
        <v>23</v>
      </c>
      <c r="B12" s="3">
        <f>B10*(1-B11)</f>
        <v>0.8</v>
      </c>
      <c r="C12" s="4" t="s">
        <v>24</v>
      </c>
    </row>
    <row r="13" spans="1:3">
      <c r="A13" s="11" t="s">
        <v>13</v>
      </c>
      <c r="B13" s="7">
        <v>4.4999999999999998E-2</v>
      </c>
      <c r="C13" s="8" t="s">
        <v>17</v>
      </c>
    </row>
    <row r="14" spans="1:3">
      <c r="A14" s="11" t="s">
        <v>14</v>
      </c>
      <c r="B14" s="7">
        <v>0.05</v>
      </c>
      <c r="C14" s="8" t="s">
        <v>17</v>
      </c>
    </row>
    <row r="15" spans="1:3">
      <c r="A15" s="11" t="s">
        <v>15</v>
      </c>
      <c r="B15" s="7">
        <v>0.05</v>
      </c>
      <c r="C15" s="8" t="s">
        <v>17</v>
      </c>
    </row>
    <row r="16" spans="1:3">
      <c r="A16" s="11" t="s">
        <v>16</v>
      </c>
      <c r="B16" s="7">
        <v>0.08</v>
      </c>
      <c r="C16" s="8" t="s">
        <v>17</v>
      </c>
    </row>
    <row r="17" spans="1:3">
      <c r="A17" s="6" t="s">
        <v>18</v>
      </c>
      <c r="B17" s="7">
        <f>B8*(B13+B16)</f>
        <v>0.2578125</v>
      </c>
      <c r="C17" s="8" t="s">
        <v>26</v>
      </c>
    </row>
    <row r="18" spans="1:3">
      <c r="A18" s="6" t="s">
        <v>25</v>
      </c>
      <c r="B18" s="7">
        <f>B8*(B13+B15)</f>
        <v>0.19593750000000001</v>
      </c>
      <c r="C18" s="8" t="s">
        <v>26</v>
      </c>
    </row>
    <row r="19" spans="1:3">
      <c r="A19" s="6" t="s">
        <v>27</v>
      </c>
      <c r="B19" s="9">
        <f>(B2+B18-B1)/((B2+B18-B1)+(B1-B17))</f>
        <v>0.33844817602779381</v>
      </c>
      <c r="C19" s="10"/>
    </row>
    <row r="20" spans="1:3">
      <c r="A20" s="6" t="s">
        <v>51</v>
      </c>
      <c r="B20" s="9">
        <f>B3/(1-B19)</f>
        <v>2.2673960612691464</v>
      </c>
      <c r="C20" s="8" t="s">
        <v>28</v>
      </c>
    </row>
    <row r="21" spans="1:3">
      <c r="A21" s="6" t="s">
        <v>29</v>
      </c>
      <c r="B21" s="9">
        <f>(B1-B17)*1/B4*B19/B12</f>
        <v>0.50348573061426349</v>
      </c>
      <c r="C21" s="8" t="s">
        <v>28</v>
      </c>
    </row>
    <row r="22" spans="1:3">
      <c r="A22" s="6" t="s">
        <v>30</v>
      </c>
      <c r="B22" s="9">
        <f>B20+B21/2</f>
        <v>2.5191389265762782</v>
      </c>
      <c r="C22" s="8" t="s">
        <v>28</v>
      </c>
    </row>
    <row r="23" spans="1:3">
      <c r="A23" s="11" t="s">
        <v>31</v>
      </c>
      <c r="B23" s="7">
        <v>2.6</v>
      </c>
      <c r="C23" s="8" t="s">
        <v>28</v>
      </c>
    </row>
    <row r="24" spans="1:3">
      <c r="A24" s="6" t="s">
        <v>36</v>
      </c>
      <c r="B24" s="9">
        <f>SQRT(1/3)*B22</f>
        <v>1.4544255373848791</v>
      </c>
      <c r="C24" s="8" t="s">
        <v>28</v>
      </c>
    </row>
    <row r="25" spans="1:3">
      <c r="A25" s="6" t="s">
        <v>35</v>
      </c>
      <c r="B25" s="9">
        <f>B24*B24*B13</f>
        <v>9.5190913970878241E-2</v>
      </c>
      <c r="C25" s="8" t="s">
        <v>32</v>
      </c>
    </row>
    <row r="26" spans="1:3">
      <c r="A26" s="6" t="s">
        <v>33</v>
      </c>
      <c r="B26" s="9">
        <f>SQRT((1-B19)/3)*B22</f>
        <v>1.1829691717878166</v>
      </c>
      <c r="C26" s="8" t="s">
        <v>28</v>
      </c>
    </row>
    <row r="27" spans="1:3">
      <c r="A27" s="6" t="s">
        <v>34</v>
      </c>
      <c r="B27" s="9">
        <f>B26*B26*B15</f>
        <v>6.9970803070017643E-2</v>
      </c>
      <c r="C27" s="8" t="s">
        <v>32</v>
      </c>
    </row>
    <row r="28" spans="1:3">
      <c r="A28" s="6" t="s">
        <v>37</v>
      </c>
      <c r="B28" s="9">
        <f>SQRT(B19/3)*B2</f>
        <v>1.1084073614790237</v>
      </c>
      <c r="C28" s="8" t="s">
        <v>28</v>
      </c>
    </row>
    <row r="29" spans="1:3">
      <c r="A29" s="6" t="s">
        <v>38</v>
      </c>
      <c r="B29" s="9">
        <f>B28*B28*B16</f>
        <v>9.8285350318471298E-2</v>
      </c>
      <c r="C29" s="8" t="s">
        <v>32</v>
      </c>
    </row>
    <row r="30" spans="1:3">
      <c r="A30" s="6" t="s">
        <v>39</v>
      </c>
      <c r="B30" s="9">
        <f>B29+B27+B25</f>
        <v>0.26344706735936718</v>
      </c>
      <c r="C30" s="8" t="s">
        <v>32</v>
      </c>
    </row>
    <row r="31" spans="1:3">
      <c r="A31" s="11" t="s">
        <v>40</v>
      </c>
      <c r="B31" s="7">
        <v>2.1999999999999999E-2</v>
      </c>
      <c r="C31" s="8" t="s">
        <v>41</v>
      </c>
    </row>
    <row r="32" spans="1:3">
      <c r="A32" s="6" t="s">
        <v>43</v>
      </c>
      <c r="B32" s="9">
        <f>(B2+B22*B15)*B20*B31*B4</f>
        <v>0.3076128509328715</v>
      </c>
      <c r="C32" s="8" t="s">
        <v>32</v>
      </c>
    </row>
    <row r="33" spans="1:3">
      <c r="A33" s="11" t="s">
        <v>42</v>
      </c>
      <c r="B33" s="9">
        <v>0.02</v>
      </c>
      <c r="C33" s="8" t="s">
        <v>41</v>
      </c>
    </row>
    <row r="34" spans="1:3">
      <c r="A34" s="6" t="s">
        <v>44</v>
      </c>
      <c r="B34" s="9">
        <f>0.7*B20*B33*B4</f>
        <v>5.7138380743982489E-2</v>
      </c>
      <c r="C34" s="8" t="s">
        <v>32</v>
      </c>
    </row>
    <row r="35" spans="1:3">
      <c r="A35" s="6" t="s">
        <v>45</v>
      </c>
      <c r="B35" s="9">
        <f>B34+B32+B30</f>
        <v>0.62819829903622115</v>
      </c>
      <c r="C35" s="8" t="s">
        <v>32</v>
      </c>
    </row>
    <row r="36" spans="1:3">
      <c r="A36" s="11" t="s">
        <v>46</v>
      </c>
      <c r="B36" s="9">
        <v>85</v>
      </c>
      <c r="C36" s="8" t="s">
        <v>47</v>
      </c>
    </row>
    <row r="37" spans="1:3">
      <c r="A37" s="11" t="s">
        <v>49</v>
      </c>
      <c r="B37" s="9">
        <v>64.599999999999994</v>
      </c>
      <c r="C37" s="8" t="s">
        <v>50</v>
      </c>
    </row>
    <row r="38" spans="1:3">
      <c r="A38" s="6" t="s">
        <v>48</v>
      </c>
      <c r="B38" s="9">
        <f>B36+B37*B35</f>
        <v>125.58161011773988</v>
      </c>
      <c r="C38" s="8" t="s">
        <v>47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2023-03-07T08:27:13Z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2015_ms_pID_725343">
    <vt:lpwstr>(2)2EiRlibjQfWXWFHYiKU/IdpfD2+kIgKW4MayLlzJ4921b8uOH+VzMWKXmElWNC714PYkAGZH
Oay3zkpn3vhg9HJRJ5X7Z5Cor12C71SBPzdKYR/81FcwSVaViYUZ3aTLipHZd8y8lQgaXYYS
7zpgfIvRJwvryXV3n1PPDeLNvjA2BGlmF5UvPpDLrDI7NczXioYIXCE4sSw1RAcV0+P4BZGf
2eRMyQrZXwTy/2nLoJ</vt:lpwstr>
  </property>
  <property fmtid="{D5CDD505-2E9C-101B-9397-08002B2CF9AE}" pid="3" name="_2015_ms_pID_7253431">
    <vt:lpwstr>h3ajob3Pi7rBsi1G89wLYU0/vb8kdtmdhPJoaAncZSUNhQFPCV6+xH
PIKIL/9J0lizfPp24jZYavhHnZ1vNqNMzrKRaHBFh6abSFq+i8ZifItnjMWhVQmVPLtBP2qc
j6Zw23SZzMqfhuKhPKWU19umMqdBqRq/+KddwFMSaansfNin9ySFyLcGiwCP+lRezuc=</vt:lpwstr>
  </property>
</Properties>
</file>