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updateLinks="never" codeName="ThisWorkbook" defaultThemeVersion="124226"/>
  <mc:AlternateContent xmlns:mc="http://schemas.openxmlformats.org/markup-compatibility/2006">
    <mc:Choice Requires="x15">
      <x15ac:absPath xmlns:x15ac="http://schemas.microsoft.com/office/spreadsheetml/2010/11/ac" url="D:\__Workspace\20250304다목적자동차 기술개발_CBTP_100M\02 HW\03 LLC\설계 툴\LLC 설계 디자인_250926\"/>
    </mc:Choice>
  </mc:AlternateContent>
  <xr:revisionPtr revIDLastSave="0" documentId="13_ncr:1_{956BA8D7-2D22-4619-B8EC-8F22817E3EDF}"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3500" yWindow="3615" windowWidth="23250" windowHeight="15450" firstSheet="8" activeTab="10"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C76" i="14"/>
  <c r="D76" i="14" s="1"/>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C36" i="14"/>
  <c r="B36" i="14"/>
  <c r="Q35" i="14"/>
  <c r="B35" i="14"/>
  <c r="C35" i="14" s="1"/>
  <c r="D35" i="14" s="1"/>
  <c r="N23" i="14" s="1"/>
  <c r="R30" i="14"/>
  <c r="F30" i="14"/>
  <c r="R25" i="14"/>
  <c r="U4" i="14"/>
  <c r="I19" i="13"/>
  <c r="C101" i="14" s="1"/>
  <c r="I17" i="13"/>
  <c r="I18" i="13" s="1"/>
  <c r="P11" i="13"/>
  <c r="I10" i="13"/>
  <c r="I9" i="13"/>
  <c r="I8" i="13"/>
  <c r="D18" i="13" l="1"/>
  <c r="U20" i="14" s="1"/>
  <c r="R64" i="14"/>
  <c r="T64" i="14" s="1"/>
  <c r="D64" i="14"/>
  <c r="R70" i="14"/>
  <c r="T70" i="14" s="1"/>
  <c r="D70" i="14"/>
  <c r="D80" i="14"/>
  <c r="R80" i="14" s="1"/>
  <c r="D38" i="14"/>
  <c r="R38" i="14" s="1"/>
  <c r="S38" i="14" s="1"/>
  <c r="R48" i="14"/>
  <c r="T48" i="14" s="1"/>
  <c r="D48" i="14"/>
  <c r="D54" i="14"/>
  <c r="R54" i="14" s="1"/>
  <c r="T54" i="14" s="1"/>
  <c r="D72" i="14"/>
  <c r="R72" i="14" s="1"/>
  <c r="R78" i="14"/>
  <c r="T78" i="14" s="1"/>
  <c r="D78" i="14"/>
  <c r="R82" i="14"/>
  <c r="T82" i="14" s="1"/>
  <c r="D82" i="14"/>
  <c r="R56" i="14"/>
  <c r="S56" i="14" s="1"/>
  <c r="D56" i="14"/>
  <c r="D62" i="14"/>
  <c r="R62" i="14" s="1"/>
  <c r="R66" i="14"/>
  <c r="T66" i="14" s="1"/>
  <c r="D66" i="14"/>
  <c r="D40" i="14"/>
  <c r="R40" i="14" s="1"/>
  <c r="T40" i="14" s="1"/>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s="1"/>
  <c r="D88" i="14"/>
  <c r="R88" i="14" s="1"/>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169" i="14"/>
  <c r="O307" i="14"/>
  <c r="O243" i="14"/>
  <c r="O176" i="14"/>
  <c r="O199" i="14"/>
  <c r="O239" i="14"/>
  <c r="O155" i="14"/>
  <c r="O192" i="14"/>
  <c r="O179" i="14"/>
  <c r="O314" i="14"/>
  <c r="O327" i="14"/>
  <c r="O200" i="14"/>
  <c r="O220"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202" i="14"/>
  <c r="O114" i="14"/>
  <c r="O325" i="14"/>
  <c r="O287" i="14"/>
  <c r="O193" i="14"/>
  <c r="O331" i="14"/>
  <c r="O235" i="14"/>
  <c r="O191" i="14"/>
  <c r="O127" i="14"/>
  <c r="O118" i="14"/>
  <c r="O105" i="14"/>
  <c r="O277" i="14"/>
  <c r="O137" i="14"/>
  <c r="O254" i="14"/>
  <c r="O247" i="14"/>
  <c r="O110" i="14"/>
  <c r="O290" i="14"/>
  <c r="O166" i="14"/>
  <c r="O217" i="14"/>
  <c r="O167" i="14"/>
  <c r="O294" i="14"/>
  <c r="O260" i="14"/>
  <c r="O249" i="14"/>
  <c r="O298" i="14"/>
  <c r="O131" i="14"/>
  <c r="O279" i="14"/>
  <c r="O151" i="14"/>
  <c r="O256" i="14"/>
  <c r="O140" i="14"/>
  <c r="O224" i="14"/>
  <c r="O299" i="14"/>
  <c r="O194" i="14"/>
  <c r="O152" i="14"/>
  <c r="O210" i="14"/>
  <c r="O257" i="14"/>
  <c r="O269" i="14"/>
  <c r="O309" i="14"/>
  <c r="O214" i="14"/>
  <c r="O126" i="14"/>
  <c r="O321" i="14"/>
  <c r="O120" i="14"/>
  <c r="O278" i="14"/>
  <c r="O144" i="14"/>
  <c r="O178" i="14"/>
  <c r="O231" i="14"/>
  <c r="O300" i="14"/>
  <c r="O313" i="14"/>
  <c r="O229" i="14"/>
  <c r="O158" i="14"/>
  <c r="O138" i="14"/>
  <c r="O352" i="14"/>
  <c r="O259" i="14"/>
  <c r="O323" i="14"/>
  <c r="O332" i="14"/>
  <c r="O228" i="14"/>
  <c r="O190" i="14"/>
  <c r="O329" i="14"/>
  <c r="O128" i="14"/>
  <c r="O349" i="14"/>
  <c r="O211" i="14"/>
  <c r="O271" i="14"/>
  <c r="O305" i="14"/>
  <c r="O153" i="14"/>
  <c r="O173" i="14"/>
  <c r="O163" i="14"/>
  <c r="O215" i="14"/>
  <c r="O335" i="14"/>
  <c r="O141" i="14"/>
  <c r="O337" i="14"/>
  <c r="O237" i="14"/>
  <c r="O189" i="14"/>
  <c r="O242" i="14"/>
  <c r="O270" i="14"/>
  <c r="O197" i="14"/>
  <c r="O156" i="14"/>
  <c r="O223" i="14"/>
  <c r="O145" i="14"/>
  <c r="O226" i="14"/>
  <c r="O340" i="14"/>
  <c r="O125" i="14"/>
  <c r="O238" i="14"/>
  <c r="O102" i="14"/>
  <c r="O343" i="14"/>
  <c r="O219" i="14"/>
  <c r="O213" i="14"/>
  <c r="O303" i="14"/>
  <c r="O101" i="14"/>
  <c r="O304" i="14"/>
  <c r="O227" i="14"/>
  <c r="O175" i="14"/>
  <c r="O159" i="14"/>
  <c r="O146" i="14"/>
  <c r="O165" i="14"/>
  <c r="O147" i="14"/>
  <c r="O262" i="14"/>
  <c r="O292" i="14"/>
  <c r="O289" i="14"/>
  <c r="O306" i="14"/>
  <c r="O103" i="14"/>
  <c r="O149" i="14"/>
  <c r="O258" i="14"/>
  <c r="O280" i="14"/>
  <c r="O111" i="14"/>
  <c r="O311" i="14"/>
  <c r="O248" i="14"/>
  <c r="O198" i="14"/>
  <c r="O266" i="14"/>
  <c r="O142" i="14"/>
  <c r="O160" i="14"/>
  <c r="O346" i="14"/>
  <c r="O148" i="14"/>
  <c r="O264" i="14"/>
  <c r="O339" i="14"/>
  <c r="O129" i="14"/>
  <c r="O164" i="14"/>
  <c r="O274" i="14"/>
  <c r="O112" i="14"/>
  <c r="O154" i="14"/>
  <c r="O295" i="14"/>
  <c r="O297" i="14"/>
  <c r="O174" i="14"/>
  <c r="O282" i="14"/>
  <c r="O121" i="14"/>
  <c r="O108" i="14"/>
  <c r="O276" i="14"/>
  <c r="O216" i="14"/>
  <c r="O203" i="14"/>
  <c r="O350" i="14"/>
  <c r="O312" i="14"/>
  <c r="O338" i="14"/>
  <c r="O183" i="14"/>
  <c r="O341" i="14"/>
  <c r="O172" i="14"/>
  <c r="O133" i="14"/>
  <c r="O221" i="14"/>
  <c r="O286" i="14"/>
  <c r="O225" i="14"/>
  <c r="O285" i="14"/>
  <c r="O186" i="14"/>
  <c r="O187" i="14"/>
  <c r="O119" i="14"/>
  <c r="O328" i="14"/>
  <c r="O109" i="14"/>
  <c r="O324" i="14"/>
  <c r="O185" i="14"/>
  <c r="O150" i="14"/>
  <c r="O188" i="14"/>
  <c r="O161" i="14"/>
  <c r="O319" i="14"/>
  <c r="O347" i="14"/>
  <c r="O241" i="14"/>
  <c r="O104" i="14"/>
  <c r="O250" i="14"/>
  <c r="O184" i="14"/>
  <c r="O240" i="14"/>
  <c r="O273" i="14"/>
  <c r="O263" i="14"/>
  <c r="O245" i="14"/>
  <c r="O344" i="14"/>
  <c r="O106" i="14"/>
  <c r="O236" i="14"/>
  <c r="O353" i="14"/>
  <c r="O322" i="14"/>
  <c r="O139" i="14"/>
  <c r="O162" i="14"/>
  <c r="O308" i="14"/>
  <c r="O310" i="14"/>
  <c r="O207" i="14"/>
  <c r="O342" i="14"/>
  <c r="O253" i="14"/>
  <c r="O136" i="14"/>
  <c r="O170" i="14"/>
  <c r="O351" i="14"/>
  <c r="O281" i="14"/>
  <c r="O355" i="14"/>
  <c r="O206" i="14"/>
  <c r="O205" i="14"/>
  <c r="O334" i="14"/>
  <c r="O123" i="14"/>
  <c r="O244" i="14"/>
  <c r="O222" i="14"/>
  <c r="O116" i="14"/>
  <c r="O195" i="14"/>
  <c r="O113" i="14"/>
  <c r="O348" i="14"/>
  <c r="O117" i="14"/>
  <c r="O234" i="14"/>
  <c r="O246" i="14"/>
  <c r="O267" i="14"/>
  <c r="O272" i="14"/>
  <c r="O326" i="14"/>
  <c r="O135" i="14"/>
  <c r="O354" i="14"/>
  <c r="O208" i="14"/>
  <c r="O265" i="14"/>
  <c r="O204" i="14"/>
  <c r="O171" i="14"/>
  <c r="O177" i="14"/>
  <c r="O345" i="14"/>
  <c r="O230" i="14"/>
  <c r="O168" i="14"/>
  <c r="O181" i="14"/>
  <c r="O330" i="14"/>
  <c r="O284" i="14"/>
  <c r="O296" i="14"/>
  <c r="O318" i="14"/>
  <c r="O209" i="14"/>
  <c r="O336" i="14"/>
  <c r="O157" i="14"/>
  <c r="O132" i="14"/>
  <c r="O288" i="14"/>
  <c r="O107" i="14"/>
  <c r="O196" i="14"/>
  <c r="O201" i="14"/>
  <c r="O261" i="14"/>
  <c r="O252" i="14"/>
  <c r="O212" i="14"/>
  <c r="O302" i="14"/>
  <c r="O301" i="14"/>
  <c r="O232" i="14"/>
  <c r="O180" i="14"/>
  <c r="O268" i="14"/>
  <c r="O233" i="14"/>
  <c r="O316" i="14"/>
  <c r="O182" i="14"/>
  <c r="O293" i="14"/>
  <c r="O134" i="14"/>
  <c r="O291" i="14"/>
  <c r="O218" i="14"/>
  <c r="O320" i="14"/>
  <c r="O283" i="14"/>
  <c r="O115" i="14"/>
  <c r="O124" i="14"/>
  <c r="O317" i="14"/>
  <c r="O130" i="14"/>
  <c r="O255" i="14"/>
  <c r="O143" i="14"/>
  <c r="O333" i="14"/>
  <c r="O275" i="14"/>
  <c r="O122" i="14"/>
  <c r="O315" i="14"/>
  <c r="O251" i="14"/>
  <c r="U30" i="14" l="1"/>
  <c r="U29" i="14"/>
  <c r="U12" i="14"/>
  <c r="U26" i="14"/>
  <c r="U13" i="14"/>
  <c r="U27" i="14"/>
  <c r="U28" i="14"/>
  <c r="CM295" i="14"/>
  <c r="DR295" i="14"/>
  <c r="Z295" i="14"/>
  <c r="BE295" i="14"/>
  <c r="CJ295" i="14"/>
  <c r="DW295" i="14"/>
  <c r="AE295" i="14"/>
  <c r="BJ295" i="14"/>
  <c r="CV295" i="14"/>
  <c r="BI295" i="14"/>
  <c r="BY295" i="14"/>
  <c r="CE295" i="14"/>
  <c r="DJ295" i="14"/>
  <c r="R295" i="14"/>
  <c r="AW295" i="14"/>
  <c r="CB295" i="14"/>
  <c r="DO295" i="14"/>
  <c r="W295" i="14"/>
  <c r="BB295" i="14"/>
  <c r="CN295" i="14"/>
  <c r="DM295" i="14"/>
  <c r="EC295" i="14"/>
  <c r="BW295" i="14"/>
  <c r="DB295" i="14"/>
  <c r="EG295" i="14"/>
  <c r="AO295" i="14"/>
  <c r="BT295" i="14"/>
  <c r="DG295" i="14"/>
  <c r="EL295" i="14"/>
  <c r="AT295" i="14"/>
  <c r="CF295" i="14"/>
  <c r="BA295" i="14"/>
  <c r="BQ295" i="14"/>
  <c r="BO295" i="14"/>
  <c r="CT295" i="14"/>
  <c r="DY295" i="14"/>
  <c r="AG295" i="14"/>
  <c r="BL295" i="14"/>
  <c r="CY295" i="14"/>
  <c r="ED295" i="14"/>
  <c r="AL295" i="14"/>
  <c r="BX295" i="14"/>
  <c r="DE295" i="14"/>
  <c r="BG295" i="14"/>
  <c r="CL295" i="14"/>
  <c r="DQ295" i="14"/>
  <c r="Y295" i="14"/>
  <c r="BD295" i="14"/>
  <c r="CQ295" i="14"/>
  <c r="DV295" i="14"/>
  <c r="AD295" i="14"/>
  <c r="BP295" i="14"/>
  <c r="AS295" i="14"/>
  <c r="EI295" i="14"/>
  <c r="AQ295" i="14"/>
  <c r="BV295" i="14"/>
  <c r="DA295" i="14"/>
  <c r="EF295" i="14"/>
  <c r="AN295" i="14"/>
  <c r="CA295" i="14"/>
  <c r="DF295" i="14"/>
  <c r="N295" i="14"/>
  <c r="AZ295" i="14"/>
  <c r="AK295" i="14"/>
  <c r="EA295" i="14"/>
  <c r="AI295" i="14"/>
  <c r="BN295" i="14"/>
  <c r="CS295" i="14"/>
  <c r="DX295" i="14"/>
  <c r="AF295" i="14"/>
  <c r="BS295" i="14"/>
  <c r="CX295" i="14"/>
  <c r="EJ295" i="14"/>
  <c r="AR295" i="14"/>
  <c r="CO295" i="14"/>
  <c r="DS295" i="14"/>
  <c r="AA295" i="14"/>
  <c r="BF295" i="14"/>
  <c r="CK295" i="14"/>
  <c r="DP295" i="14"/>
  <c r="X295" i="14"/>
  <c r="BK295" i="14"/>
  <c r="CP295" i="14"/>
  <c r="EB295" i="14"/>
  <c r="AJ295" i="14"/>
  <c r="AC295" i="14"/>
  <c r="DK295" i="14"/>
  <c r="S295" i="14"/>
  <c r="AX295" i="14"/>
  <c r="CC295" i="14"/>
  <c r="DH295" i="14"/>
  <c r="P295" i="14"/>
  <c r="BC295" i="14"/>
  <c r="CH295" i="14"/>
  <c r="DT295" i="14"/>
  <c r="AB295" i="14"/>
  <c r="CG295" i="14"/>
  <c r="DC295" i="14"/>
  <c r="EH295" i="14"/>
  <c r="AP295" i="14"/>
  <c r="BU295" i="14"/>
  <c r="CZ295" i="14"/>
  <c r="EM295" i="14"/>
  <c r="AU295" i="14"/>
  <c r="BZ295" i="14"/>
  <c r="DL295" i="14"/>
  <c r="T295" i="14"/>
  <c r="U295" i="14"/>
  <c r="CU295" i="14"/>
  <c r="DZ295" i="14"/>
  <c r="AH295" i="14"/>
  <c r="BM295" i="14"/>
  <c r="CR295" i="14"/>
  <c r="EE295" i="14"/>
  <c r="AM295" i="14"/>
  <c r="BR295" i="14"/>
  <c r="DD295" i="14"/>
  <c r="DU295" i="14"/>
  <c r="EK295" i="14"/>
  <c r="DN295" i="14"/>
  <c r="V295" i="14"/>
  <c r="BH295" i="14"/>
  <c r="CW295" i="14"/>
  <c r="AY295" i="14"/>
  <c r="CD295" i="14"/>
  <c r="AV295" i="14"/>
  <c r="CI295" i="14"/>
  <c r="DI295" i="14"/>
  <c r="Q295" i="14"/>
  <c r="DJ250" i="14"/>
  <c r="R250" i="14"/>
  <c r="AW250" i="14"/>
  <c r="CB250" i="14"/>
  <c r="DO250" i="14"/>
  <c r="W250" i="14"/>
  <c r="BB250" i="14"/>
  <c r="CO250" i="14"/>
  <c r="DT250" i="14"/>
  <c r="AB250" i="14"/>
  <c r="BG250" i="14"/>
  <c r="DB250" i="14"/>
  <c r="EG250" i="14"/>
  <c r="AO250" i="14"/>
  <c r="BT250" i="14"/>
  <c r="DG250" i="14"/>
  <c r="EL250" i="14"/>
  <c r="AT250" i="14"/>
  <c r="CG250" i="14"/>
  <c r="DL250" i="14"/>
  <c r="T250" i="14"/>
  <c r="AY250" i="14"/>
  <c r="CT250" i="14"/>
  <c r="DY250" i="14"/>
  <c r="AG250" i="14"/>
  <c r="BL250" i="14"/>
  <c r="CY250" i="14"/>
  <c r="ED250" i="14"/>
  <c r="AL250" i="14"/>
  <c r="BY250" i="14"/>
  <c r="DD250" i="14"/>
  <c r="EI250" i="14"/>
  <c r="AQ250" i="14"/>
  <c r="CL250" i="14"/>
  <c r="DQ250" i="14"/>
  <c r="Y250" i="14"/>
  <c r="BD250" i="14"/>
  <c r="CQ250" i="14"/>
  <c r="DV250" i="14"/>
  <c r="AD250" i="14"/>
  <c r="BQ250" i="14"/>
  <c r="CV250" i="14"/>
  <c r="EA250" i="14"/>
  <c r="AI250" i="14"/>
  <c r="CD250" i="14"/>
  <c r="DI250" i="14"/>
  <c r="Q250" i="14"/>
  <c r="AV250" i="14"/>
  <c r="CI250" i="14"/>
  <c r="DN250" i="14"/>
  <c r="V250" i="14"/>
  <c r="BI250" i="14"/>
  <c r="CN250" i="14"/>
  <c r="DS250" i="14"/>
  <c r="AA250" i="14"/>
  <c r="BN250" i="14"/>
  <c r="CS250" i="14"/>
  <c r="DX250" i="14"/>
  <c r="AF250" i="14"/>
  <c r="BS250" i="14"/>
  <c r="CX250" i="14"/>
  <c r="EK250" i="14"/>
  <c r="AS250" i="14"/>
  <c r="BX250" i="14"/>
  <c r="DC250" i="14"/>
  <c r="BF250" i="14"/>
  <c r="CK250" i="14"/>
  <c r="DP250" i="14"/>
  <c r="X250" i="14"/>
  <c r="BK250" i="14"/>
  <c r="CP250" i="14"/>
  <c r="EC250" i="14"/>
  <c r="AK250" i="14"/>
  <c r="BP250" i="14"/>
  <c r="CU250" i="14"/>
  <c r="AX250" i="14"/>
  <c r="CC250" i="14"/>
  <c r="DH250" i="14"/>
  <c r="P250" i="14"/>
  <c r="BC250" i="14"/>
  <c r="CH250" i="14"/>
  <c r="DU250" i="14"/>
  <c r="AC250" i="14"/>
  <c r="BH250" i="14"/>
  <c r="CM250" i="14"/>
  <c r="EH250" i="14"/>
  <c r="AP250" i="14"/>
  <c r="BU250" i="14"/>
  <c r="CZ250" i="14"/>
  <c r="EM250" i="14"/>
  <c r="AU250" i="14"/>
  <c r="BZ250" i="14"/>
  <c r="DM250" i="14"/>
  <c r="U250" i="14"/>
  <c r="AZ250" i="14"/>
  <c r="CE250" i="14"/>
  <c r="DZ250" i="14"/>
  <c r="AH250" i="14"/>
  <c r="BM250" i="14"/>
  <c r="CR250" i="14"/>
  <c r="EE250" i="14"/>
  <c r="AM250" i="14"/>
  <c r="BR250" i="14"/>
  <c r="DE250" i="14"/>
  <c r="EJ250" i="14"/>
  <c r="AR250" i="14"/>
  <c r="BW250" i="14"/>
  <c r="DR250" i="14"/>
  <c r="Z250" i="14"/>
  <c r="BE250" i="14"/>
  <c r="CJ250" i="14"/>
  <c r="DW250" i="14"/>
  <c r="AE250" i="14"/>
  <c r="BJ250" i="14"/>
  <c r="CW250" i="14"/>
  <c r="EB250" i="14"/>
  <c r="AJ250" i="14"/>
  <c r="BO250" i="14"/>
  <c r="DF250" i="14"/>
  <c r="N250" i="14"/>
  <c r="BA250" i="14"/>
  <c r="CF250" i="14"/>
  <c r="DK250" i="14"/>
  <c r="S250" i="14"/>
  <c r="BV250" i="14"/>
  <c r="AN250" i="14"/>
  <c r="CA250" i="14"/>
  <c r="EF250" i="14"/>
  <c r="DA250" i="14"/>
  <c r="EM338" i="14"/>
  <c r="EL338" i="14"/>
  <c r="AT338" i="14"/>
  <c r="CG338" i="14"/>
  <c r="EA338" i="14"/>
  <c r="AI338" i="14"/>
  <c r="BN338" i="14"/>
  <c r="CS338" i="14"/>
  <c r="AN338" i="14"/>
  <c r="CR338" i="14"/>
  <c r="BE338" i="14"/>
  <c r="EE338" i="14"/>
  <c r="ED338" i="14"/>
  <c r="AL338" i="14"/>
  <c r="BY338" i="14"/>
  <c r="DS338" i="14"/>
  <c r="AA338" i="14"/>
  <c r="BF338" i="14"/>
  <c r="CK338" i="14"/>
  <c r="AB338" i="14"/>
  <c r="BM338" i="14"/>
  <c r="AR338" i="14"/>
  <c r="DW338" i="14"/>
  <c r="DV338" i="14"/>
  <c r="AD338" i="14"/>
  <c r="BQ338" i="14"/>
  <c r="DK338" i="14"/>
  <c r="S338" i="14"/>
  <c r="AX338" i="14"/>
  <c r="CC338" i="14"/>
  <c r="DH338" i="14"/>
  <c r="AV338" i="14"/>
  <c r="AE338" i="14"/>
  <c r="DO338" i="14"/>
  <c r="DN338" i="14"/>
  <c r="V338" i="14"/>
  <c r="BI338" i="14"/>
  <c r="DC338" i="14"/>
  <c r="EH338" i="14"/>
  <c r="AP338" i="14"/>
  <c r="DX338" i="14"/>
  <c r="BT338" i="14"/>
  <c r="AJ338" i="14"/>
  <c r="Q338" i="14"/>
  <c r="DG338" i="14"/>
  <c r="DF338" i="14"/>
  <c r="N338" i="14"/>
  <c r="EJ338" i="14"/>
  <c r="CU338" i="14"/>
  <c r="DZ338" i="14"/>
  <c r="AH338" i="14"/>
  <c r="BX338" i="14"/>
  <c r="AZ338" i="14"/>
  <c r="W338" i="14"/>
  <c r="AS338" i="14"/>
  <c r="CQ338" i="14"/>
  <c r="CP338" i="14"/>
  <c r="EC338" i="14"/>
  <c r="DT338" i="14"/>
  <c r="CE338" i="14"/>
  <c r="DJ338" i="14"/>
  <c r="R338" i="14"/>
  <c r="AO338" i="14"/>
  <c r="Y338" i="14"/>
  <c r="BL338" i="14"/>
  <c r="T338" i="14"/>
  <c r="CI338" i="14"/>
  <c r="CH338" i="14"/>
  <c r="DU338" i="14"/>
  <c r="DL338" i="14"/>
  <c r="BW338" i="14"/>
  <c r="DB338" i="14"/>
  <c r="EG338" i="14"/>
  <c r="AC338" i="14"/>
  <c r="CZ338" i="14"/>
  <c r="AU338" i="14"/>
  <c r="CF338" i="14"/>
  <c r="CA338" i="14"/>
  <c r="BZ338" i="14"/>
  <c r="DM338" i="14"/>
  <c r="DD338" i="14"/>
  <c r="BO338" i="14"/>
  <c r="CT338" i="14"/>
  <c r="DY338" i="14"/>
  <c r="P338" i="14"/>
  <c r="BP338" i="14"/>
  <c r="AG338" i="14"/>
  <c r="BH338" i="14"/>
  <c r="BS338" i="14"/>
  <c r="BR338" i="14"/>
  <c r="DE338" i="14"/>
  <c r="CV338" i="14"/>
  <c r="BG338" i="14"/>
  <c r="CL338" i="14"/>
  <c r="DQ338" i="14"/>
  <c r="DP338" i="14"/>
  <c r="AW338" i="14"/>
  <c r="U338" i="14"/>
  <c r="BK338" i="14"/>
  <c r="BJ338" i="14"/>
  <c r="CW338" i="14"/>
  <c r="CN338" i="14"/>
  <c r="AY338" i="14"/>
  <c r="CD338" i="14"/>
  <c r="DI338" i="14"/>
  <c r="BU338" i="14"/>
  <c r="AK338" i="14"/>
  <c r="EF338" i="14"/>
  <c r="BC338" i="14"/>
  <c r="BB338" i="14"/>
  <c r="CO338" i="14"/>
  <c r="EI338" i="14"/>
  <c r="AQ338" i="14"/>
  <c r="BV338" i="14"/>
  <c r="DA338" i="14"/>
  <c r="BA338" i="14"/>
  <c r="X338" i="14"/>
  <c r="CB338" i="14"/>
  <c r="CY338" i="14"/>
  <c r="CX338" i="14"/>
  <c r="EK338" i="14"/>
  <c r="EB338" i="14"/>
  <c r="CM338" i="14"/>
  <c r="DR338" i="14"/>
  <c r="Z338" i="14"/>
  <c r="CJ338" i="14"/>
  <c r="AF338" i="14"/>
  <c r="BD338" i="14"/>
  <c r="AM338" i="14"/>
  <c r="AX146" i="14"/>
  <c r="CC146" i="14"/>
  <c r="DH146" i="14"/>
  <c r="P146" i="14"/>
  <c r="BC146" i="14"/>
  <c r="CH146" i="14"/>
  <c r="DU146" i="14"/>
  <c r="AC146" i="14"/>
  <c r="BH146" i="14"/>
  <c r="CM146" i="14"/>
  <c r="EH146" i="14"/>
  <c r="AP146" i="14"/>
  <c r="BU146" i="14"/>
  <c r="CZ146" i="14"/>
  <c r="EM146" i="14"/>
  <c r="AU146" i="14"/>
  <c r="BZ146" i="14"/>
  <c r="DM146" i="14"/>
  <c r="U146" i="14"/>
  <c r="AZ146" i="14"/>
  <c r="CE146" i="14"/>
  <c r="DZ146" i="14"/>
  <c r="AH146" i="14"/>
  <c r="BM146" i="14"/>
  <c r="CR146" i="14"/>
  <c r="EE146" i="14"/>
  <c r="AM146" i="14"/>
  <c r="BR146" i="14"/>
  <c r="DE146" i="14"/>
  <c r="EJ146" i="14"/>
  <c r="AR146" i="14"/>
  <c r="BW146" i="14"/>
  <c r="DR146" i="14"/>
  <c r="Z146" i="14"/>
  <c r="BE146" i="14"/>
  <c r="CJ146" i="14"/>
  <c r="DW146" i="14"/>
  <c r="AE146" i="14"/>
  <c r="BJ146" i="14"/>
  <c r="CW146" i="14"/>
  <c r="EB146" i="14"/>
  <c r="AJ146" i="14"/>
  <c r="BO146" i="14"/>
  <c r="DJ146" i="14"/>
  <c r="R146" i="14"/>
  <c r="AW146" i="14"/>
  <c r="CB146" i="14"/>
  <c r="DO146" i="14"/>
  <c r="W146" i="14"/>
  <c r="BB146" i="14"/>
  <c r="CO146" i="14"/>
  <c r="DT146" i="14"/>
  <c r="AB146" i="14"/>
  <c r="BG146" i="14"/>
  <c r="DB146" i="14"/>
  <c r="EG146" i="14"/>
  <c r="AO146" i="14"/>
  <c r="BT146" i="14"/>
  <c r="DG146" i="14"/>
  <c r="EL146" i="14"/>
  <c r="AT146" i="14"/>
  <c r="CG146" i="14"/>
  <c r="DL146" i="14"/>
  <c r="T146" i="14"/>
  <c r="AY146" i="14"/>
  <c r="CT146" i="14"/>
  <c r="DY146" i="14"/>
  <c r="AG146" i="14"/>
  <c r="BL146" i="14"/>
  <c r="CY146" i="14"/>
  <c r="ED146" i="14"/>
  <c r="AL146" i="14"/>
  <c r="BY146" i="14"/>
  <c r="DD146" i="14"/>
  <c r="EI146" i="14"/>
  <c r="AQ146" i="14"/>
  <c r="CL146" i="14"/>
  <c r="DQ146" i="14"/>
  <c r="Y146" i="14"/>
  <c r="BD146" i="14"/>
  <c r="CQ146" i="14"/>
  <c r="DV146" i="14"/>
  <c r="AD146" i="14"/>
  <c r="BQ146" i="14"/>
  <c r="CV146" i="14"/>
  <c r="EA146" i="14"/>
  <c r="AI146" i="14"/>
  <c r="BN146" i="14"/>
  <c r="CS146" i="14"/>
  <c r="DX146" i="14"/>
  <c r="AF146" i="14"/>
  <c r="BS146" i="14"/>
  <c r="CX146" i="14"/>
  <c r="EK146" i="14"/>
  <c r="AS146" i="14"/>
  <c r="BX146" i="14"/>
  <c r="DC146" i="14"/>
  <c r="BF146" i="14"/>
  <c r="CK146" i="14"/>
  <c r="DP146" i="14"/>
  <c r="X146" i="14"/>
  <c r="BK146" i="14"/>
  <c r="CP146" i="14"/>
  <c r="EC146" i="14"/>
  <c r="AK146" i="14"/>
  <c r="BP146" i="14"/>
  <c r="CU146" i="14"/>
  <c r="AN146" i="14"/>
  <c r="DK146" i="14"/>
  <c r="CI146" i="14"/>
  <c r="AA146" i="14"/>
  <c r="CA146" i="14"/>
  <c r="S146" i="14"/>
  <c r="DN146" i="14"/>
  <c r="DF146" i="14"/>
  <c r="CD146" i="14"/>
  <c r="V146" i="14"/>
  <c r="BV146" i="14"/>
  <c r="N146" i="14"/>
  <c r="DI146" i="14"/>
  <c r="BI146" i="14"/>
  <c r="DA146" i="14"/>
  <c r="BA146" i="14"/>
  <c r="Q146" i="14"/>
  <c r="CN146" i="14"/>
  <c r="EF146" i="14"/>
  <c r="CF146" i="14"/>
  <c r="AV146" i="14"/>
  <c r="DS146" i="14"/>
  <c r="BR103" i="14"/>
  <c r="DE103" i="14"/>
  <c r="EJ103" i="14"/>
  <c r="AR103" i="14"/>
  <c r="BW103" i="14"/>
  <c r="DB103" i="14"/>
  <c r="EG103" i="14"/>
  <c r="AO103" i="14"/>
  <c r="BT103" i="14"/>
  <c r="DG103" i="14"/>
  <c r="BJ103" i="14"/>
  <c r="CW103" i="14"/>
  <c r="EB103" i="14"/>
  <c r="AJ103" i="14"/>
  <c r="BO103" i="14"/>
  <c r="CT103" i="14"/>
  <c r="DY103" i="14"/>
  <c r="AG103" i="14"/>
  <c r="BL103" i="14"/>
  <c r="CY103" i="14"/>
  <c r="BB103" i="14"/>
  <c r="CO103" i="14"/>
  <c r="DT103" i="14"/>
  <c r="AB103" i="14"/>
  <c r="BG103" i="14"/>
  <c r="CL103" i="14"/>
  <c r="DQ103" i="14"/>
  <c r="Y103" i="14"/>
  <c r="BD103" i="14"/>
  <c r="CQ103" i="14"/>
  <c r="EL103" i="14"/>
  <c r="AT103" i="14"/>
  <c r="CG103" i="14"/>
  <c r="DL103" i="14"/>
  <c r="T103" i="14"/>
  <c r="AY103" i="14"/>
  <c r="CD103" i="14"/>
  <c r="DI103" i="14"/>
  <c r="Q103" i="14"/>
  <c r="AV103" i="14"/>
  <c r="CI103" i="14"/>
  <c r="ED103" i="14"/>
  <c r="AL103" i="14"/>
  <c r="BY103" i="14"/>
  <c r="DD103" i="14"/>
  <c r="EI103" i="14"/>
  <c r="AQ103" i="14"/>
  <c r="BV103" i="14"/>
  <c r="DA103" i="14"/>
  <c r="EF103" i="14"/>
  <c r="AN103" i="14"/>
  <c r="CA103" i="14"/>
  <c r="DV103" i="14"/>
  <c r="DN103" i="14"/>
  <c r="V103" i="14"/>
  <c r="BI103" i="14"/>
  <c r="CN103" i="14"/>
  <c r="DS103" i="14"/>
  <c r="AA103" i="14"/>
  <c r="BF103" i="14"/>
  <c r="CK103" i="14"/>
  <c r="DP103" i="14"/>
  <c r="X103" i="14"/>
  <c r="BK103" i="14"/>
  <c r="DF103" i="14"/>
  <c r="N103" i="14"/>
  <c r="BA103" i="14"/>
  <c r="CF103" i="14"/>
  <c r="DK103" i="14"/>
  <c r="S103" i="14"/>
  <c r="AX103" i="14"/>
  <c r="CC103" i="14"/>
  <c r="DH103" i="14"/>
  <c r="P103" i="14"/>
  <c r="BC103" i="14"/>
  <c r="CX103" i="14"/>
  <c r="EK103" i="14"/>
  <c r="AS103" i="14"/>
  <c r="BX103" i="14"/>
  <c r="DC103" i="14"/>
  <c r="EH103" i="14"/>
  <c r="AP103" i="14"/>
  <c r="BU103" i="14"/>
  <c r="CZ103" i="14"/>
  <c r="EM103" i="14"/>
  <c r="AU103" i="14"/>
  <c r="CP103" i="14"/>
  <c r="EC103" i="14"/>
  <c r="AK103" i="14"/>
  <c r="BP103" i="14"/>
  <c r="CU103" i="14"/>
  <c r="DZ103" i="14"/>
  <c r="AH103" i="14"/>
  <c r="BM103" i="14"/>
  <c r="CR103" i="14"/>
  <c r="EE103" i="14"/>
  <c r="AM103" i="14"/>
  <c r="CH103" i="14"/>
  <c r="DU103" i="14"/>
  <c r="AC103" i="14"/>
  <c r="BH103" i="14"/>
  <c r="CM103" i="14"/>
  <c r="DR103" i="14"/>
  <c r="Z103" i="14"/>
  <c r="BE103" i="14"/>
  <c r="CJ103" i="14"/>
  <c r="DW103" i="14"/>
  <c r="AE103" i="14"/>
  <c r="BZ103" i="14"/>
  <c r="DM103" i="14"/>
  <c r="U103" i="14"/>
  <c r="AZ103" i="14"/>
  <c r="CE103" i="14"/>
  <c r="DJ103" i="14"/>
  <c r="R103" i="14"/>
  <c r="AW103" i="14"/>
  <c r="CB103" i="14"/>
  <c r="DO103" i="14"/>
  <c r="W103" i="14"/>
  <c r="AD103" i="14"/>
  <c r="BQ103" i="14"/>
  <c r="CV103" i="14"/>
  <c r="EA103" i="14"/>
  <c r="AI103" i="14"/>
  <c r="BN103" i="14"/>
  <c r="CS103" i="14"/>
  <c r="DX103" i="14"/>
  <c r="AF103" i="14"/>
  <c r="BS103" i="14"/>
  <c r="DP195" i="14"/>
  <c r="X195" i="14"/>
  <c r="BK195" i="14"/>
  <c r="CP195" i="14"/>
  <c r="EC195" i="14"/>
  <c r="AK195" i="14"/>
  <c r="BP195" i="14"/>
  <c r="CU195" i="14"/>
  <c r="DZ195" i="14"/>
  <c r="AH195" i="14"/>
  <c r="AG195" i="14"/>
  <c r="DH195" i="14"/>
  <c r="P195" i="14"/>
  <c r="BC195" i="14"/>
  <c r="CH195" i="14"/>
  <c r="DU195" i="14"/>
  <c r="AC195" i="14"/>
  <c r="BH195" i="14"/>
  <c r="CM195" i="14"/>
  <c r="DR195" i="14"/>
  <c r="Z195" i="14"/>
  <c r="CK195" i="14"/>
  <c r="CZ195" i="14"/>
  <c r="EM195" i="14"/>
  <c r="AU195" i="14"/>
  <c r="BZ195" i="14"/>
  <c r="DM195" i="14"/>
  <c r="U195" i="14"/>
  <c r="AZ195" i="14"/>
  <c r="CE195" i="14"/>
  <c r="DJ195" i="14"/>
  <c r="R195" i="14"/>
  <c r="Y195" i="14"/>
  <c r="CR195" i="14"/>
  <c r="EE195" i="14"/>
  <c r="AM195" i="14"/>
  <c r="BR195" i="14"/>
  <c r="DE195" i="14"/>
  <c r="EJ195" i="14"/>
  <c r="AR195" i="14"/>
  <c r="BW195" i="14"/>
  <c r="DB195" i="14"/>
  <c r="DY195" i="14"/>
  <c r="CC195" i="14"/>
  <c r="CJ195" i="14"/>
  <c r="DW195" i="14"/>
  <c r="AE195" i="14"/>
  <c r="BJ195" i="14"/>
  <c r="CW195" i="14"/>
  <c r="EB195" i="14"/>
  <c r="AJ195" i="14"/>
  <c r="BO195" i="14"/>
  <c r="CT195" i="14"/>
  <c r="BM195" i="14"/>
  <c r="Q195" i="14"/>
  <c r="CB195" i="14"/>
  <c r="DO195" i="14"/>
  <c r="W195" i="14"/>
  <c r="BB195" i="14"/>
  <c r="CO195" i="14"/>
  <c r="DT195" i="14"/>
  <c r="AB195" i="14"/>
  <c r="BG195" i="14"/>
  <c r="CL195" i="14"/>
  <c r="DQ195" i="14"/>
  <c r="EG195" i="14"/>
  <c r="BT195" i="14"/>
  <c r="DG195" i="14"/>
  <c r="EL195" i="14"/>
  <c r="AT195" i="14"/>
  <c r="CG195" i="14"/>
  <c r="DL195" i="14"/>
  <c r="T195" i="14"/>
  <c r="AY195" i="14"/>
  <c r="CD195" i="14"/>
  <c r="BE195" i="14"/>
  <c r="BU195" i="14"/>
  <c r="BL195" i="14"/>
  <c r="CY195" i="14"/>
  <c r="ED195" i="14"/>
  <c r="AL195" i="14"/>
  <c r="BY195" i="14"/>
  <c r="DD195" i="14"/>
  <c r="EI195" i="14"/>
  <c r="AQ195" i="14"/>
  <c r="BV195" i="14"/>
  <c r="DI195" i="14"/>
  <c r="EF195" i="14"/>
  <c r="AN195" i="14"/>
  <c r="CA195" i="14"/>
  <c r="DF195" i="14"/>
  <c r="N195" i="14"/>
  <c r="BA195" i="14"/>
  <c r="CF195" i="14"/>
  <c r="DK195" i="14"/>
  <c r="S195" i="14"/>
  <c r="AX195" i="14"/>
  <c r="AO195" i="14"/>
  <c r="DX195" i="14"/>
  <c r="AF195" i="14"/>
  <c r="BS195" i="14"/>
  <c r="CX195" i="14"/>
  <c r="EK195" i="14"/>
  <c r="AS195" i="14"/>
  <c r="BX195" i="14"/>
  <c r="DC195" i="14"/>
  <c r="EH195" i="14"/>
  <c r="AP195" i="14"/>
  <c r="CS195" i="14"/>
  <c r="CV195" i="14"/>
  <c r="CN195" i="14"/>
  <c r="BD195" i="14"/>
  <c r="EA195" i="14"/>
  <c r="AV195" i="14"/>
  <c r="DS195" i="14"/>
  <c r="CQ195" i="14"/>
  <c r="AI195" i="14"/>
  <c r="CI195" i="14"/>
  <c r="AA195" i="14"/>
  <c r="DV195" i="14"/>
  <c r="BN195" i="14"/>
  <c r="DN195" i="14"/>
  <c r="BF195" i="14"/>
  <c r="AD195" i="14"/>
  <c r="AW195" i="14"/>
  <c r="V195" i="14"/>
  <c r="DA195" i="14"/>
  <c r="BQ195" i="14"/>
  <c r="BI195" i="14"/>
  <c r="BW343" i="14"/>
  <c r="DB343" i="14"/>
  <c r="EG343" i="14"/>
  <c r="AO343" i="14"/>
  <c r="BT343" i="14"/>
  <c r="DG343" i="14"/>
  <c r="EL343" i="14"/>
  <c r="AT343" i="14"/>
  <c r="CG343" i="14"/>
  <c r="AJ343" i="14"/>
  <c r="BH343" i="14"/>
  <c r="BO343" i="14"/>
  <c r="CT343" i="14"/>
  <c r="DY343" i="14"/>
  <c r="AG343" i="14"/>
  <c r="BL343" i="14"/>
  <c r="CY343" i="14"/>
  <c r="ED343" i="14"/>
  <c r="AL343" i="14"/>
  <c r="BY343" i="14"/>
  <c r="CN343" i="14"/>
  <c r="BG343" i="14"/>
  <c r="CL343" i="14"/>
  <c r="DQ343" i="14"/>
  <c r="Y343" i="14"/>
  <c r="BD343" i="14"/>
  <c r="CQ343" i="14"/>
  <c r="DV343" i="14"/>
  <c r="AD343" i="14"/>
  <c r="BQ343" i="14"/>
  <c r="AB343" i="14"/>
  <c r="AY343" i="14"/>
  <c r="CD343" i="14"/>
  <c r="DI343" i="14"/>
  <c r="Q343" i="14"/>
  <c r="AV343" i="14"/>
  <c r="CI343" i="14"/>
  <c r="DN343" i="14"/>
  <c r="V343" i="14"/>
  <c r="BI343" i="14"/>
  <c r="CF343" i="14"/>
  <c r="EI343" i="14"/>
  <c r="AQ343" i="14"/>
  <c r="BV343" i="14"/>
  <c r="DA343" i="14"/>
  <c r="EF343" i="14"/>
  <c r="AN343" i="14"/>
  <c r="CA343" i="14"/>
  <c r="DF343" i="14"/>
  <c r="N343" i="14"/>
  <c r="BA343" i="14"/>
  <c r="T343" i="14"/>
  <c r="EA343" i="14"/>
  <c r="AI343" i="14"/>
  <c r="BN343" i="14"/>
  <c r="CS343" i="14"/>
  <c r="DX343" i="14"/>
  <c r="AF343" i="14"/>
  <c r="BS343" i="14"/>
  <c r="CX343" i="14"/>
  <c r="EK343" i="14"/>
  <c r="AS343" i="14"/>
  <c r="EJ343" i="14"/>
  <c r="DS343" i="14"/>
  <c r="AA343" i="14"/>
  <c r="BF343" i="14"/>
  <c r="CK343" i="14"/>
  <c r="DP343" i="14"/>
  <c r="X343" i="14"/>
  <c r="BK343" i="14"/>
  <c r="CP343" i="14"/>
  <c r="EC343" i="14"/>
  <c r="AK343" i="14"/>
  <c r="BX343" i="14"/>
  <c r="DK343" i="14"/>
  <c r="S343" i="14"/>
  <c r="AX343" i="14"/>
  <c r="CC343" i="14"/>
  <c r="DH343" i="14"/>
  <c r="P343" i="14"/>
  <c r="BC343" i="14"/>
  <c r="CH343" i="14"/>
  <c r="DU343" i="14"/>
  <c r="AC343" i="14"/>
  <c r="EB343" i="14"/>
  <c r="CM343" i="14"/>
  <c r="DR343" i="14"/>
  <c r="Z343" i="14"/>
  <c r="BE343" i="14"/>
  <c r="CJ343" i="14"/>
  <c r="DW343" i="14"/>
  <c r="AE343" i="14"/>
  <c r="BJ343" i="14"/>
  <c r="CW343" i="14"/>
  <c r="AR343" i="14"/>
  <c r="AZ343" i="14"/>
  <c r="CE343" i="14"/>
  <c r="DJ343" i="14"/>
  <c r="R343" i="14"/>
  <c r="AW343" i="14"/>
  <c r="CB343" i="14"/>
  <c r="DO343" i="14"/>
  <c r="W343" i="14"/>
  <c r="BB343" i="14"/>
  <c r="CO343" i="14"/>
  <c r="CV343" i="14"/>
  <c r="DT343" i="14"/>
  <c r="AH343" i="14"/>
  <c r="DE343" i="14"/>
  <c r="BU343" i="14"/>
  <c r="U343" i="14"/>
  <c r="BM343" i="14"/>
  <c r="DD343" i="14"/>
  <c r="CZ343" i="14"/>
  <c r="BP343" i="14"/>
  <c r="CR343" i="14"/>
  <c r="DL343" i="14"/>
  <c r="EM343" i="14"/>
  <c r="EE343" i="14"/>
  <c r="DC343" i="14"/>
  <c r="AU343" i="14"/>
  <c r="CU343" i="14"/>
  <c r="AM343" i="14"/>
  <c r="EH343" i="14"/>
  <c r="BZ343" i="14"/>
  <c r="DZ343" i="14"/>
  <c r="BR343" i="14"/>
  <c r="AP343" i="14"/>
  <c r="DM343" i="14"/>
  <c r="CM156" i="14"/>
  <c r="DR156" i="14"/>
  <c r="Z156" i="14"/>
  <c r="BE156" i="14"/>
  <c r="CJ156" i="14"/>
  <c r="BK156" i="14"/>
  <c r="CP156" i="14"/>
  <c r="EC156" i="14"/>
  <c r="AK156" i="14"/>
  <c r="BX156" i="14"/>
  <c r="DD156" i="14"/>
  <c r="CE156" i="14"/>
  <c r="DJ156" i="14"/>
  <c r="R156" i="14"/>
  <c r="AW156" i="14"/>
  <c r="CB156" i="14"/>
  <c r="BC156" i="14"/>
  <c r="CH156" i="14"/>
  <c r="DU156" i="14"/>
  <c r="AC156" i="14"/>
  <c r="BW156" i="14"/>
  <c r="DB156" i="14"/>
  <c r="EG156" i="14"/>
  <c r="AO156" i="14"/>
  <c r="EM156" i="14"/>
  <c r="AU156" i="14"/>
  <c r="BZ156" i="14"/>
  <c r="DM156" i="14"/>
  <c r="CV156" i="14"/>
  <c r="P156" i="14"/>
  <c r="AB156" i="14"/>
  <c r="BO156" i="14"/>
  <c r="CT156" i="14"/>
  <c r="DY156" i="14"/>
  <c r="AG156" i="14"/>
  <c r="EE156" i="14"/>
  <c r="AM156" i="14"/>
  <c r="BR156" i="14"/>
  <c r="DE156" i="14"/>
  <c r="BD156" i="14"/>
  <c r="EB156" i="14"/>
  <c r="BG156" i="14"/>
  <c r="CL156" i="14"/>
  <c r="DQ156" i="14"/>
  <c r="Y156" i="14"/>
  <c r="DW156" i="14"/>
  <c r="AE156" i="14"/>
  <c r="BJ156" i="14"/>
  <c r="CW156" i="14"/>
  <c r="X156" i="14"/>
  <c r="BT156" i="14"/>
  <c r="EI156" i="14"/>
  <c r="AQ156" i="14"/>
  <c r="BV156" i="14"/>
  <c r="DA156" i="14"/>
  <c r="EF156" i="14"/>
  <c r="DG156" i="14"/>
  <c r="EL156" i="14"/>
  <c r="AT156" i="14"/>
  <c r="CG156" i="14"/>
  <c r="AZ156" i="14"/>
  <c r="DT156" i="14"/>
  <c r="EA156" i="14"/>
  <c r="AI156" i="14"/>
  <c r="BN156" i="14"/>
  <c r="CS156" i="14"/>
  <c r="DX156" i="14"/>
  <c r="CY156" i="14"/>
  <c r="ED156" i="14"/>
  <c r="AL156" i="14"/>
  <c r="BY156" i="14"/>
  <c r="U156" i="14"/>
  <c r="BP156" i="14"/>
  <c r="DS156" i="14"/>
  <c r="AA156" i="14"/>
  <c r="BF156" i="14"/>
  <c r="CK156" i="14"/>
  <c r="DP156" i="14"/>
  <c r="CQ156" i="14"/>
  <c r="DV156" i="14"/>
  <c r="AD156" i="14"/>
  <c r="BQ156" i="14"/>
  <c r="CF156" i="14"/>
  <c r="AJ156" i="14"/>
  <c r="DK156" i="14"/>
  <c r="S156" i="14"/>
  <c r="AX156" i="14"/>
  <c r="CC156" i="14"/>
  <c r="DH156" i="14"/>
  <c r="CI156" i="14"/>
  <c r="DN156" i="14"/>
  <c r="V156" i="14"/>
  <c r="BI156" i="14"/>
  <c r="AV156" i="14"/>
  <c r="DL156" i="14"/>
  <c r="DC156" i="14"/>
  <c r="EH156" i="14"/>
  <c r="AP156" i="14"/>
  <c r="BU156" i="14"/>
  <c r="CZ156" i="14"/>
  <c r="CA156" i="14"/>
  <c r="DF156" i="14"/>
  <c r="N156" i="14"/>
  <c r="BA156" i="14"/>
  <c r="T156" i="14"/>
  <c r="BL156" i="14"/>
  <c r="CU156" i="14"/>
  <c r="DZ156" i="14"/>
  <c r="AH156" i="14"/>
  <c r="BM156" i="14"/>
  <c r="CR156" i="14"/>
  <c r="BS156" i="14"/>
  <c r="CX156" i="14"/>
  <c r="EK156" i="14"/>
  <c r="AS156" i="14"/>
  <c r="EJ156" i="14"/>
  <c r="AF156" i="14"/>
  <c r="CD156" i="14"/>
  <c r="DI156" i="14"/>
  <c r="Q156" i="14"/>
  <c r="DO156" i="14"/>
  <c r="W156" i="14"/>
  <c r="BB156" i="14"/>
  <c r="CO156" i="14"/>
  <c r="CN156" i="14"/>
  <c r="BH156" i="14"/>
  <c r="AY156" i="14"/>
  <c r="AR156" i="14"/>
  <c r="AN156" i="14"/>
  <c r="DJ256" i="14"/>
  <c r="R256" i="14"/>
  <c r="AW256" i="14"/>
  <c r="CB256" i="14"/>
  <c r="DO256" i="14"/>
  <c r="W256" i="14"/>
  <c r="BB256" i="14"/>
  <c r="CO256" i="14"/>
  <c r="DT256" i="14"/>
  <c r="CT256" i="14"/>
  <c r="DY256" i="14"/>
  <c r="AG256" i="14"/>
  <c r="BL256" i="14"/>
  <c r="CY256" i="14"/>
  <c r="ED256" i="14"/>
  <c r="AL256" i="14"/>
  <c r="BY256" i="14"/>
  <c r="DD256" i="14"/>
  <c r="CL256" i="14"/>
  <c r="DQ256" i="14"/>
  <c r="Y256" i="14"/>
  <c r="BD256" i="14"/>
  <c r="CQ256" i="14"/>
  <c r="DV256" i="14"/>
  <c r="AD256" i="14"/>
  <c r="BQ256" i="14"/>
  <c r="CV256" i="14"/>
  <c r="CD256" i="14"/>
  <c r="DI256" i="14"/>
  <c r="Q256" i="14"/>
  <c r="AV256" i="14"/>
  <c r="CI256" i="14"/>
  <c r="DN256" i="14"/>
  <c r="V256" i="14"/>
  <c r="BI256" i="14"/>
  <c r="CN256" i="14"/>
  <c r="BN256" i="14"/>
  <c r="CS256" i="14"/>
  <c r="DX256" i="14"/>
  <c r="AX256" i="14"/>
  <c r="CC256" i="14"/>
  <c r="EH256" i="14"/>
  <c r="AP256" i="14"/>
  <c r="BU256" i="14"/>
  <c r="CZ256" i="14"/>
  <c r="EM256" i="14"/>
  <c r="AU256" i="14"/>
  <c r="BZ256" i="14"/>
  <c r="DM256" i="14"/>
  <c r="DZ256" i="14"/>
  <c r="AH256" i="14"/>
  <c r="BM256" i="14"/>
  <c r="CR256" i="14"/>
  <c r="EE256" i="14"/>
  <c r="AM256" i="14"/>
  <c r="BR256" i="14"/>
  <c r="DE256" i="14"/>
  <c r="BE256" i="14"/>
  <c r="DG256" i="14"/>
  <c r="AT256" i="14"/>
  <c r="EJ256" i="14"/>
  <c r="EI256" i="14"/>
  <c r="AQ256" i="14"/>
  <c r="AO256" i="14"/>
  <c r="CA256" i="14"/>
  <c r="N256" i="14"/>
  <c r="EB256" i="14"/>
  <c r="EA256" i="14"/>
  <c r="AI256" i="14"/>
  <c r="EF256" i="14"/>
  <c r="BS256" i="14"/>
  <c r="EK256" i="14"/>
  <c r="DL256" i="14"/>
  <c r="DS256" i="14"/>
  <c r="AA256" i="14"/>
  <c r="DP256" i="14"/>
  <c r="BK256" i="14"/>
  <c r="EC256" i="14"/>
  <c r="CF256" i="14"/>
  <c r="DK256" i="14"/>
  <c r="S256" i="14"/>
  <c r="DR256" i="14"/>
  <c r="DH256" i="14"/>
  <c r="BC256" i="14"/>
  <c r="DU256" i="14"/>
  <c r="BX256" i="14"/>
  <c r="DC256" i="14"/>
  <c r="DB256" i="14"/>
  <c r="CJ256" i="14"/>
  <c r="AE256" i="14"/>
  <c r="CW256" i="14"/>
  <c r="BP256" i="14"/>
  <c r="CU256" i="14"/>
  <c r="BV256" i="14"/>
  <c r="BT256" i="14"/>
  <c r="EL256" i="14"/>
  <c r="CG256" i="14"/>
  <c r="BH256" i="14"/>
  <c r="CM256" i="14"/>
  <c r="BF256" i="14"/>
  <c r="AN256" i="14"/>
  <c r="DF256" i="14"/>
  <c r="BA256" i="14"/>
  <c r="AZ256" i="14"/>
  <c r="CE256" i="14"/>
  <c r="DA256" i="14"/>
  <c r="P256" i="14"/>
  <c r="CH256" i="14"/>
  <c r="AC256" i="14"/>
  <c r="AB256" i="14"/>
  <c r="BG256" i="14"/>
  <c r="CK256" i="14"/>
  <c r="DW256" i="14"/>
  <c r="BJ256" i="14"/>
  <c r="U256" i="14"/>
  <c r="T256" i="14"/>
  <c r="AY256" i="14"/>
  <c r="CP256" i="14"/>
  <c r="AS256" i="14"/>
  <c r="AK256" i="14"/>
  <c r="AR256" i="14"/>
  <c r="AJ256" i="14"/>
  <c r="BW256" i="14"/>
  <c r="BO256" i="14"/>
  <c r="Z256" i="14"/>
  <c r="EG256" i="14"/>
  <c r="AF256" i="14"/>
  <c r="X256" i="14"/>
  <c r="CX256" i="14"/>
  <c r="AX142" i="14"/>
  <c r="CC142" i="14"/>
  <c r="DH142" i="14"/>
  <c r="P142" i="14"/>
  <c r="BC142" i="14"/>
  <c r="CH142" i="14"/>
  <c r="DU142" i="14"/>
  <c r="AC142" i="14"/>
  <c r="BH142" i="14"/>
  <c r="CM142" i="14"/>
  <c r="DZ142" i="14"/>
  <c r="AH142" i="14"/>
  <c r="BM142" i="14"/>
  <c r="CR142" i="14"/>
  <c r="EE142" i="14"/>
  <c r="AM142" i="14"/>
  <c r="BR142" i="14"/>
  <c r="DE142" i="14"/>
  <c r="EJ142" i="14"/>
  <c r="AR142" i="14"/>
  <c r="BW142" i="14"/>
  <c r="DR142" i="14"/>
  <c r="Z142" i="14"/>
  <c r="BE142" i="14"/>
  <c r="CJ142" i="14"/>
  <c r="DW142" i="14"/>
  <c r="AE142" i="14"/>
  <c r="BJ142" i="14"/>
  <c r="CW142" i="14"/>
  <c r="EB142" i="14"/>
  <c r="AJ142" i="14"/>
  <c r="BO142" i="14"/>
  <c r="DJ142" i="14"/>
  <c r="R142" i="14"/>
  <c r="AW142" i="14"/>
  <c r="CB142" i="14"/>
  <c r="DO142" i="14"/>
  <c r="W142" i="14"/>
  <c r="BB142" i="14"/>
  <c r="CO142" i="14"/>
  <c r="DT142" i="14"/>
  <c r="AB142" i="14"/>
  <c r="BG142" i="14"/>
  <c r="DB142" i="14"/>
  <c r="EG142" i="14"/>
  <c r="AO142" i="14"/>
  <c r="BT142" i="14"/>
  <c r="DG142" i="14"/>
  <c r="EL142" i="14"/>
  <c r="AT142" i="14"/>
  <c r="CG142" i="14"/>
  <c r="DL142" i="14"/>
  <c r="T142" i="14"/>
  <c r="AY142" i="14"/>
  <c r="CL142" i="14"/>
  <c r="DQ142" i="14"/>
  <c r="Y142" i="14"/>
  <c r="BD142" i="14"/>
  <c r="CQ142" i="14"/>
  <c r="DV142" i="14"/>
  <c r="AD142" i="14"/>
  <c r="BQ142" i="14"/>
  <c r="CV142" i="14"/>
  <c r="EA142" i="14"/>
  <c r="AI142" i="14"/>
  <c r="BN142" i="14"/>
  <c r="CS142" i="14"/>
  <c r="DX142" i="14"/>
  <c r="AF142" i="14"/>
  <c r="BS142" i="14"/>
  <c r="CX142" i="14"/>
  <c r="EK142" i="14"/>
  <c r="AS142" i="14"/>
  <c r="BX142" i="14"/>
  <c r="DC142" i="14"/>
  <c r="BF142" i="14"/>
  <c r="CK142" i="14"/>
  <c r="DP142" i="14"/>
  <c r="X142" i="14"/>
  <c r="BK142" i="14"/>
  <c r="CP142" i="14"/>
  <c r="EC142" i="14"/>
  <c r="AK142" i="14"/>
  <c r="BP142" i="14"/>
  <c r="CU142" i="14"/>
  <c r="CT142" i="14"/>
  <c r="BL142" i="14"/>
  <c r="AL142" i="14"/>
  <c r="EI142" i="14"/>
  <c r="CD142" i="14"/>
  <c r="AV142" i="14"/>
  <c r="V142" i="14"/>
  <c r="DS142" i="14"/>
  <c r="BV142" i="14"/>
  <c r="AN142" i="14"/>
  <c r="N142" i="14"/>
  <c r="DK142" i="14"/>
  <c r="BY142" i="14"/>
  <c r="AP142" i="14"/>
  <c r="EM142" i="14"/>
  <c r="DM142" i="14"/>
  <c r="CE142" i="14"/>
  <c r="DY142" i="14"/>
  <c r="AQ142" i="14"/>
  <c r="CY142" i="14"/>
  <c r="DI142" i="14"/>
  <c r="CI142" i="14"/>
  <c r="BI142" i="14"/>
  <c r="AA142" i="14"/>
  <c r="DA142" i="14"/>
  <c r="CA142" i="14"/>
  <c r="BA142" i="14"/>
  <c r="S142" i="14"/>
  <c r="BU142" i="14"/>
  <c r="AU142" i="14"/>
  <c r="U142" i="14"/>
  <c r="AG142" i="14"/>
  <c r="ED142" i="14"/>
  <c r="DD142" i="14"/>
  <c r="Q142" i="14"/>
  <c r="DN142" i="14"/>
  <c r="CN142" i="14"/>
  <c r="EF142" i="14"/>
  <c r="DF142" i="14"/>
  <c r="CF142" i="14"/>
  <c r="EH142" i="14"/>
  <c r="CZ142" i="14"/>
  <c r="BZ142" i="14"/>
  <c r="AZ142" i="14"/>
  <c r="DX215" i="14"/>
  <c r="AF215" i="14"/>
  <c r="BS215" i="14"/>
  <c r="CX215" i="14"/>
  <c r="EK215" i="14"/>
  <c r="CJ215" i="14"/>
  <c r="DW215" i="14"/>
  <c r="AE215" i="14"/>
  <c r="BJ215" i="14"/>
  <c r="CW215" i="14"/>
  <c r="EB215" i="14"/>
  <c r="CB215" i="14"/>
  <c r="DO215" i="14"/>
  <c r="W215" i="14"/>
  <c r="BB215" i="14"/>
  <c r="CO215" i="14"/>
  <c r="EL215" i="14"/>
  <c r="BH215" i="14"/>
  <c r="Z215" i="14"/>
  <c r="EF215" i="14"/>
  <c r="EM215" i="14"/>
  <c r="ED215" i="14"/>
  <c r="N215" i="14"/>
  <c r="AC215" i="14"/>
  <c r="AZ215" i="14"/>
  <c r="CE215" i="14"/>
  <c r="DJ215" i="14"/>
  <c r="R215" i="14"/>
  <c r="AW215" i="14"/>
  <c r="DP215" i="14"/>
  <c r="EE215" i="14"/>
  <c r="DV215" i="14"/>
  <c r="EC215" i="14"/>
  <c r="U215" i="14"/>
  <c r="AR215" i="14"/>
  <c r="BW215" i="14"/>
  <c r="DB215" i="14"/>
  <c r="EG215" i="14"/>
  <c r="AO215" i="14"/>
  <c r="CZ215" i="14"/>
  <c r="DM215" i="14"/>
  <c r="BG215" i="14"/>
  <c r="Y215" i="14"/>
  <c r="DH215" i="14"/>
  <c r="DG215" i="14"/>
  <c r="DN215" i="14"/>
  <c r="DU215" i="14"/>
  <c r="EJ215" i="14"/>
  <c r="AJ215" i="14"/>
  <c r="BO215" i="14"/>
  <c r="CT215" i="14"/>
  <c r="DY215" i="14"/>
  <c r="AG215" i="14"/>
  <c r="CY215" i="14"/>
  <c r="DT215" i="14"/>
  <c r="DQ215" i="14"/>
  <c r="DF215" i="14"/>
  <c r="AB215" i="14"/>
  <c r="CL215" i="14"/>
  <c r="CR215" i="14"/>
  <c r="CQ215" i="14"/>
  <c r="CP215" i="14"/>
  <c r="DE215" i="14"/>
  <c r="DL215" i="14"/>
  <c r="T215" i="14"/>
  <c r="AY215" i="14"/>
  <c r="CD215" i="14"/>
  <c r="DI215" i="14"/>
  <c r="Q215" i="14"/>
  <c r="BT215" i="14"/>
  <c r="CI215" i="14"/>
  <c r="CH215" i="14"/>
  <c r="CG215" i="14"/>
  <c r="DD215" i="14"/>
  <c r="EI215" i="14"/>
  <c r="AQ215" i="14"/>
  <c r="BV215" i="14"/>
  <c r="DA215" i="14"/>
  <c r="BL215" i="14"/>
  <c r="CA215" i="14"/>
  <c r="BZ215" i="14"/>
  <c r="BY215" i="14"/>
  <c r="CV215" i="14"/>
  <c r="EA215" i="14"/>
  <c r="AI215" i="14"/>
  <c r="BN215" i="14"/>
  <c r="CS215" i="14"/>
  <c r="BD215" i="14"/>
  <c r="BK215" i="14"/>
  <c r="BR215" i="14"/>
  <c r="BQ215" i="14"/>
  <c r="CN215" i="14"/>
  <c r="DS215" i="14"/>
  <c r="AA215" i="14"/>
  <c r="BF215" i="14"/>
  <c r="CK215" i="14"/>
  <c r="AV215" i="14"/>
  <c r="BC215" i="14"/>
  <c r="AT215" i="14"/>
  <c r="BI215" i="14"/>
  <c r="CF215" i="14"/>
  <c r="DK215" i="14"/>
  <c r="S215" i="14"/>
  <c r="AX215" i="14"/>
  <c r="CC215" i="14"/>
  <c r="P215" i="14"/>
  <c r="CM215" i="14"/>
  <c r="BE215" i="14"/>
  <c r="AN215" i="14"/>
  <c r="AU215" i="14"/>
  <c r="AL215" i="14"/>
  <c r="BA215" i="14"/>
  <c r="BX215" i="14"/>
  <c r="DC215" i="14"/>
  <c r="EH215" i="14"/>
  <c r="AP215" i="14"/>
  <c r="BU215" i="14"/>
  <c r="V215" i="14"/>
  <c r="DR215" i="14"/>
  <c r="X215" i="14"/>
  <c r="AM215" i="14"/>
  <c r="AD215" i="14"/>
  <c r="AS215" i="14"/>
  <c r="BP215" i="14"/>
  <c r="CU215" i="14"/>
  <c r="DZ215" i="14"/>
  <c r="AH215" i="14"/>
  <c r="BM215" i="14"/>
  <c r="AK215" i="14"/>
  <c r="BV315" i="14"/>
  <c r="DA315" i="14"/>
  <c r="EF315" i="14"/>
  <c r="AN315" i="14"/>
  <c r="CA315" i="14"/>
  <c r="DF315" i="14"/>
  <c r="N315" i="14"/>
  <c r="BA315" i="14"/>
  <c r="CE315" i="14"/>
  <c r="AB315" i="14"/>
  <c r="AZ315" i="14"/>
  <c r="BF315" i="14"/>
  <c r="CK315" i="14"/>
  <c r="DP315" i="14"/>
  <c r="X315" i="14"/>
  <c r="BK315" i="14"/>
  <c r="CP315" i="14"/>
  <c r="EC315" i="14"/>
  <c r="AK315" i="14"/>
  <c r="BO315" i="14"/>
  <c r="T315" i="14"/>
  <c r="AX315" i="14"/>
  <c r="CC315" i="14"/>
  <c r="DH315" i="14"/>
  <c r="P315" i="14"/>
  <c r="BC315" i="14"/>
  <c r="CH315" i="14"/>
  <c r="DU315" i="14"/>
  <c r="AC315" i="14"/>
  <c r="BG315" i="14"/>
  <c r="EJ315" i="14"/>
  <c r="EH315" i="14"/>
  <c r="AP315" i="14"/>
  <c r="BU315" i="14"/>
  <c r="CZ315" i="14"/>
  <c r="EM315" i="14"/>
  <c r="AU315" i="14"/>
  <c r="BZ315" i="14"/>
  <c r="DM315" i="14"/>
  <c r="U315" i="14"/>
  <c r="AY315" i="14"/>
  <c r="BX315" i="14"/>
  <c r="DZ315" i="14"/>
  <c r="AH315" i="14"/>
  <c r="BM315" i="14"/>
  <c r="CR315" i="14"/>
  <c r="EE315" i="14"/>
  <c r="AM315" i="14"/>
  <c r="BR315" i="14"/>
  <c r="DE315" i="14"/>
  <c r="EI315" i="14"/>
  <c r="AQ315" i="14"/>
  <c r="EB315" i="14"/>
  <c r="DR315" i="14"/>
  <c r="Z315" i="14"/>
  <c r="BE315" i="14"/>
  <c r="DJ315" i="14"/>
  <c r="R315" i="14"/>
  <c r="AW315" i="14"/>
  <c r="CB315" i="14"/>
  <c r="DO315" i="14"/>
  <c r="W315" i="14"/>
  <c r="BB315" i="14"/>
  <c r="CO315" i="14"/>
  <c r="DS315" i="14"/>
  <c r="AA315" i="14"/>
  <c r="DT315" i="14"/>
  <c r="CL315" i="14"/>
  <c r="DQ315" i="14"/>
  <c r="Y315" i="14"/>
  <c r="BD315" i="14"/>
  <c r="CQ315" i="14"/>
  <c r="DV315" i="14"/>
  <c r="AD315" i="14"/>
  <c r="BQ315" i="14"/>
  <c r="CU315" i="14"/>
  <c r="AJ315" i="14"/>
  <c r="AR315" i="14"/>
  <c r="CD315" i="14"/>
  <c r="DI315" i="14"/>
  <c r="Q315" i="14"/>
  <c r="AV315" i="14"/>
  <c r="CI315" i="14"/>
  <c r="DN315" i="14"/>
  <c r="V315" i="14"/>
  <c r="BI315" i="14"/>
  <c r="CM315" i="14"/>
  <c r="CN315" i="14"/>
  <c r="DL315" i="14"/>
  <c r="CS315" i="14"/>
  <c r="AE315" i="14"/>
  <c r="EA315" i="14"/>
  <c r="AO315" i="14"/>
  <c r="EL315" i="14"/>
  <c r="DK315" i="14"/>
  <c r="AG315" i="14"/>
  <c r="ED315" i="14"/>
  <c r="DC315" i="14"/>
  <c r="CJ315" i="14"/>
  <c r="AI315" i="14"/>
  <c r="DX315" i="14"/>
  <c r="CX315" i="14"/>
  <c r="BW315" i="14"/>
  <c r="BJ315" i="14"/>
  <c r="BT315" i="14"/>
  <c r="AT315" i="14"/>
  <c r="S315" i="14"/>
  <c r="BL315" i="14"/>
  <c r="AL315" i="14"/>
  <c r="CV315" i="14"/>
  <c r="DB315" i="14"/>
  <c r="AF315" i="14"/>
  <c r="EK315" i="14"/>
  <c r="CF315" i="14"/>
  <c r="CT315" i="14"/>
  <c r="DW315" i="14"/>
  <c r="CW315" i="14"/>
  <c r="BP315" i="14"/>
  <c r="BN315" i="14"/>
  <c r="DG315" i="14"/>
  <c r="CG315" i="14"/>
  <c r="BH315" i="14"/>
  <c r="EG315" i="14"/>
  <c r="CY315" i="14"/>
  <c r="BY315" i="14"/>
  <c r="DD315" i="14"/>
  <c r="DY315" i="14"/>
  <c r="BS315" i="14"/>
  <c r="AS315" i="14"/>
  <c r="BR129" i="14"/>
  <c r="DE129" i="14"/>
  <c r="EJ129" i="14"/>
  <c r="AR129" i="14"/>
  <c r="BW129" i="14"/>
  <c r="DB129" i="14"/>
  <c r="EG129" i="14"/>
  <c r="AO129" i="14"/>
  <c r="BT129" i="14"/>
  <c r="DG129" i="14"/>
  <c r="BB129" i="14"/>
  <c r="CO129" i="14"/>
  <c r="DT129" i="14"/>
  <c r="AB129" i="14"/>
  <c r="BG129" i="14"/>
  <c r="CL129" i="14"/>
  <c r="DQ129" i="14"/>
  <c r="Y129" i="14"/>
  <c r="BD129" i="14"/>
  <c r="CQ129" i="14"/>
  <c r="EL129" i="14"/>
  <c r="AT129" i="14"/>
  <c r="CG129" i="14"/>
  <c r="DL129" i="14"/>
  <c r="T129" i="14"/>
  <c r="AY129" i="14"/>
  <c r="CD129" i="14"/>
  <c r="DI129" i="14"/>
  <c r="Q129" i="14"/>
  <c r="AV129" i="14"/>
  <c r="CI129" i="14"/>
  <c r="ED129" i="14"/>
  <c r="AL129" i="14"/>
  <c r="BY129" i="14"/>
  <c r="DD129" i="14"/>
  <c r="EI129" i="14"/>
  <c r="AQ129" i="14"/>
  <c r="BV129" i="14"/>
  <c r="DA129" i="14"/>
  <c r="EF129" i="14"/>
  <c r="AN129" i="14"/>
  <c r="CA129" i="14"/>
  <c r="DN129" i="14"/>
  <c r="V129" i="14"/>
  <c r="BI129" i="14"/>
  <c r="CN129" i="14"/>
  <c r="DS129" i="14"/>
  <c r="AA129" i="14"/>
  <c r="BF129" i="14"/>
  <c r="CK129" i="14"/>
  <c r="DP129" i="14"/>
  <c r="X129" i="14"/>
  <c r="BK129" i="14"/>
  <c r="DF129" i="14"/>
  <c r="N129" i="14"/>
  <c r="BA129" i="14"/>
  <c r="CF129" i="14"/>
  <c r="DK129" i="14"/>
  <c r="S129" i="14"/>
  <c r="AX129" i="14"/>
  <c r="CC129" i="14"/>
  <c r="DH129" i="14"/>
  <c r="P129" i="14"/>
  <c r="BC129" i="14"/>
  <c r="CX129" i="14"/>
  <c r="EK129" i="14"/>
  <c r="AS129" i="14"/>
  <c r="BX129" i="14"/>
  <c r="DC129" i="14"/>
  <c r="EH129" i="14"/>
  <c r="AP129" i="14"/>
  <c r="BU129" i="14"/>
  <c r="CZ129" i="14"/>
  <c r="EM129" i="14"/>
  <c r="AU129" i="14"/>
  <c r="CP129" i="14"/>
  <c r="EC129" i="14"/>
  <c r="AK129" i="14"/>
  <c r="BP129" i="14"/>
  <c r="CU129" i="14"/>
  <c r="DZ129" i="14"/>
  <c r="AH129" i="14"/>
  <c r="BM129" i="14"/>
  <c r="CR129" i="14"/>
  <c r="EE129" i="14"/>
  <c r="AM129" i="14"/>
  <c r="CH129" i="14"/>
  <c r="DU129" i="14"/>
  <c r="AC129" i="14"/>
  <c r="BH129" i="14"/>
  <c r="CM129" i="14"/>
  <c r="DR129" i="14"/>
  <c r="Z129" i="14"/>
  <c r="BE129" i="14"/>
  <c r="CJ129" i="14"/>
  <c r="DW129" i="14"/>
  <c r="AE129" i="14"/>
  <c r="BZ129" i="14"/>
  <c r="CE129" i="14"/>
  <c r="CB129" i="14"/>
  <c r="BJ129" i="14"/>
  <c r="BO129" i="14"/>
  <c r="BL129" i="14"/>
  <c r="AD129" i="14"/>
  <c r="AI129" i="14"/>
  <c r="AF129" i="14"/>
  <c r="DM129" i="14"/>
  <c r="DJ129" i="14"/>
  <c r="DO129" i="14"/>
  <c r="CW129" i="14"/>
  <c r="CT129" i="14"/>
  <c r="CY129" i="14"/>
  <c r="BQ129" i="14"/>
  <c r="BN129" i="14"/>
  <c r="BS129" i="14"/>
  <c r="U129" i="14"/>
  <c r="R129" i="14"/>
  <c r="W129" i="14"/>
  <c r="EB129" i="14"/>
  <c r="DY129" i="14"/>
  <c r="AJ129" i="14"/>
  <c r="AG129" i="14"/>
  <c r="DV129" i="14"/>
  <c r="EA129" i="14"/>
  <c r="DX129" i="14"/>
  <c r="CV129" i="14"/>
  <c r="AZ129" i="14"/>
  <c r="CS129" i="14"/>
  <c r="AW129" i="14"/>
  <c r="DV111" i="14"/>
  <c r="AD111" i="14"/>
  <c r="BQ111" i="14"/>
  <c r="CV111" i="14"/>
  <c r="EA111" i="14"/>
  <c r="AI111" i="14"/>
  <c r="BN111" i="14"/>
  <c r="CS111" i="14"/>
  <c r="DX111" i="14"/>
  <c r="AF111" i="14"/>
  <c r="BS111" i="14"/>
  <c r="DN111" i="14"/>
  <c r="V111" i="14"/>
  <c r="BI111" i="14"/>
  <c r="CN111" i="14"/>
  <c r="DS111" i="14"/>
  <c r="AA111" i="14"/>
  <c r="BF111" i="14"/>
  <c r="CK111" i="14"/>
  <c r="DP111" i="14"/>
  <c r="X111" i="14"/>
  <c r="BK111" i="14"/>
  <c r="DF111" i="14"/>
  <c r="N111" i="14"/>
  <c r="BA111" i="14"/>
  <c r="CF111" i="14"/>
  <c r="DK111" i="14"/>
  <c r="S111" i="14"/>
  <c r="AX111" i="14"/>
  <c r="CC111" i="14"/>
  <c r="DH111" i="14"/>
  <c r="P111" i="14"/>
  <c r="BC111" i="14"/>
  <c r="CX111" i="14"/>
  <c r="EK111" i="14"/>
  <c r="AS111" i="14"/>
  <c r="BX111" i="14"/>
  <c r="DC111" i="14"/>
  <c r="EH111" i="14"/>
  <c r="AP111" i="14"/>
  <c r="BU111" i="14"/>
  <c r="CZ111" i="14"/>
  <c r="EM111" i="14"/>
  <c r="AU111" i="14"/>
  <c r="CP111" i="14"/>
  <c r="EC111" i="14"/>
  <c r="AK111" i="14"/>
  <c r="BP111" i="14"/>
  <c r="CU111" i="14"/>
  <c r="DZ111" i="14"/>
  <c r="AH111" i="14"/>
  <c r="BM111" i="14"/>
  <c r="CR111" i="14"/>
  <c r="EE111" i="14"/>
  <c r="AM111" i="14"/>
  <c r="CH111" i="14"/>
  <c r="DU111" i="14"/>
  <c r="AC111" i="14"/>
  <c r="BH111" i="14"/>
  <c r="CM111" i="14"/>
  <c r="DR111" i="14"/>
  <c r="Z111" i="14"/>
  <c r="BE111" i="14"/>
  <c r="CJ111" i="14"/>
  <c r="DW111" i="14"/>
  <c r="AE111" i="14"/>
  <c r="BZ111" i="14"/>
  <c r="DM111" i="14"/>
  <c r="U111" i="14"/>
  <c r="AZ111" i="14"/>
  <c r="CE111" i="14"/>
  <c r="DJ111" i="14"/>
  <c r="R111" i="14"/>
  <c r="AW111" i="14"/>
  <c r="CB111" i="14"/>
  <c r="DO111" i="14"/>
  <c r="W111" i="14"/>
  <c r="BR111" i="14"/>
  <c r="DE111" i="14"/>
  <c r="EJ111" i="14"/>
  <c r="AR111" i="14"/>
  <c r="BW111" i="14"/>
  <c r="DB111" i="14"/>
  <c r="EG111" i="14"/>
  <c r="AO111" i="14"/>
  <c r="BT111" i="14"/>
  <c r="DG111" i="14"/>
  <c r="EL111" i="14"/>
  <c r="AT111" i="14"/>
  <c r="CG111" i="14"/>
  <c r="DL111" i="14"/>
  <c r="T111" i="14"/>
  <c r="AY111" i="14"/>
  <c r="CD111" i="14"/>
  <c r="DI111" i="14"/>
  <c r="Q111" i="14"/>
  <c r="AV111" i="14"/>
  <c r="CI111" i="14"/>
  <c r="ED111" i="14"/>
  <c r="AL111" i="14"/>
  <c r="BY111" i="14"/>
  <c r="DD111" i="14"/>
  <c r="EI111" i="14"/>
  <c r="AQ111" i="14"/>
  <c r="BV111" i="14"/>
  <c r="DA111" i="14"/>
  <c r="EF111" i="14"/>
  <c r="AN111" i="14"/>
  <c r="CA111" i="14"/>
  <c r="BG111" i="14"/>
  <c r="CT111" i="14"/>
  <c r="CL111" i="14"/>
  <c r="BJ111" i="14"/>
  <c r="DY111" i="14"/>
  <c r="BB111" i="14"/>
  <c r="DQ111" i="14"/>
  <c r="CW111" i="14"/>
  <c r="AG111" i="14"/>
  <c r="CO111" i="14"/>
  <c r="Y111" i="14"/>
  <c r="EB111" i="14"/>
  <c r="BL111" i="14"/>
  <c r="DT111" i="14"/>
  <c r="BD111" i="14"/>
  <c r="AJ111" i="14"/>
  <c r="CY111" i="14"/>
  <c r="AB111" i="14"/>
  <c r="CQ111" i="14"/>
  <c r="BO111" i="14"/>
  <c r="DJ138" i="14"/>
  <c r="R138" i="14"/>
  <c r="AW138" i="14"/>
  <c r="CB138" i="14"/>
  <c r="DO138" i="14"/>
  <c r="W138" i="14"/>
  <c r="BB138" i="14"/>
  <c r="CO138" i="14"/>
  <c r="DT138" i="14"/>
  <c r="AB138" i="14"/>
  <c r="BG138" i="14"/>
  <c r="DB138" i="14"/>
  <c r="EG138" i="14"/>
  <c r="AO138" i="14"/>
  <c r="BT138" i="14"/>
  <c r="DG138" i="14"/>
  <c r="EL138" i="14"/>
  <c r="AT138" i="14"/>
  <c r="CG138" i="14"/>
  <c r="DL138" i="14"/>
  <c r="T138" i="14"/>
  <c r="AY138" i="14"/>
  <c r="CT138" i="14"/>
  <c r="DY138" i="14"/>
  <c r="AG138" i="14"/>
  <c r="BL138" i="14"/>
  <c r="CY138" i="14"/>
  <c r="ED138" i="14"/>
  <c r="AL138" i="14"/>
  <c r="BY138" i="14"/>
  <c r="DD138" i="14"/>
  <c r="EI138" i="14"/>
  <c r="AQ138" i="14"/>
  <c r="CL138" i="14"/>
  <c r="DQ138" i="14"/>
  <c r="Y138" i="14"/>
  <c r="BD138" i="14"/>
  <c r="CQ138" i="14"/>
  <c r="DV138" i="14"/>
  <c r="AD138" i="14"/>
  <c r="BQ138" i="14"/>
  <c r="CV138" i="14"/>
  <c r="EA138" i="14"/>
  <c r="AI138" i="14"/>
  <c r="CD138" i="14"/>
  <c r="DI138" i="14"/>
  <c r="Q138" i="14"/>
  <c r="AV138" i="14"/>
  <c r="CI138" i="14"/>
  <c r="DN138" i="14"/>
  <c r="V138" i="14"/>
  <c r="BI138" i="14"/>
  <c r="CN138" i="14"/>
  <c r="DS138" i="14"/>
  <c r="AA138" i="14"/>
  <c r="BN138" i="14"/>
  <c r="CS138" i="14"/>
  <c r="DX138" i="14"/>
  <c r="AF138" i="14"/>
  <c r="BS138" i="14"/>
  <c r="CX138" i="14"/>
  <c r="EK138" i="14"/>
  <c r="AS138" i="14"/>
  <c r="BX138" i="14"/>
  <c r="DC138" i="14"/>
  <c r="BF138" i="14"/>
  <c r="CK138" i="14"/>
  <c r="DP138" i="14"/>
  <c r="X138" i="14"/>
  <c r="BK138" i="14"/>
  <c r="CP138" i="14"/>
  <c r="EC138" i="14"/>
  <c r="AK138" i="14"/>
  <c r="BP138" i="14"/>
  <c r="CU138" i="14"/>
  <c r="AX138" i="14"/>
  <c r="CC138" i="14"/>
  <c r="DH138" i="14"/>
  <c r="P138" i="14"/>
  <c r="BC138" i="14"/>
  <c r="CH138" i="14"/>
  <c r="DU138" i="14"/>
  <c r="AC138" i="14"/>
  <c r="BH138" i="14"/>
  <c r="CM138" i="14"/>
  <c r="EH138" i="14"/>
  <c r="AP138" i="14"/>
  <c r="BU138" i="14"/>
  <c r="CZ138" i="14"/>
  <c r="EM138" i="14"/>
  <c r="AU138" i="14"/>
  <c r="BZ138" i="14"/>
  <c r="DM138" i="14"/>
  <c r="U138" i="14"/>
  <c r="AZ138" i="14"/>
  <c r="CE138" i="14"/>
  <c r="DZ138" i="14"/>
  <c r="AH138" i="14"/>
  <c r="BM138" i="14"/>
  <c r="CR138" i="14"/>
  <c r="EE138" i="14"/>
  <c r="AM138" i="14"/>
  <c r="BR138" i="14"/>
  <c r="DE138" i="14"/>
  <c r="EJ138" i="14"/>
  <c r="AR138" i="14"/>
  <c r="BW138" i="14"/>
  <c r="DR138" i="14"/>
  <c r="Z138" i="14"/>
  <c r="BE138" i="14"/>
  <c r="CJ138" i="14"/>
  <c r="DW138" i="14"/>
  <c r="AE138" i="14"/>
  <c r="BJ138" i="14"/>
  <c r="CW138" i="14"/>
  <c r="EB138" i="14"/>
  <c r="AJ138" i="14"/>
  <c r="BO138" i="14"/>
  <c r="BV138" i="14"/>
  <c r="DA138" i="14"/>
  <c r="EF138" i="14"/>
  <c r="AN138" i="14"/>
  <c r="CA138" i="14"/>
  <c r="DF138" i="14"/>
  <c r="N138" i="14"/>
  <c r="BA138" i="14"/>
  <c r="S138" i="14"/>
  <c r="CF138" i="14"/>
  <c r="DK138"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N58" i="14"/>
  <c r="F39" i="14"/>
  <c r="N50" i="14"/>
  <c r="F51" i="14"/>
  <c r="N41" i="14"/>
  <c r="N90" i="14"/>
  <c r="J88" i="14"/>
  <c r="L88" i="14" s="1"/>
  <c r="F626" i="14"/>
  <c r="N65" i="14"/>
  <c r="P65" i="14" s="1"/>
  <c r="N43" i="14"/>
  <c r="F94" i="14"/>
  <c r="F60" i="14"/>
  <c r="J41" i="14"/>
  <c r="N55" i="14"/>
  <c r="P55" i="14" s="1"/>
  <c r="J75" i="14"/>
  <c r="L75" i="14" s="1"/>
  <c r="F83" i="14"/>
  <c r="G31" i="14"/>
  <c r="N36" i="14"/>
  <c r="O36" i="14" s="1"/>
  <c r="J46" i="14"/>
  <c r="F89" i="14"/>
  <c r="H89" i="14" s="1"/>
  <c r="N68" i="14"/>
  <c r="P68" i="14" s="1"/>
  <c r="J73" i="14"/>
  <c r="L73" i="14" s="1"/>
  <c r="F85" i="14"/>
  <c r="U85" i="14" s="1"/>
  <c r="N40" i="14"/>
  <c r="F101" i="14"/>
  <c r="F91" i="14"/>
  <c r="N72" i="14"/>
  <c r="N69" i="14"/>
  <c r="P69" i="14" s="1"/>
  <c r="F47" i="14"/>
  <c r="F65" i="14"/>
  <c r="N46" i="14"/>
  <c r="O46" i="14" s="1"/>
  <c r="N70" i="14"/>
  <c r="P70" i="14" s="1"/>
  <c r="N48" i="14"/>
  <c r="O48" i="14" s="1"/>
  <c r="J87" i="14"/>
  <c r="N93" i="14"/>
  <c r="N63" i="14"/>
  <c r="J39" i="14"/>
  <c r="F71" i="14"/>
  <c r="N76" i="14"/>
  <c r="N35" i="14"/>
  <c r="O35" i="14" s="1"/>
  <c r="N37" i="14"/>
  <c r="J92" i="14"/>
  <c r="L92" i="14" s="1"/>
  <c r="F52" i="14"/>
  <c r="J86" i="14"/>
  <c r="F57" i="14"/>
  <c r="H57" i="14" s="1"/>
  <c r="H626" i="14"/>
  <c r="J70" i="14"/>
  <c r="K70" i="14" s="1"/>
  <c r="J50" i="14"/>
  <c r="J78" i="14"/>
  <c r="J85" i="14"/>
  <c r="F86" i="14"/>
  <c r="J84" i="14"/>
  <c r="K84" i="14" s="1"/>
  <c r="F38" i="14"/>
  <c r="N81" i="14"/>
  <c r="P81" i="14" s="1"/>
  <c r="N77" i="14"/>
  <c r="O77" i="14" s="1"/>
  <c r="N52" i="14"/>
  <c r="N47" i="14"/>
  <c r="O47" i="14" s="1"/>
  <c r="N54" i="14"/>
  <c r="J54" i="14"/>
  <c r="J82" i="14"/>
  <c r="F37" i="14"/>
  <c r="J61" i="14"/>
  <c r="K61" i="14" s="1"/>
  <c r="F46" i="14"/>
  <c r="U46" i="14" s="1"/>
  <c r="J79" i="14"/>
  <c r="F49" i="14"/>
  <c r="J80" i="14"/>
  <c r="K80" i="14" s="1"/>
  <c r="F78" i="14"/>
  <c r="N71" i="14"/>
  <c r="P71" i="14" s="1"/>
  <c r="N62" i="14"/>
  <c r="N57" i="14"/>
  <c r="N64" i="14"/>
  <c r="P64" i="14" s="1"/>
  <c r="N59" i="14"/>
  <c r="F56" i="14"/>
  <c r="J56" i="14"/>
  <c r="J63" i="14"/>
  <c r="F53" i="14"/>
  <c r="F55" i="14"/>
  <c r="J81" i="14"/>
  <c r="K81" i="14" s="1"/>
  <c r="F36" i="14"/>
  <c r="U36" i="14" s="1"/>
  <c r="F102" i="14"/>
  <c r="N87" i="14"/>
  <c r="P87" i="14" s="1"/>
  <c r="N78" i="14"/>
  <c r="N42" i="14"/>
  <c r="N80" i="14"/>
  <c r="N75" i="14"/>
  <c r="J44" i="14"/>
  <c r="L44" i="14" s="1"/>
  <c r="F41" i="14"/>
  <c r="G41" i="14" s="1"/>
  <c r="F44" i="14"/>
  <c r="F70" i="14"/>
  <c r="F35" i="14"/>
  <c r="F62" i="14"/>
  <c r="J67" i="14"/>
  <c r="L67" i="14" s="1"/>
  <c r="F627" i="14"/>
  <c r="J37" i="14"/>
  <c r="K37" i="14" s="1"/>
  <c r="N49" i="14"/>
  <c r="P49" i="14" s="1"/>
  <c r="N56" i="14"/>
  <c r="N83" i="14"/>
  <c r="N74" i="14"/>
  <c r="N53" i="14"/>
  <c r="J62" i="14"/>
  <c r="L62" i="14" s="1"/>
  <c r="F50" i="14"/>
  <c r="G50" i="14" s="1"/>
  <c r="J38" i="14"/>
  <c r="J65" i="14"/>
  <c r="K65" i="14" s="1"/>
  <c r="N66" i="14"/>
  <c r="O66" i="14" s="1"/>
  <c r="J57" i="14"/>
  <c r="K57" i="14" s="1"/>
  <c r="G102" i="14"/>
  <c r="F72" i="14"/>
  <c r="F59" i="14"/>
  <c r="F61" i="14"/>
  <c r="J68" i="14"/>
  <c r="L68" i="14" s="1"/>
  <c r="N84" i="14"/>
  <c r="P84" i="14" s="1"/>
  <c r="F69" i="14"/>
  <c r="AA69" i="14" s="1"/>
  <c r="F80" i="14"/>
  <c r="J71" i="14"/>
  <c r="L71" i="14" s="1"/>
  <c r="N88" i="14"/>
  <c r="J52" i="14"/>
  <c r="L52" i="14" s="1"/>
  <c r="F68" i="14"/>
  <c r="H68" i="14" s="1"/>
  <c r="J89" i="14"/>
  <c r="J66" i="14"/>
  <c r="K66" i="14" s="1"/>
  <c r="J64" i="14"/>
  <c r="K64" i="14" s="1"/>
  <c r="J40" i="14"/>
  <c r="P92" i="14"/>
  <c r="O92" i="14"/>
  <c r="J69" i="14"/>
  <c r="L69" i="14" s="1"/>
  <c r="J93" i="14"/>
  <c r="J74" i="14"/>
  <c r="J76" i="14"/>
  <c r="L76" i="14" s="1"/>
  <c r="F42" i="14"/>
  <c r="N44" i="14"/>
  <c r="N82" i="14"/>
  <c r="N45" i="14"/>
  <c r="N51" i="14"/>
  <c r="N73" i="14"/>
  <c r="N79" i="14"/>
  <c r="P79" i="14" s="1"/>
  <c r="N85" i="14"/>
  <c r="P85" i="14" s="1"/>
  <c r="N94" i="14"/>
  <c r="AA94" i="14" s="1"/>
  <c r="F54" i="14"/>
  <c r="F45" i="14"/>
  <c r="F74" i="14"/>
  <c r="J36" i="14"/>
  <c r="L36" i="14" s="1"/>
  <c r="J72" i="14"/>
  <c r="J53" i="14"/>
  <c r="L53" i="14" s="1"/>
  <c r="J60" i="14"/>
  <c r="L60" i="14" s="1"/>
  <c r="F73" i="14"/>
  <c r="F75" i="14"/>
  <c r="F82" i="14"/>
  <c r="X82" i="14" s="1"/>
  <c r="Z82" i="14" s="1"/>
  <c r="J49" i="14"/>
  <c r="L49" i="14" s="1"/>
  <c r="F64" i="14"/>
  <c r="J95" i="14"/>
  <c r="F84" i="14"/>
  <c r="H84" i="14" s="1"/>
  <c r="F77" i="14"/>
  <c r="J91" i="14"/>
  <c r="X91" i="14" s="1"/>
  <c r="F40" i="14"/>
  <c r="G40" i="14" s="1"/>
  <c r="F95" i="14"/>
  <c r="N60" i="14"/>
  <c r="N39" i="14"/>
  <c r="N61" i="14"/>
  <c r="N67" i="14"/>
  <c r="N89" i="14"/>
  <c r="P89" i="14" s="1"/>
  <c r="N95" i="14"/>
  <c r="P95" i="14" s="1"/>
  <c r="N38" i="14"/>
  <c r="J51" i="14"/>
  <c r="K51" i="14" s="1"/>
  <c r="J77" i="14"/>
  <c r="K77" i="14" s="1"/>
  <c r="F58" i="14"/>
  <c r="AA58" i="14" s="1"/>
  <c r="F43" i="14"/>
  <c r="AA43" i="14" s="1"/>
  <c r="J35" i="14"/>
  <c r="J55" i="14"/>
  <c r="K55" i="14" s="1"/>
  <c r="F63" i="14"/>
  <c r="X63" i="14" s="1"/>
  <c r="F66" i="14"/>
  <c r="J59" i="14"/>
  <c r="L59" i="14" s="1"/>
  <c r="F90" i="14"/>
  <c r="H90" i="14" s="1"/>
  <c r="F76" i="14"/>
  <c r="G76" i="14" s="1"/>
  <c r="J45" i="14"/>
  <c r="K45" i="14" s="1"/>
  <c r="J83" i="14"/>
  <c r="F88" i="14"/>
  <c r="G88" i="14" s="1"/>
  <c r="F79" i="14"/>
  <c r="F48" i="14"/>
  <c r="AA48" i="14" s="1"/>
  <c r="J90" i="14"/>
  <c r="F93" i="14"/>
  <c r="J42" i="14"/>
  <c r="F81" i="14"/>
  <c r="F92" i="14"/>
  <c r="N86" i="14"/>
  <c r="AA86" i="14" s="1"/>
  <c r="H101" i="14"/>
  <c r="I101" i="14" s="1"/>
  <c r="F87" i="14"/>
  <c r="F67" i="14"/>
  <c r="J94" i="14"/>
  <c r="X94" i="14" s="1"/>
  <c r="J48" i="14"/>
  <c r="J58" i="14"/>
  <c r="L58" i="14" s="1"/>
  <c r="J43" i="14"/>
  <c r="J47" i="14"/>
  <c r="L54" i="14"/>
  <c r="K54" i="14"/>
  <c r="L78" i="14"/>
  <c r="K78" i="14"/>
  <c r="AA72" i="14"/>
  <c r="P72" i="14"/>
  <c r="O72" i="14"/>
  <c r="P63" i="14"/>
  <c r="O63" i="14"/>
  <c r="P91" i="14"/>
  <c r="O91" i="14"/>
  <c r="AA91" i="14"/>
  <c r="L63" i="14"/>
  <c r="K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L82" i="14"/>
  <c r="K82" i="14"/>
  <c r="P45" i="14"/>
  <c r="O45" i="14"/>
  <c r="P51" i="14"/>
  <c r="O51" i="14"/>
  <c r="AA51" i="14"/>
  <c r="P73" i="14"/>
  <c r="O73" i="14"/>
  <c r="X39" i="14"/>
  <c r="H39" i="14"/>
  <c r="G39" i="14"/>
  <c r="U39" i="14"/>
  <c r="N628" i="14"/>
  <c r="A629" i="14"/>
  <c r="H72" i="14"/>
  <c r="G72" i="14"/>
  <c r="U72"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C105" i="14"/>
  <c r="D104" i="14"/>
  <c r="H102" i="14"/>
  <c r="AA60" i="14"/>
  <c r="P60" i="14"/>
  <c r="O60" i="14"/>
  <c r="P39" i="14"/>
  <c r="O39" i="14"/>
  <c r="AA39" i="14"/>
  <c r="P61" i="14"/>
  <c r="O61" i="14"/>
  <c r="AA61" i="14"/>
  <c r="AA38"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K93" i="14"/>
  <c r="H627" i="14"/>
  <c r="E103" i="14"/>
  <c r="F103" i="14" s="1"/>
  <c r="P83" i="14"/>
  <c r="O83" i="14"/>
  <c r="AA83" i="14"/>
  <c r="O42" i="14"/>
  <c r="P42" i="14"/>
  <c r="L39" i="14"/>
  <c r="K39" i="14"/>
  <c r="H94" i="14"/>
  <c r="G94" i="14"/>
  <c r="U94" i="14"/>
  <c r="G54" i="14"/>
  <c r="U54" i="14"/>
  <c r="X54" i="14"/>
  <c r="H54" i="14"/>
  <c r="H70" i="14"/>
  <c r="G70" i="14"/>
  <c r="U70" i="14"/>
  <c r="X49"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93" i="14"/>
  <c r="O93" i="14"/>
  <c r="AA93" i="14"/>
  <c r="P58" i="14"/>
  <c r="O58" i="14"/>
  <c r="X59" i="14"/>
  <c r="H59" i="14"/>
  <c r="G59" i="14"/>
  <c r="U59" i="14"/>
  <c r="H55" i="14"/>
  <c r="G55" i="14"/>
  <c r="U55" i="14"/>
  <c r="X62" i="14"/>
  <c r="H62" i="14"/>
  <c r="G62"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X78" i="14"/>
  <c r="H78" i="14"/>
  <c r="G78" i="14"/>
  <c r="U78" i="14"/>
  <c r="U38" i="14"/>
  <c r="H38" i="14"/>
  <c r="G38" i="14"/>
  <c r="AA74" i="14"/>
  <c r="P74" i="14"/>
  <c r="O74" i="14"/>
  <c r="AA80" i="14"/>
  <c r="P80" i="14"/>
  <c r="O80" i="14"/>
  <c r="P43" i="14"/>
  <c r="O43" i="14"/>
  <c r="H47" i="14"/>
  <c r="G47" i="14"/>
  <c r="U47" i="14"/>
  <c r="G44" i="14"/>
  <c r="H44" i="14"/>
  <c r="U44" i="14"/>
  <c r="H83" i="14"/>
  <c r="G83" i="14"/>
  <c r="U83" i="14"/>
  <c r="G60" i="14"/>
  <c r="H60" i="14"/>
  <c r="U60"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K87" i="14"/>
  <c r="L56" i="14"/>
  <c r="K56" i="14"/>
  <c r="H91" i="14"/>
  <c r="G91" i="14"/>
  <c r="U91" i="14"/>
  <c r="D629" i="14"/>
  <c r="C630" i="14"/>
  <c r="O40" i="14"/>
  <c r="P40" i="14"/>
  <c r="O68" i="14"/>
  <c r="P37" i="14"/>
  <c r="O37" i="14"/>
  <c r="AA37" i="14"/>
  <c r="P59" i="14"/>
  <c r="O59" i="14"/>
  <c r="AA59" i="14"/>
  <c r="K86" i="14"/>
  <c r="H61" i="14"/>
  <c r="G61" i="14"/>
  <c r="U61"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0" i="14"/>
  <c r="P50" i="14"/>
  <c r="O50" i="14"/>
  <c r="AA56" i="14"/>
  <c r="O56" i="14"/>
  <c r="P56" i="14"/>
  <c r="AA78" i="14"/>
  <c r="P78" i="14"/>
  <c r="O78" i="14"/>
  <c r="P41" i="14"/>
  <c r="O41" i="14"/>
  <c r="AA41" i="14"/>
  <c r="P47" i="14"/>
  <c r="P53" i="14"/>
  <c r="O53" i="14"/>
  <c r="AA53" i="14"/>
  <c r="P75" i="14"/>
  <c r="O75" i="14"/>
  <c r="AA75" i="14"/>
  <c r="G56" i="14"/>
  <c r="X56" i="14"/>
  <c r="H56" i="14"/>
  <c r="U56" i="14"/>
  <c r="G52" i="14"/>
  <c r="H52" i="14"/>
  <c r="U52" i="14"/>
  <c r="H37" i="14"/>
  <c r="G37" i="14"/>
  <c r="U37" i="14"/>
  <c r="P88" i="14"/>
  <c r="O88" i="14"/>
  <c r="L46" i="14"/>
  <c r="K46" i="14"/>
  <c r="H74" i="14"/>
  <c r="G74" i="14"/>
  <c r="U74"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AA45" i="14" l="1"/>
  <c r="AA52" i="14"/>
  <c r="AB52" i="14" s="1"/>
  <c r="X86" i="14"/>
  <c r="AA70" i="14"/>
  <c r="X52" i="14"/>
  <c r="L86" i="14"/>
  <c r="K67" i="14"/>
  <c r="P66" i="14"/>
  <c r="P52" i="14"/>
  <c r="O71" i="14"/>
  <c r="O52" i="14"/>
  <c r="O70" i="14"/>
  <c r="K52" i="14"/>
  <c r="X72" i="14"/>
  <c r="Z72" i="14" s="1"/>
  <c r="X47" i="14"/>
  <c r="Y47" i="14" s="1"/>
  <c r="I102" i="14"/>
  <c r="U58" i="14"/>
  <c r="G58" i="14"/>
  <c r="H58" i="14"/>
  <c r="P35" i="14"/>
  <c r="U50" i="14"/>
  <c r="X79" i="14"/>
  <c r="Z79" i="14" s="1"/>
  <c r="X83" i="14"/>
  <c r="Y83" i="14" s="1"/>
  <c r="AA35" i="14"/>
  <c r="AB35" i="14" s="1"/>
  <c r="O69" i="14"/>
  <c r="K69" i="14"/>
  <c r="O94" i="14"/>
  <c r="K62" i="14"/>
  <c r="L80" i="14"/>
  <c r="G57" i="14"/>
  <c r="AA62" i="14"/>
  <c r="AB62" i="14" s="1"/>
  <c r="U89" i="14"/>
  <c r="W89" i="14" s="1"/>
  <c r="G89" i="14"/>
  <c r="AA66" i="14"/>
  <c r="AC66" i="14" s="1"/>
  <c r="P48" i="14"/>
  <c r="L57" i="14"/>
  <c r="O62" i="14"/>
  <c r="P62" i="14"/>
  <c r="X57" i="14"/>
  <c r="Z57" i="14" s="1"/>
  <c r="K72" i="14"/>
  <c r="L72" i="14"/>
  <c r="AA87" i="14"/>
  <c r="AC87" i="14" s="1"/>
  <c r="O87" i="14"/>
  <c r="K58" i="14"/>
  <c r="X58" i="14"/>
  <c r="O65" i="14"/>
  <c r="AA47" i="14"/>
  <c r="AB47" i="14" s="1"/>
  <c r="X95" i="14"/>
  <c r="Y95" i="14" s="1"/>
  <c r="AA44" i="14"/>
  <c r="AB44" i="14" s="1"/>
  <c r="AA68" i="14"/>
  <c r="AC68" i="14" s="1"/>
  <c r="U43" i="14"/>
  <c r="W43" i="14" s="1"/>
  <c r="G43" i="14"/>
  <c r="AA40" i="14"/>
  <c r="AB40" i="14" s="1"/>
  <c r="H43" i="14"/>
  <c r="U57" i="14"/>
  <c r="W57" i="14" s="1"/>
  <c r="U68" i="14"/>
  <c r="W68" i="14" s="1"/>
  <c r="G68" i="14"/>
  <c r="H50" i="14"/>
  <c r="I626" i="14"/>
  <c r="I627" i="14"/>
  <c r="P36" i="14"/>
  <c r="X51" i="14"/>
  <c r="Z51" i="14" s="1"/>
  <c r="K92" i="14"/>
  <c r="G45" i="14"/>
  <c r="K71" i="14"/>
  <c r="X80" i="14"/>
  <c r="Z80" i="14" s="1"/>
  <c r="H45" i="14"/>
  <c r="X45" i="14"/>
  <c r="Y45" i="14" s="1"/>
  <c r="U35" i="14"/>
  <c r="W35" i="14" s="1"/>
  <c r="O44" i="14"/>
  <c r="P44" i="14"/>
  <c r="U45" i="14"/>
  <c r="W45" i="14" s="1"/>
  <c r="G35" i="14"/>
  <c r="H35" i="14"/>
  <c r="X92" i="14"/>
  <c r="Y92" i="14" s="1"/>
  <c r="L51" i="14"/>
  <c r="X35" i="14"/>
  <c r="Y35" i="14" s="1"/>
  <c r="X50" i="14"/>
  <c r="Z50" i="14" s="1"/>
  <c r="AA73" i="14"/>
  <c r="AC73" i="14" s="1"/>
  <c r="AA82" i="14"/>
  <c r="AB82" i="14" s="1"/>
  <c r="AA54" i="14"/>
  <c r="AC54" i="14" s="1"/>
  <c r="U95" i="14"/>
  <c r="W95" i="14" s="1"/>
  <c r="G95" i="14"/>
  <c r="O54" i="14"/>
  <c r="H95" i="14"/>
  <c r="P54" i="14"/>
  <c r="O82" i="14"/>
  <c r="P82" i="14"/>
  <c r="AA42" i="14"/>
  <c r="AC42"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66" i="14"/>
  <c r="V66" i="14"/>
  <c r="W73" i="14"/>
  <c r="V73" i="14"/>
  <c r="AC41" i="14"/>
  <c r="AB41" i="14"/>
  <c r="AB56" i="14"/>
  <c r="AC56" i="14"/>
  <c r="W61" i="14"/>
  <c r="V61" i="14"/>
  <c r="AC59" i="14"/>
  <c r="AB59" i="14"/>
  <c r="E629" i="14"/>
  <c r="G629" i="14" s="1"/>
  <c r="F629" i="14"/>
  <c r="AC52" i="14"/>
  <c r="AB58" i="14"/>
  <c r="AC58" i="14"/>
  <c r="W94" i="14"/>
  <c r="V94" i="14"/>
  <c r="Y72" i="14"/>
  <c r="Z39" i="14"/>
  <c r="Y39" i="14"/>
  <c r="AC51" i="14"/>
  <c r="AB51" i="14"/>
  <c r="AC91" i="14"/>
  <c r="AB91" i="14"/>
  <c r="Z52" i="14"/>
  <c r="Y52" i="14"/>
  <c r="W91" i="14"/>
  <c r="V91" i="14"/>
  <c r="W86" i="14"/>
  <c r="V86" i="14"/>
  <c r="W38" i="14"/>
  <c r="V38" i="14"/>
  <c r="J230" i="14"/>
  <c r="J228" i="14"/>
  <c r="J226" i="14"/>
  <c r="J224" i="14"/>
  <c r="J222" i="14"/>
  <c r="J220" i="14"/>
  <c r="Y59" i="14"/>
  <c r="Z59" i="14"/>
  <c r="AC61" i="14"/>
  <c r="AB61" i="14"/>
  <c r="AB60" i="14"/>
  <c r="AC60" i="14"/>
  <c r="N629" i="14"/>
  <c r="A630" i="14"/>
  <c r="W50" i="14"/>
  <c r="V50" i="14"/>
  <c r="AB72" i="14"/>
  <c r="AC72" i="14"/>
  <c r="W74" i="14"/>
  <c r="V74" i="14"/>
  <c r="AC53" i="14"/>
  <c r="AB53" i="14"/>
  <c r="AB80" i="14"/>
  <c r="AC80" i="14"/>
  <c r="W78" i="14"/>
  <c r="V78" i="14"/>
  <c r="W55" i="14"/>
  <c r="V55" i="14"/>
  <c r="AB70" i="14"/>
  <c r="AC7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7" i="14"/>
  <c r="V37" i="14"/>
  <c r="W56" i="14"/>
  <c r="V56" i="14"/>
  <c r="AB50" i="14"/>
  <c r="AC50" i="14"/>
  <c r="AC37" i="14"/>
  <c r="AB37" i="14"/>
  <c r="AB68" i="14"/>
  <c r="W51" i="14"/>
  <c r="V51" i="14"/>
  <c r="W44" i="14"/>
  <c r="V44" i="14"/>
  <c r="W62" i="14"/>
  <c r="V62" i="14"/>
  <c r="Z54" i="14"/>
  <c r="Y54" i="14"/>
  <c r="Z94" i="14"/>
  <c r="Y94" i="14"/>
  <c r="AB48" i="14"/>
  <c r="AC48" i="14"/>
  <c r="W53" i="14"/>
  <c r="V53" i="14"/>
  <c r="E104" i="14"/>
  <c r="H104" i="14" s="1"/>
  <c r="AC45" i="14"/>
  <c r="AB45" i="14"/>
  <c r="Z63" i="14"/>
  <c r="Y63" i="14"/>
  <c r="AC69" i="14"/>
  <c r="AB69" i="14"/>
  <c r="W75" i="14"/>
  <c r="V75" i="14"/>
  <c r="Z91" i="14"/>
  <c r="Y91" i="14"/>
  <c r="Z86" i="14"/>
  <c r="Y86" i="14"/>
  <c r="AC93" i="14"/>
  <c r="AB93" i="14"/>
  <c r="W49" i="14"/>
  <c r="V49" i="14"/>
  <c r="W70" i="14"/>
  <c r="V70" i="14"/>
  <c r="W54" i="14"/>
  <c r="V54" i="14"/>
  <c r="W58" i="14"/>
  <c r="V58" i="14"/>
  <c r="AC39" i="14"/>
  <c r="AB39" i="14"/>
  <c r="K102" i="14"/>
  <c r="D105" i="14"/>
  <c r="C106" i="14"/>
  <c r="Z56" i="14"/>
  <c r="Y56" i="14"/>
  <c r="AB78" i="14"/>
  <c r="AC78" i="14"/>
  <c r="W47" i="14"/>
  <c r="V47" i="14"/>
  <c r="AC43" i="14"/>
  <c r="AB43" i="14"/>
  <c r="AB74" i="14"/>
  <c r="AC74" i="14"/>
  <c r="Z78" i="14"/>
  <c r="Y78" i="14"/>
  <c r="W85" i="14"/>
  <c r="V85" i="14"/>
  <c r="W72" i="14"/>
  <c r="V72" i="14"/>
  <c r="W39" i="14"/>
  <c r="V39" i="14"/>
  <c r="Z62" i="14"/>
  <c r="Y62" i="14"/>
  <c r="W59" i="14"/>
  <c r="V59" i="14"/>
  <c r="AB94" i="14"/>
  <c r="AC94" i="14"/>
  <c r="D29" i="11"/>
  <c r="G29" i="11" s="1"/>
  <c r="E28" i="11"/>
  <c r="F28" i="11" s="1"/>
  <c r="AB66" i="14" l="1"/>
  <c r="Y79" i="14"/>
  <c r="Z47" i="14"/>
  <c r="Z77" i="14"/>
  <c r="Y51" i="14"/>
  <c r="AC35" i="14"/>
  <c r="Z83" i="14"/>
  <c r="AC47" i="14"/>
  <c r="Z95" i="14"/>
  <c r="AC44" i="14"/>
  <c r="Z92" i="14"/>
  <c r="V68" i="14"/>
  <c r="V89" i="14"/>
  <c r="AC62" i="14"/>
  <c r="V57" i="14"/>
  <c r="Y74" i="14"/>
  <c r="AB73" i="14"/>
  <c r="Y57" i="14"/>
  <c r="V43" i="14"/>
  <c r="Z35" i="14"/>
  <c r="AB42" i="14"/>
  <c r="AC40" i="14"/>
  <c r="AB87" i="14"/>
  <c r="Y55" i="14"/>
  <c r="Y80" i="14"/>
  <c r="Y50" i="14"/>
  <c r="V45" i="14"/>
  <c r="Z43" i="14"/>
  <c r="V95" i="14"/>
  <c r="AB54" i="14"/>
  <c r="Z45" i="14"/>
  <c r="V35" i="14"/>
  <c r="AC82" i="14"/>
  <c r="Y84" i="14"/>
  <c r="Y88" i="14"/>
  <c r="AC88" i="14"/>
  <c r="AB67" i="14"/>
  <c r="V41" i="14"/>
  <c r="AB85" i="14"/>
  <c r="AB46"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DD368" i="14"/>
  <c r="GU368" i="14"/>
  <c r="AY368" i="14"/>
  <c r="EX368" i="14"/>
  <c r="IW368" i="14"/>
  <c r="DA368" i="14"/>
  <c r="GR368" i="14"/>
  <c r="AV368" i="14"/>
  <c r="EU368" i="14"/>
  <c r="JB368" i="14"/>
  <c r="DF368" i="14"/>
  <c r="AC368" i="14"/>
  <c r="BI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FQ368" i="14" l="1"/>
  <c r="BQ368" i="14"/>
  <c r="N368" i="14"/>
  <c r="EL368" i="14"/>
  <c r="AM368" i="14"/>
  <c r="GI368" i="14"/>
  <c r="CJ368" i="14"/>
  <c r="IF368" i="14"/>
  <c r="EG368" i="14"/>
  <c r="AP368" i="14"/>
  <c r="GL368" i="14"/>
  <c r="CM368" i="14"/>
  <c r="II368" i="14"/>
  <c r="EJ368" i="14"/>
  <c r="AU368" i="14"/>
  <c r="EW368" i="14"/>
  <c r="AX368" i="14"/>
  <c r="GT368" i="14"/>
  <c r="DC368" i="14"/>
  <c r="IY368" i="14"/>
  <c r="EZ368" i="14"/>
  <c r="IC368" i="14"/>
  <c r="AL368" i="14"/>
  <c r="FR368" i="14"/>
  <c r="BK368" i="14"/>
  <c r="HG368" i="14"/>
  <c r="DH368" i="14"/>
  <c r="I368" i="14"/>
  <c r="FM368" i="14"/>
  <c r="BN368" i="14"/>
  <c r="HJ368" i="14"/>
  <c r="DK368" i="14"/>
  <c r="L368" i="14"/>
  <c r="FP368" i="14"/>
  <c r="CZ368" i="14"/>
  <c r="JA368" i="14"/>
  <c r="CW368" i="14"/>
  <c r="M368" i="14"/>
  <c r="AT368" i="14"/>
  <c r="FZ368" i="14"/>
  <c r="BS368" i="14"/>
  <c r="HW368" i="14"/>
  <c r="DX368" i="14"/>
  <c r="Y368" i="14"/>
  <c r="FU368" i="14"/>
  <c r="BV368" i="14"/>
  <c r="HZ368" i="14"/>
  <c r="EA368" i="14"/>
  <c r="AB368" i="14"/>
  <c r="FX368" i="14"/>
  <c r="GP368" i="14"/>
  <c r="CI368" i="14"/>
  <c r="IE368" i="14"/>
  <c r="EF368" i="14"/>
  <c r="AO368" i="14"/>
  <c r="GK368" i="14"/>
  <c r="CL368" i="14"/>
  <c r="IH368" i="14"/>
  <c r="EI368" i="14"/>
  <c r="AR368" i="14"/>
  <c r="GN368" i="14"/>
  <c r="GO368" i="14"/>
  <c r="AD368" i="14"/>
  <c r="BB368" i="14"/>
  <c r="HU368" i="14"/>
  <c r="GW368" i="14"/>
  <c r="BR368" i="14"/>
  <c r="GX368" i="14"/>
  <c r="CY368" i="14"/>
  <c r="IU368" i="14"/>
  <c r="EV368" i="14"/>
  <c r="AW368" i="14"/>
  <c r="GS368" i="14"/>
  <c r="DB368" i="14"/>
  <c r="IX368" i="14"/>
  <c r="EY368" i="14"/>
  <c r="AZ368" i="14"/>
  <c r="GV368" i="14"/>
  <c r="IV368" i="14"/>
  <c r="FI368" i="14"/>
  <c r="BA368" i="14"/>
  <c r="U368" i="14"/>
  <c r="BZ368" i="14"/>
  <c r="HN368" i="14"/>
  <c r="DG368" i="14"/>
  <c r="H368" i="14"/>
  <c r="FL368" i="14"/>
  <c r="BM368" i="14"/>
  <c r="HI368" i="14"/>
  <c r="DJ368" i="14"/>
  <c r="K368" i="14"/>
  <c r="FO368" i="14"/>
  <c r="BP368" i="14"/>
  <c r="HL368" i="14"/>
  <c r="GQ368" i="14"/>
  <c r="BY368" i="14"/>
  <c r="FY368" i="14"/>
  <c r="ES368" i="14"/>
  <c r="CP368" i="14"/>
  <c r="ID368" i="14"/>
  <c r="DW368" i="14"/>
  <c r="X368" i="14"/>
  <c r="FT368" i="14"/>
  <c r="BU368" i="14"/>
  <c r="HY368" i="14"/>
  <c r="DZ368" i="14"/>
  <c r="AA368" i="14"/>
  <c r="FW368" i="14"/>
  <c r="BX368" i="14"/>
  <c r="IB368" i="14"/>
  <c r="FB368" i="14"/>
  <c r="AK368" i="14"/>
  <c r="IK368" i="14"/>
  <c r="HE368" i="14"/>
  <c r="CX368" i="14"/>
  <c r="IL368" i="14"/>
  <c r="EE368" i="14"/>
  <c r="AN368" i="14"/>
  <c r="GJ368" i="14"/>
  <c r="CK368" i="14"/>
  <c r="IG368" i="14"/>
  <c r="EH368" i="14"/>
  <c r="AQ368" i="14"/>
  <c r="GM368" i="14"/>
  <c r="CN368" i="14"/>
  <c r="IZ368" i="14"/>
  <c r="DU368" i="14"/>
  <c r="CO368" i="14"/>
  <c r="DN368" i="14"/>
  <c r="G368" i="14"/>
  <c r="FK368" i="14"/>
  <c r="BL368" i="14"/>
  <c r="HH368" i="14"/>
  <c r="DI368" i="14"/>
  <c r="J368" i="14"/>
  <c r="FN368" i="14"/>
  <c r="BO368" i="14"/>
  <c r="HK368" i="14"/>
  <c r="DL368" i="14"/>
  <c r="AS368" i="14"/>
  <c r="IS368" i="14"/>
  <c r="HM368" i="14"/>
  <c r="ED368" i="14"/>
  <c r="W368" i="14"/>
  <c r="FS368" i="14"/>
  <c r="BT368" i="14"/>
  <c r="HX368" i="14"/>
  <c r="DY368" i="14"/>
  <c r="Z368" i="14"/>
  <c r="FV368" i="14"/>
  <c r="BW368" i="14"/>
  <c r="IA368" i="14"/>
  <c r="E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D125" i="14"/>
  <c r="C126" i="14"/>
  <c r="D49" i="11"/>
  <c r="G49" i="11" s="1"/>
  <c r="E48" i="11"/>
  <c r="F48" i="11" s="1"/>
  <c r="B261" i="2"/>
  <c r="B259" i="2"/>
  <c r="C205" i="1" s="1"/>
  <c r="C230" i="1"/>
  <c r="H649" i="14" l="1"/>
  <c r="J48" i="11"/>
  <c r="K48" i="11" s="1"/>
  <c r="H48" i="11"/>
  <c r="I48" i="11" s="1"/>
  <c r="G649" i="14"/>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649" i="14" l="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G651" i="14"/>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N326" i="2" l="1"/>
  <c r="J56" i="1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P327" i="2"/>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M289" i="2" l="1"/>
  <c r="M329" i="2"/>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C224" i="1"/>
  <c r="C223" i="1"/>
  <c r="M291" i="2" l="1"/>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M293" i="2" l="1"/>
  <c r="M333" i="2"/>
  <c r="K372" i="2"/>
  <c r="K333" i="2"/>
  <c r="N333" i="2" s="1"/>
  <c r="K294" i="2"/>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E295" i="2"/>
  <c r="F295" i="2" s="1"/>
  <c r="C190" i="1"/>
  <c r="C192" i="1"/>
  <c r="L294" i="2" l="1"/>
  <c r="L372"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N294" i="2" l="1"/>
  <c r="M294" i="2"/>
  <c r="M335" i="2"/>
  <c r="K374" i="2"/>
  <c r="L374" i="2" s="1"/>
  <c r="K335" i="2"/>
  <c r="L335" i="2"/>
  <c r="K296" i="2"/>
  <c r="L296" i="2" s="1"/>
  <c r="N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E666" i="14"/>
  <c r="H666" i="14" s="1"/>
  <c r="F140" i="14"/>
  <c r="H140" i="14"/>
  <c r="E65" i="11"/>
  <c r="F65" i="11" s="1"/>
  <c r="D66" i="11"/>
  <c r="G66" i="11" s="1"/>
  <c r="M295" i="2"/>
  <c r="E297" i="2"/>
  <c r="F297" i="2" s="1"/>
  <c r="A213" i="1"/>
  <c r="C173" i="1"/>
  <c r="G666" i="14" l="1"/>
  <c r="M336" i="2"/>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GI402" i="14" l="1"/>
  <c r="AZ402" i="14"/>
  <c r="CW402" i="14"/>
  <c r="GP402" i="14"/>
  <c r="EN402" i="14"/>
  <c r="GQ402" i="14"/>
  <c r="BP402" i="14"/>
  <c r="DM402" i="14"/>
  <c r="GX402" i="14"/>
  <c r="EO402" i="14"/>
  <c r="EC402" i="14"/>
  <c r="HF402" i="14"/>
  <c r="GT402" i="14"/>
  <c r="IX402" i="14"/>
  <c r="GR402" i="14"/>
  <c r="GY402" i="14"/>
  <c r="AY402" i="14"/>
  <c r="CV402" i="14"/>
  <c r="ES402" i="14"/>
  <c r="IY402" i="14"/>
  <c r="DN402" i="14"/>
  <c r="BA402" i="14"/>
  <c r="GJ402" i="14"/>
  <c r="K402" i="14"/>
  <c r="HQ402" i="14"/>
  <c r="IE402" i="14"/>
  <c r="P402" i="14"/>
  <c r="GW402" i="14"/>
  <c r="BN402" i="14"/>
  <c r="AW402" i="14"/>
  <c r="FX402" i="14"/>
  <c r="BK402" i="14"/>
  <c r="BL402" i="14"/>
  <c r="BM402" i="14"/>
  <c r="CT402" i="14"/>
  <c r="EQ402" i="14"/>
  <c r="GV402" i="14"/>
  <c r="JA402" i="14"/>
  <c r="EM402" i="14"/>
  <c r="S402" i="14"/>
  <c r="IW402" i="14"/>
  <c r="Q402" i="14"/>
  <c r="ER402" i="14"/>
  <c r="AF402" i="14"/>
  <c r="DK402" i="14"/>
  <c r="AU402" i="14"/>
  <c r="HU402" i="14"/>
  <c r="DG402" i="14"/>
  <c r="DH402" i="14"/>
  <c r="DI402" i="14"/>
  <c r="EP402" i="14"/>
  <c r="GU402" i="14"/>
  <c r="IZ402" i="14"/>
  <c r="BB402" i="14"/>
  <c r="GS402" i="14"/>
  <c r="HA402" i="14"/>
  <c r="BX402" i="14"/>
  <c r="O402" i="14"/>
  <c r="CU402" i="14"/>
  <c r="AE402" i="14"/>
  <c r="FH402" i="14"/>
  <c r="AV402" i="14"/>
  <c r="BV402" i="14"/>
  <c r="DO402" i="14"/>
  <c r="DP402" i="14"/>
  <c r="DQ402" i="14"/>
  <c r="FF402" i="14"/>
  <c r="HC402" i="14"/>
  <c r="M402" i="14"/>
  <c r="BR402" i="14"/>
  <c r="GZ402" i="14"/>
  <c r="IF402" i="14"/>
  <c r="AX402" i="14"/>
  <c r="AG402" i="14"/>
  <c r="HE402" i="14"/>
  <c r="EA402" i="14"/>
  <c r="DW402" i="14"/>
  <c r="DX402" i="14"/>
  <c r="DY402" i="14"/>
  <c r="FV402" i="14"/>
  <c r="HS402" i="14"/>
  <c r="U402" i="14"/>
  <c r="BZ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P338" i="2" s="1"/>
  <c r="L299" i="2"/>
  <c r="N299" i="2" s="1"/>
  <c r="L377" i="2"/>
  <c r="I143" i="14"/>
  <c r="K143" i="14" s="1"/>
  <c r="HS404" i="14" s="1"/>
  <c r="O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L300" i="2" l="1"/>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N340" i="2"/>
  <c r="P340" i="2" s="1"/>
  <c r="L379" i="2"/>
  <c r="I670" i="14"/>
  <c r="J70" i="11"/>
  <c r="K70" i="11" s="1"/>
  <c r="H70" i="11"/>
  <c r="I70" i="11" s="1"/>
  <c r="O340" i="2"/>
  <c r="P339" i="2"/>
  <c r="O339" i="2"/>
  <c r="N379" i="2"/>
  <c r="M379" i="2"/>
  <c r="M341" i="2"/>
  <c r="L341" i="2"/>
  <c r="K341" i="2"/>
  <c r="K302" i="2"/>
  <c r="L302" i="2" s="1"/>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L380" i="2" l="1"/>
  <c r="N380" i="2" s="1"/>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M380" i="2" l="1"/>
  <c r="I672" i="14"/>
  <c r="P341" i="2"/>
  <c r="O341" i="2"/>
  <c r="J72" i="11"/>
  <c r="K72" i="11" s="1"/>
  <c r="H72" i="11"/>
  <c r="I72" i="11" s="1"/>
  <c r="N342" i="2"/>
  <c r="M343" i="2"/>
  <c r="K382" i="2"/>
  <c r="L382" i="2" s="1"/>
  <c r="K343" i="2"/>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N343" i="2" l="1"/>
  <c r="O343" i="2" s="1"/>
  <c r="I673" i="14"/>
  <c r="N382" i="2"/>
  <c r="M382" i="2"/>
  <c r="M344" i="2"/>
  <c r="K305" i="2"/>
  <c r="L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N344" i="2" l="1"/>
  <c r="O344" i="2" s="1"/>
  <c r="P343" i="2"/>
  <c r="N383" i="2"/>
  <c r="M383" i="2"/>
  <c r="J74" i="11"/>
  <c r="K74" i="11" s="1"/>
  <c r="H74" i="11"/>
  <c r="I74" i="11" s="1"/>
  <c r="M345" i="2"/>
  <c r="K384" i="2"/>
  <c r="L345" i="2"/>
  <c r="K345" i="2"/>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N345" i="2" l="1"/>
  <c r="P345" i="2" s="1"/>
  <c r="L384" i="2"/>
  <c r="P344" i="2"/>
  <c r="L306" i="2"/>
  <c r="N306" i="2" s="1"/>
  <c r="J75" i="11"/>
  <c r="K75" i="11" s="1"/>
  <c r="H75" i="11"/>
  <c r="I75" i="11" s="1"/>
  <c r="N384" i="2"/>
  <c r="M384" i="2"/>
  <c r="M346" i="2"/>
  <c r="L346" i="2"/>
  <c r="K346" i="2"/>
  <c r="N346" i="2" s="1"/>
  <c r="K385" i="2"/>
  <c r="K307"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L385" i="2" l="1"/>
  <c r="N385" i="2" s="1"/>
  <c r="O345" i="2"/>
  <c r="L307" i="2"/>
  <c r="N307" i="2" s="1"/>
  <c r="M385" i="2"/>
  <c r="O346" i="2"/>
  <c r="P346" i="2"/>
  <c r="M347" i="2"/>
  <c r="L347" i="2"/>
  <c r="K347" i="2"/>
  <c r="N347" i="2" s="1"/>
  <c r="K386" i="2"/>
  <c r="K308" i="2"/>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7" i="1"/>
  <c r="C150" i="1" s="1"/>
  <c r="C151" i="1" s="1"/>
  <c r="L308" i="2" l="1"/>
  <c r="N308" i="2" s="1"/>
  <c r="L386" i="2"/>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I154" i="14" s="1"/>
  <c r="K154" i="14" s="1"/>
  <c r="JA415" i="14" s="1"/>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K70" i="2"/>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G159" i="14" l="1"/>
  <c r="N353" i="2"/>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N358" i="2" l="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G181" i="14" l="1"/>
  <c r="F181" i="14"/>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G219" i="14" l="1"/>
  <c r="F219" i="14"/>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I219" i="14" l="1"/>
  <c r="K219" i="14" s="1"/>
  <c r="IX480" i="14" s="1"/>
  <c r="AN479" i="14"/>
  <c r="GE479" i="14"/>
  <c r="BS479" i="14"/>
  <c r="JA479" i="14"/>
  <c r="BM479" i="14"/>
  <c r="BA479" i="14"/>
  <c r="GI479" i="14"/>
  <c r="GJ479" i="14"/>
  <c r="DW479" i="14"/>
  <c r="AM479" i="14"/>
  <c r="FG479"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BJ480" i="14" l="1"/>
  <c r="G221" i="14"/>
  <c r="F221" i="14"/>
  <c r="I221" i="14" s="1"/>
  <c r="K221" i="14" s="1"/>
  <c r="IP482" i="14" s="1"/>
  <c r="FL480" i="14"/>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JB486" i="14"/>
  <c r="IY486" i="14"/>
  <c r="IV486" i="14"/>
  <c r="DW486" i="14"/>
  <c r="GP486" i="14"/>
  <c r="GM486" i="14"/>
  <c r="GJ486" i="14"/>
  <c r="ED486" i="14"/>
  <c r="EA486" i="14"/>
  <c r="DX486" i="14"/>
  <c r="BR486" i="14"/>
  <c r="BO486" i="14"/>
  <c r="BL486" i="14"/>
  <c r="JA486" i="14"/>
  <c r="IX486" i="14"/>
  <c r="GO486" i="14"/>
  <c r="GL486" i="14"/>
  <c r="DY486" i="14"/>
  <c r="EC486" i="14"/>
  <c r="DZ486" i="14"/>
  <c r="BQ486" i="14"/>
  <c r="BN486" i="14"/>
  <c r="IU486" i="14"/>
  <c r="IZ486" i="14"/>
  <c r="IW486" i="14"/>
  <c r="GI486" i="14"/>
  <c r="GN486" i="14"/>
  <c r="GK486" i="14"/>
  <c r="BK486" i="14"/>
  <c r="BP486" i="14"/>
  <c r="BM486" i="14"/>
  <c r="EB486" i="14"/>
  <c r="G22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8" i="14"/>
  <c r="C168" i="1"/>
  <c r="C171" i="1" s="1"/>
  <c r="C174" i="1"/>
  <c r="F229" i="14" l="1"/>
  <c r="I229" i="14" s="1"/>
  <c r="K229" i="14" s="1"/>
  <c r="IV490" i="14" s="1"/>
  <c r="I228" i="14"/>
  <c r="K228" i="14" s="1"/>
  <c r="IY489"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F230" i="14"/>
  <c r="H230" i="14"/>
  <c r="G231" i="14" l="1"/>
  <c r="F231" i="14"/>
  <c r="I230" i="14"/>
  <c r="K230" i="14" s="1"/>
  <c r="GV491" i="14" s="1"/>
  <c r="G232" i="14"/>
  <c r="E232" i="14"/>
  <c r="H232" i="14" s="1"/>
  <c r="D233" i="14"/>
  <c r="C234" i="14"/>
  <c r="I231" i="14" l="1"/>
  <c r="K231" i="14" s="1"/>
  <c r="GS492" i="14" s="1"/>
  <c r="DV491" i="14"/>
  <c r="EE491" i="14"/>
  <c r="EU491" i="14"/>
  <c r="DG491" i="14"/>
  <c r="FA491" i="14"/>
  <c r="GM491" i="14"/>
  <c r="M491" i="14"/>
  <c r="BC491" i="14"/>
  <c r="BZ491" i="14"/>
  <c r="HV491" i="14"/>
  <c r="BK491" i="14"/>
  <c r="AD491" i="14"/>
  <c r="H491" i="14"/>
  <c r="AP491" i="14"/>
  <c r="BY491" i="14"/>
  <c r="CH491" i="14"/>
  <c r="AZ491" i="14"/>
  <c r="BT491" i="14"/>
  <c r="DB491" i="14"/>
  <c r="EM491" i="14"/>
  <c r="O491" i="14"/>
  <c r="IQ491" i="14"/>
  <c r="HA491" i="14"/>
  <c r="EG491" i="14"/>
  <c r="FT491" i="14"/>
  <c r="HH491" i="14"/>
  <c r="AL491" i="14"/>
  <c r="W491" i="14"/>
  <c r="IA491" i="14"/>
  <c r="HB491" i="14"/>
  <c r="IO491" i="14"/>
  <c r="ER491" i="14"/>
  <c r="HE492" i="14"/>
  <c r="BN492" i="14"/>
  <c r="CQ492" i="14"/>
  <c r="CK492" i="14"/>
  <c r="GO491" i="14"/>
  <c r="FY491" i="14"/>
  <c r="DN491" i="14"/>
  <c r="Y491" i="14"/>
  <c r="BG491" i="14"/>
  <c r="HD491" i="14"/>
  <c r="HJ491" i="14"/>
  <c r="GX491" i="14"/>
  <c r="EL491" i="14"/>
  <c r="CK491" i="14"/>
  <c r="DS491" i="14"/>
  <c r="GZ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Q492" i="14" l="1"/>
  <c r="FE492" i="14"/>
  <c r="CS492" i="14"/>
  <c r="AG492" i="14"/>
  <c r="HO492" i="14"/>
  <c r="FC492" i="14"/>
  <c r="HV492" i="14"/>
  <c r="FJ492" i="14"/>
  <c r="EA492" i="14"/>
  <c r="EU492" i="14"/>
  <c r="IK492" i="14"/>
  <c r="BF492" i="14"/>
  <c r="HH492" i="14"/>
  <c r="HU492" i="14"/>
  <c r="DO492" i="14"/>
  <c r="AT492" i="14"/>
  <c r="DF492" i="14"/>
  <c r="AS492" i="14"/>
  <c r="DN492" i="14"/>
  <c r="AK492" i="14"/>
  <c r="GT492" i="14"/>
  <c r="DE492" i="14"/>
  <c r="Q492" i="14"/>
  <c r="EX492" i="14"/>
  <c r="II492" i="14"/>
  <c r="IJ492" i="14"/>
  <c r="EK492" i="14"/>
  <c r="GW492" i="14"/>
  <c r="BO492" i="14"/>
  <c r="EJ492" i="14"/>
  <c r="CC492" i="14"/>
  <c r="HX492" i="14"/>
  <c r="EM492" i="14"/>
  <c r="HZ492" i="14"/>
  <c r="BY492" i="14"/>
  <c r="DG492" i="14"/>
  <c r="AL492" i="14"/>
  <c r="EB492" i="14"/>
  <c r="DZ492" i="14"/>
  <c r="BD492" i="14"/>
  <c r="GU492" i="14"/>
  <c r="EN492" i="14"/>
  <c r="HN492" i="14"/>
  <c r="AX492" i="14"/>
  <c r="FY492" i="14"/>
  <c r="CX492" i="14"/>
  <c r="BG492" i="14"/>
  <c r="CE492" i="14"/>
  <c r="AB492" i="14"/>
  <c r="FV492" i="14"/>
  <c r="CV492" i="14"/>
  <c r="CN492" i="14"/>
  <c r="H492" i="14"/>
  <c r="FF492" i="14"/>
  <c r="GY492" i="14"/>
  <c r="DH492" i="14"/>
  <c r="HI492" i="14"/>
  <c r="DJ492" i="14"/>
  <c r="AM492" i="14"/>
  <c r="IM492" i="14"/>
  <c r="FL492" i="14"/>
  <c r="GV492" i="14"/>
  <c r="HF492" i="14"/>
  <c r="L492" i="14"/>
  <c r="J492" i="14"/>
  <c r="BT492" i="14"/>
  <c r="FG492" i="14"/>
  <c r="BJ492" i="14"/>
  <c r="CD492" i="14"/>
  <c r="CZ492" i="14"/>
  <c r="GG492" i="14"/>
  <c r="EY492" i="14"/>
  <c r="IV492" i="14"/>
  <c r="CB492" i="14"/>
  <c r="BA492" i="14"/>
  <c r="S492" i="14"/>
  <c r="AC492" i="14"/>
  <c r="G492" i="14"/>
  <c r="IB492" i="14"/>
  <c r="FH492" i="14"/>
  <c r="M492" i="14"/>
  <c r="ED492" i="14"/>
  <c r="BQ492" i="14"/>
  <c r="AN492" i="14"/>
  <c r="Y492" i="14"/>
  <c r="FP492" i="14"/>
  <c r="IP492" i="14"/>
  <c r="AY492" i="14"/>
  <c r="BV492" i="14"/>
  <c r="GL492" i="14"/>
  <c r="GM492" i="14"/>
  <c r="CJ492" i="14"/>
  <c r="EQ492" i="14"/>
  <c r="FT492" i="14"/>
  <c r="CY492" i="14"/>
  <c r="HK492" i="14"/>
  <c r="O492" i="14"/>
  <c r="BR492" i="14"/>
  <c r="GF492" i="14"/>
  <c r="AD492" i="14"/>
  <c r="AV492" i="14"/>
  <c r="CR492" i="14"/>
  <c r="DK492" i="14"/>
  <c r="BB492" i="14"/>
  <c r="GJ492" i="14"/>
  <c r="DP492" i="14"/>
  <c r="T492" i="14"/>
  <c r="FO492" i="14"/>
  <c r="HD492" i="14"/>
  <c r="BW492" i="14"/>
  <c r="GN492" i="14"/>
  <c r="IC492" i="14"/>
  <c r="DX492" i="14"/>
  <c r="V492" i="14"/>
  <c r="EF492" i="14"/>
  <c r="HS492" i="14"/>
  <c r="BS492" i="14"/>
  <c r="CF492" i="14"/>
  <c r="EP492" i="14"/>
  <c r="BI492" i="14"/>
  <c r="IH492" i="14"/>
  <c r="EI492" i="14"/>
  <c r="DT492" i="14"/>
  <c r="AP492" i="14"/>
  <c r="BL492" i="14"/>
  <c r="IF492" i="14"/>
  <c r="GA492" i="14"/>
  <c r="CI492" i="14"/>
  <c r="CU492" i="14"/>
  <c r="HJ492" i="14"/>
  <c r="Z492" i="14"/>
  <c r="AU492" i="14"/>
  <c r="GO492" i="14"/>
  <c r="CW492" i="14"/>
  <c r="HB492" i="14"/>
  <c r="N492" i="14"/>
  <c r="HT492" i="14"/>
  <c r="BK492" i="14"/>
  <c r="IT492" i="14"/>
  <c r="K492" i="14"/>
  <c r="BC492" i="14"/>
  <c r="HR492" i="14"/>
  <c r="BP492" i="14"/>
  <c r="HA492" i="14"/>
  <c r="DW492" i="14"/>
  <c r="DV492" i="14"/>
  <c r="DR492" i="14"/>
  <c r="GH492" i="14"/>
  <c r="R492" i="14"/>
  <c r="EH492" i="14"/>
  <c r="FQ492" i="14"/>
  <c r="HP492" i="14"/>
  <c r="AA492" i="14"/>
  <c r="CL492" i="14"/>
  <c r="AZ492" i="14"/>
  <c r="GE492" i="14"/>
  <c r="AJ492" i="14"/>
  <c r="DM492" i="14"/>
  <c r="EW492" i="14"/>
  <c r="DC492" i="14"/>
  <c r="HC492" i="14"/>
  <c r="CP492" i="14"/>
  <c r="AR492" i="14"/>
  <c r="FB492" i="14"/>
  <c r="AH492" i="14"/>
  <c r="IZ492" i="14"/>
  <c r="AE492" i="14"/>
  <c r="DU492" i="14"/>
  <c r="CG492" i="14"/>
  <c r="EO492" i="14"/>
  <c r="HG492" i="14"/>
  <c r="IS492" i="14"/>
  <c r="DB492" i="14"/>
  <c r="AF492" i="14"/>
  <c r="P492" i="14"/>
  <c r="EV492" i="14"/>
  <c r="FI492" i="14"/>
  <c r="FA492" i="14"/>
  <c r="GD492" i="14"/>
  <c r="ER492" i="14"/>
  <c r="U492" i="14"/>
  <c r="EC492" i="14"/>
  <c r="BH492" i="14"/>
  <c r="CA492" i="14"/>
  <c r="FW492" i="14"/>
  <c r="HM492" i="14"/>
  <c r="CM492" i="14"/>
  <c r="ET492" i="14"/>
  <c r="CT492" i="14"/>
  <c r="GR492" i="14"/>
  <c r="DD492" i="14"/>
  <c r="JA492" i="14"/>
  <c r="IX492" i="14"/>
  <c r="X492" i="14"/>
  <c r="DL492" i="14"/>
  <c r="AQ492" i="14"/>
  <c r="W492" i="14"/>
  <c r="BX492" i="14"/>
  <c r="GB492" i="14"/>
  <c r="IA492" i="14"/>
  <c r="FX492" i="14"/>
  <c r="BZ492" i="14"/>
  <c r="IR492" i="14"/>
  <c r="CO492" i="14"/>
  <c r="IQ492" i="14"/>
  <c r="ES492" i="14"/>
  <c r="FD492" i="14"/>
  <c r="AI492" i="14"/>
  <c r="IN492" i="14"/>
  <c r="H233" i="14"/>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<sst xmlns="http://schemas.openxmlformats.org/spreadsheetml/2006/main" count="1354" uniqueCount="902">
  <si>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</si>
  <si>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</si>
  <si>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</si>
  <si>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</si>
  <si>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</si>
  <si>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</si>
  <si>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</si>
  <si>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</si>
  <si>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</si>
  <si>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</si>
  <si>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</si>
  <si>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</si>
  <si>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맑은 고딕"/>
        <family val="2"/>
        <scheme val="minor"/>
      </rPr>
      <t>BLK(max)</t>
    </r>
  </si>
  <si>
    <r>
      <t>V</t>
    </r>
    <r>
      <rPr>
        <vertAlign val="subscript"/>
        <sz val="11"/>
        <color theme="1"/>
        <rFont val="맑은 고딕"/>
        <family val="2"/>
        <scheme val="minor"/>
      </rPr>
      <t>BLK(hu)</t>
    </r>
  </si>
  <si>
    <r>
      <t>V</t>
    </r>
    <r>
      <rPr>
        <vertAlign val="subscript"/>
        <sz val="11"/>
        <color theme="1"/>
        <rFont val="맑은 고딕"/>
        <family val="2"/>
        <scheme val="minor"/>
      </rPr>
      <t>OUT</t>
    </r>
  </si>
  <si>
    <r>
      <t>I</t>
    </r>
    <r>
      <rPr>
        <vertAlign val="subscript"/>
        <sz val="11"/>
        <color theme="1"/>
        <rFont val="맑은 고딕"/>
        <family val="2"/>
        <scheme val="minor"/>
      </rPr>
      <t>OUT</t>
    </r>
  </si>
  <si>
    <r>
      <t>V</t>
    </r>
    <r>
      <rPr>
        <vertAlign val="subscript"/>
        <sz val="11"/>
        <color theme="1"/>
        <rFont val="맑은 고딕"/>
        <family val="2"/>
        <scheme val="minor"/>
      </rPr>
      <t>OUT(pk-pk)</t>
    </r>
  </si>
  <si>
    <t>mV</t>
  </si>
  <si>
    <r>
      <t>P</t>
    </r>
    <r>
      <rPr>
        <vertAlign val="subscript"/>
        <sz val="11"/>
        <color theme="1"/>
        <rFont val="맑은 고딕"/>
        <family val="2"/>
        <scheme val="minor"/>
      </rPr>
      <t>OUT</t>
    </r>
  </si>
  <si>
    <r>
      <t>f</t>
    </r>
    <r>
      <rPr>
        <vertAlign val="subscript"/>
        <sz val="11"/>
        <color theme="1"/>
        <rFont val="맑은 고딕"/>
        <family val="2"/>
        <scheme val="minor"/>
      </rPr>
      <t>LLC</t>
    </r>
  </si>
  <si>
    <r>
      <t>N</t>
    </r>
    <r>
      <rPr>
        <vertAlign val="subscript"/>
        <sz val="11"/>
        <color theme="1"/>
        <rFont val="맑은 고딕"/>
        <family val="2"/>
        <scheme val="minor"/>
      </rPr>
      <t>PS</t>
    </r>
  </si>
  <si>
    <r>
      <t>R</t>
    </r>
    <r>
      <rPr>
        <vertAlign val="subscript"/>
        <sz val="11"/>
        <color theme="1"/>
        <rFont val="맑은 고딕"/>
        <family val="2"/>
        <scheme val="minor"/>
      </rPr>
      <t>E</t>
    </r>
  </si>
  <si>
    <t>Ω</t>
  </si>
  <si>
    <r>
      <t>M</t>
    </r>
    <r>
      <rPr>
        <vertAlign val="subscript"/>
        <sz val="11"/>
        <color theme="1"/>
        <rFont val="맑은 고딕"/>
        <family val="2"/>
        <scheme val="minor"/>
      </rPr>
      <t>G(min)</t>
    </r>
  </si>
  <si>
    <r>
      <t>V</t>
    </r>
    <r>
      <rPr>
        <vertAlign val="subscript"/>
        <sz val="11"/>
        <color theme="1"/>
        <rFont val="맑은 고딕"/>
        <family val="2"/>
        <scheme val="minor"/>
      </rPr>
      <t>LOSS</t>
    </r>
  </si>
  <si>
    <r>
      <t>f</t>
    </r>
    <r>
      <rPr>
        <vertAlign val="subscript"/>
        <sz val="11"/>
        <color theme="1"/>
        <rFont val="맑은 고딕"/>
        <family val="2"/>
        <scheme val="minor"/>
      </rPr>
      <t>0</t>
    </r>
  </si>
  <si>
    <r>
      <t>f</t>
    </r>
    <r>
      <rPr>
        <vertAlign val="subscript"/>
        <sz val="11"/>
        <color theme="1"/>
        <rFont val="맑은 고딕"/>
        <family val="2"/>
        <scheme val="minor"/>
      </rPr>
      <t>P</t>
    </r>
  </si>
  <si>
    <t>Ln</t>
  </si>
  <si>
    <t>fn</t>
  </si>
  <si>
    <t>Qe</t>
  </si>
  <si>
    <t>Mg_max</t>
  </si>
  <si>
    <t>Mg_min</t>
  </si>
  <si>
    <r>
      <t>L</t>
    </r>
    <r>
      <rPr>
        <vertAlign val="subscript"/>
        <sz val="11"/>
        <color theme="1"/>
        <rFont val="맑은 고딕"/>
        <family val="2"/>
        <scheme val="minor"/>
      </rPr>
      <t>N</t>
    </r>
  </si>
  <si>
    <r>
      <t>Select L</t>
    </r>
    <r>
      <rPr>
        <b/>
        <vertAlign val="subscript"/>
        <sz val="11"/>
        <color theme="1"/>
        <rFont val="맑은 고딕"/>
        <family val="2"/>
        <scheme val="minor"/>
      </rPr>
      <t>N</t>
    </r>
    <r>
      <rPr>
        <b/>
        <sz val="11"/>
        <color theme="1"/>
        <rFont val="맑은 고딕"/>
        <family val="2"/>
        <scheme val="minor"/>
      </rPr>
      <t xml:space="preserve"> and Q</t>
    </r>
    <r>
      <rPr>
        <b/>
        <vertAlign val="subscript"/>
        <sz val="11"/>
        <color theme="1"/>
        <rFont val="맑은 고딕"/>
        <family val="2"/>
        <scheme val="minor"/>
      </rPr>
      <t>E</t>
    </r>
  </si>
  <si>
    <r>
      <t>Q</t>
    </r>
    <r>
      <rPr>
        <vertAlign val="subscript"/>
        <sz val="11"/>
        <color theme="1"/>
        <rFont val="맑은 고딕"/>
        <family val="2"/>
        <scheme val="minor"/>
      </rPr>
      <t>E</t>
    </r>
  </si>
  <si>
    <r>
      <t>M</t>
    </r>
    <r>
      <rPr>
        <vertAlign val="subscript"/>
        <sz val="11"/>
        <color theme="1"/>
        <rFont val="맑은 고딕"/>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</si>
  <si>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</si>
  <si>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</si>
  <si>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</si>
  <si>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</si>
  <si>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</si>
  <si>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</si>
  <si>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</si>
  <si>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</si>
  <si>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</si>
  <si>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</si>
  <si>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맑은 고딕"/>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</si>
  <si>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</si>
  <si>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</si>
  <si>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</si>
  <si>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</si>
  <si>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</si>
  <si>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</si>
  <si>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</si>
  <si>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</si>
  <si>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</si>
  <si>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</si>
  <si>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</si>
  <si>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</si>
  <si>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</si>
  <si>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</si>
  <si>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</si>
  <si>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</si>
  <si>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</si>
  <si>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</si>
  <si>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</si>
  <si>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</si>
  <si>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</si>
  <si>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</si>
  <si>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</si>
  <si>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</si>
  <si>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</si>
  <si>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맑은 고딕"/>
        <family val="2"/>
        <scheme val="minor"/>
      </rPr>
      <t>R</t>
    </r>
  </si>
  <si>
    <t>uH</t>
  </si>
  <si>
    <r>
      <t>L</t>
    </r>
    <r>
      <rPr>
        <vertAlign val="subscript"/>
        <sz val="11"/>
        <color theme="1"/>
        <rFont val="맑은 고딕"/>
        <family val="2"/>
        <scheme val="minor"/>
      </rPr>
      <t>R</t>
    </r>
  </si>
  <si>
    <r>
      <t>C</t>
    </r>
    <r>
      <rPr>
        <vertAlign val="subscript"/>
        <sz val="11"/>
        <color theme="1"/>
        <rFont val="맑은 고딕"/>
        <family val="2"/>
        <scheme val="minor"/>
      </rPr>
      <t>R(recommended)</t>
    </r>
  </si>
  <si>
    <r>
      <t>L</t>
    </r>
    <r>
      <rPr>
        <vertAlign val="subscript"/>
        <sz val="11"/>
        <color theme="1"/>
        <rFont val="맑은 고딕"/>
        <family val="2"/>
        <scheme val="minor"/>
      </rPr>
      <t>R(recommended)</t>
    </r>
  </si>
  <si>
    <r>
      <t>L</t>
    </r>
    <r>
      <rPr>
        <vertAlign val="subscript"/>
        <sz val="11"/>
        <color theme="1"/>
        <rFont val="맑은 고딕"/>
        <family val="2"/>
        <scheme val="minor"/>
      </rPr>
      <t>M(recommended)</t>
    </r>
  </si>
  <si>
    <r>
      <t>L</t>
    </r>
    <r>
      <rPr>
        <vertAlign val="subscript"/>
        <sz val="11"/>
        <color theme="1"/>
        <rFont val="맑은 고딕"/>
        <family val="2"/>
        <scheme val="minor"/>
      </rPr>
      <t>M</t>
    </r>
  </si>
  <si>
    <r>
      <t>L</t>
    </r>
    <r>
      <rPr>
        <vertAlign val="subscript"/>
        <sz val="11"/>
        <color theme="1"/>
        <rFont val="맑은 고딕"/>
        <family val="2"/>
        <scheme val="minor"/>
      </rPr>
      <t>N(selected)</t>
    </r>
  </si>
  <si>
    <r>
      <t>Q</t>
    </r>
    <r>
      <rPr>
        <vertAlign val="subscript"/>
        <sz val="11"/>
        <color theme="1"/>
        <rFont val="맑은 고딕"/>
        <family val="2"/>
        <scheme val="minor"/>
      </rPr>
      <t>E(selected)</t>
    </r>
  </si>
  <si>
    <r>
      <t>R</t>
    </r>
    <r>
      <rPr>
        <vertAlign val="subscript"/>
        <sz val="11"/>
        <color theme="1"/>
        <rFont val="맑은 고딕"/>
        <family val="2"/>
        <scheme val="minor"/>
      </rPr>
      <t>E(full load)</t>
    </r>
  </si>
  <si>
    <r>
      <t>I</t>
    </r>
    <r>
      <rPr>
        <vertAlign val="subscript"/>
        <sz val="11"/>
        <color theme="1"/>
        <rFont val="맑은 고딕"/>
        <family val="2"/>
        <scheme val="minor"/>
      </rPr>
      <t>OE</t>
    </r>
  </si>
  <si>
    <t>LLC Primary Side Currents</t>
  </si>
  <si>
    <r>
      <t>f</t>
    </r>
    <r>
      <rPr>
        <vertAlign val="subscript"/>
        <sz val="11"/>
        <color theme="1"/>
        <rFont val="맑은 고딕"/>
        <family val="2"/>
        <scheme val="minor"/>
      </rPr>
      <t>N(Mg_max)</t>
    </r>
  </si>
  <si>
    <r>
      <t>f</t>
    </r>
    <r>
      <rPr>
        <vertAlign val="subscript"/>
        <sz val="11"/>
        <color theme="1"/>
        <rFont val="맑은 고딕"/>
        <family val="2"/>
        <scheme val="minor"/>
      </rPr>
      <t>N(Mg_min)</t>
    </r>
  </si>
  <si>
    <r>
      <t>f</t>
    </r>
    <r>
      <rPr>
        <vertAlign val="subscript"/>
        <sz val="11"/>
        <color theme="1"/>
        <rFont val="맑은 고딕"/>
        <family val="2"/>
        <scheme val="minor"/>
      </rPr>
      <t>SW(max)</t>
    </r>
  </si>
  <si>
    <r>
      <t>f</t>
    </r>
    <r>
      <rPr>
        <vertAlign val="subscript"/>
        <sz val="11"/>
        <color theme="1"/>
        <rFont val="맑은 고딕"/>
        <family val="2"/>
        <scheme val="minor"/>
      </rPr>
      <t>SW(min)</t>
    </r>
  </si>
  <si>
    <r>
      <t>I</t>
    </r>
    <r>
      <rPr>
        <vertAlign val="subscript"/>
        <sz val="11"/>
        <color theme="1"/>
        <rFont val="맑은 고딕"/>
        <family val="2"/>
        <scheme val="minor"/>
      </rPr>
      <t>M</t>
    </r>
  </si>
  <si>
    <r>
      <t>I</t>
    </r>
    <r>
      <rPr>
        <vertAlign val="subscript"/>
        <sz val="11"/>
        <color theme="1"/>
        <rFont val="맑은 고딕"/>
        <family val="2"/>
        <scheme val="minor"/>
      </rPr>
      <t>R</t>
    </r>
  </si>
  <si>
    <t>LLC Secondary Side Currents</t>
  </si>
  <si>
    <r>
      <t>I</t>
    </r>
    <r>
      <rPr>
        <vertAlign val="subscript"/>
        <sz val="11"/>
        <color theme="1"/>
        <rFont val="맑은 고딕"/>
        <family val="2"/>
        <scheme val="minor"/>
      </rPr>
      <t>OE(S)</t>
    </r>
  </si>
  <si>
    <r>
      <t>I</t>
    </r>
    <r>
      <rPr>
        <vertAlign val="subscript"/>
        <sz val="11"/>
        <color theme="1"/>
        <rFont val="맑은 고딕"/>
        <family val="2"/>
        <scheme val="minor"/>
      </rPr>
      <t>WS</t>
    </r>
  </si>
  <si>
    <t>LLC Transformer</t>
  </si>
  <si>
    <t>LLC Resonant Inductor</t>
  </si>
  <si>
    <t>LLC Resonant Capacitor</t>
  </si>
  <si>
    <t>If Using Split Resonant Capacitors</t>
  </si>
  <si>
    <t>LLC Primary Side MOSFETs</t>
  </si>
  <si>
    <r>
      <t>V</t>
    </r>
    <r>
      <rPr>
        <vertAlign val="subscript"/>
        <sz val="11"/>
        <color theme="1"/>
        <rFont val="맑은 고딕"/>
        <family val="2"/>
        <scheme val="minor"/>
      </rPr>
      <t>QLLC(peak)</t>
    </r>
  </si>
  <si>
    <r>
      <t>I</t>
    </r>
    <r>
      <rPr>
        <vertAlign val="subscript"/>
        <sz val="11"/>
        <color theme="1"/>
        <rFont val="맑은 고딕"/>
        <family val="2"/>
        <scheme val="minor"/>
      </rPr>
      <t>QLLC</t>
    </r>
  </si>
  <si>
    <r>
      <t>V</t>
    </r>
    <r>
      <rPr>
        <vertAlign val="subscript"/>
        <sz val="11"/>
        <color theme="1"/>
        <rFont val="맑은 고딕"/>
        <family val="2"/>
        <scheme val="minor"/>
      </rPr>
      <t>DB</t>
    </r>
  </si>
  <si>
    <r>
      <t>I</t>
    </r>
    <r>
      <rPr>
        <vertAlign val="subscript"/>
        <sz val="11"/>
        <color theme="1"/>
        <rFont val="맑은 고딕"/>
        <family val="2"/>
        <scheme val="minor"/>
      </rPr>
      <t>SAV</t>
    </r>
  </si>
  <si>
    <r>
      <t>V</t>
    </r>
    <r>
      <rPr>
        <vertAlign val="subscript"/>
        <sz val="11"/>
        <color theme="1"/>
        <rFont val="맑은 고딕"/>
        <family val="2"/>
        <scheme val="minor"/>
      </rPr>
      <t>LLCcap</t>
    </r>
  </si>
  <si>
    <r>
      <t>I</t>
    </r>
    <r>
      <rPr>
        <vertAlign val="subscript"/>
        <sz val="11"/>
        <color theme="1"/>
        <rFont val="맑은 고딕"/>
        <family val="2"/>
        <scheme val="minor"/>
      </rPr>
      <t>C(out)</t>
    </r>
  </si>
  <si>
    <r>
      <t>I</t>
    </r>
    <r>
      <rPr>
        <vertAlign val="subscript"/>
        <sz val="11"/>
        <color theme="1"/>
        <rFont val="맑은 고딕"/>
        <family val="2"/>
        <scheme val="minor"/>
      </rPr>
      <t>RECT</t>
    </r>
  </si>
  <si>
    <r>
      <t>ESR</t>
    </r>
    <r>
      <rPr>
        <vertAlign val="subscript"/>
        <sz val="11"/>
        <color theme="1"/>
        <rFont val="맑은 고딕"/>
        <family val="2"/>
        <scheme val="minor"/>
      </rPr>
      <t>max</t>
    </r>
  </si>
  <si>
    <r>
      <t>m</t>
    </r>
    <r>
      <rPr>
        <sz val="11"/>
        <color theme="1"/>
        <rFont val="Calibri"/>
        <family val="2"/>
      </rPr>
      <t>Ω</t>
    </r>
  </si>
  <si>
    <r>
      <t>LLC Output Capacitors, C</t>
    </r>
    <r>
      <rPr>
        <b/>
        <vertAlign val="subscript"/>
        <sz val="11"/>
        <color theme="1"/>
        <rFont val="맑은 고딕"/>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</si>
  <si>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</si>
  <si>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</si>
  <si>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</si>
  <si>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</si>
  <si>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</si>
  <si>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</si>
  <si>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</si>
  <si>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</si>
  <si>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</si>
  <si>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</si>
  <si>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</si>
  <si>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</si>
  <si>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</si>
  <si>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</si>
  <si>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</si>
  <si>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</si>
  <si>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</si>
  <si>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</si>
  <si>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</si>
  <si>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</si>
  <si>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맑은 고딕"/>
        <family val="2"/>
        <scheme val="minor"/>
      </rPr>
      <t>V</t>
    </r>
    <r>
      <rPr>
        <vertAlign val="subscript"/>
        <sz val="11"/>
        <color theme="1"/>
        <rFont val="맑은 고딕"/>
        <family val="2"/>
        <scheme val="minor"/>
      </rPr>
      <t>BLK</t>
    </r>
  </si>
  <si>
    <r>
      <t>M</t>
    </r>
    <r>
      <rPr>
        <vertAlign val="subscript"/>
        <sz val="11"/>
        <color theme="1"/>
        <rFont val="맑은 고딕"/>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</si>
  <si>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</si>
  <si>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</si>
  <si>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</si>
  <si>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맑은 고딕"/>
        <family val="2"/>
        <scheme val="minor"/>
      </rPr>
      <t>Lr</t>
    </r>
  </si>
  <si>
    <r>
      <t>V</t>
    </r>
    <r>
      <rPr>
        <vertAlign val="subscript"/>
        <sz val="11"/>
        <color theme="1"/>
        <rFont val="맑은 고딕"/>
        <family val="2"/>
        <scheme val="minor"/>
      </rPr>
      <t>CR</t>
    </r>
  </si>
  <si>
    <r>
      <t>V</t>
    </r>
    <r>
      <rPr>
        <vertAlign val="subscript"/>
        <sz val="11"/>
        <color theme="1"/>
        <rFont val="맑은 고딕"/>
        <family val="2"/>
        <scheme val="minor"/>
      </rPr>
      <t>CR(rms)</t>
    </r>
  </si>
  <si>
    <r>
      <t>V</t>
    </r>
    <r>
      <rPr>
        <vertAlign val="subscript"/>
        <sz val="11"/>
        <color theme="1"/>
        <rFont val="맑은 고딕"/>
        <family val="2"/>
        <scheme val="minor"/>
      </rPr>
      <t>CR(peak)</t>
    </r>
  </si>
  <si>
    <r>
      <t>C</t>
    </r>
    <r>
      <rPr>
        <vertAlign val="subscript"/>
        <sz val="11"/>
        <color theme="1"/>
        <rFont val="맑은 고딕"/>
        <family val="2"/>
        <scheme val="minor"/>
      </rPr>
      <t>R(split)</t>
    </r>
  </si>
  <si>
    <t>BLK</t>
  </si>
  <si>
    <r>
      <t>V</t>
    </r>
    <r>
      <rPr>
        <vertAlign val="subscript"/>
        <sz val="11"/>
        <color theme="1"/>
        <rFont val="맑은 고딕"/>
        <family val="2"/>
        <scheme val="minor"/>
      </rPr>
      <t>BLKpinstart</t>
    </r>
  </si>
  <si>
    <r>
      <t>V</t>
    </r>
    <r>
      <rPr>
        <vertAlign val="subscript"/>
        <sz val="11"/>
        <color theme="1"/>
        <rFont val="맑은 고딕"/>
        <family val="2"/>
        <scheme val="minor"/>
      </rPr>
      <t>BLKpinstop</t>
    </r>
  </si>
  <si>
    <r>
      <t>V</t>
    </r>
    <r>
      <rPr>
        <vertAlign val="subscript"/>
        <sz val="11"/>
        <color theme="1"/>
        <rFont val="Calibri"/>
        <family val="2"/>
      </rPr>
      <t>BLKStart</t>
    </r>
  </si>
  <si>
    <r>
      <t>V</t>
    </r>
    <r>
      <rPr>
        <vertAlign val="subscript"/>
        <sz val="11"/>
        <color theme="1"/>
        <rFont val="맑은 고딕"/>
        <family val="2"/>
        <scheme val="minor"/>
      </rPr>
      <t>BLK</t>
    </r>
  </si>
  <si>
    <r>
      <t>V</t>
    </r>
    <r>
      <rPr>
        <vertAlign val="subscript"/>
        <sz val="11"/>
        <color theme="1"/>
        <rFont val="맑은 고딕"/>
        <family val="2"/>
        <scheme val="minor"/>
      </rPr>
      <t>BLKstop</t>
    </r>
  </si>
  <si>
    <r>
      <t>k</t>
    </r>
    <r>
      <rPr>
        <vertAlign val="subscript"/>
        <sz val="11"/>
        <color theme="1"/>
        <rFont val="맑은 고딕"/>
        <family val="2"/>
        <scheme val="minor"/>
      </rPr>
      <t>BLK</t>
    </r>
  </si>
  <si>
    <r>
      <t>P</t>
    </r>
    <r>
      <rPr>
        <vertAlign val="subscript"/>
        <sz val="11"/>
        <color theme="1"/>
        <rFont val="맑은 고딕"/>
        <family val="2"/>
        <scheme val="minor"/>
      </rPr>
      <t>BLKsns</t>
    </r>
  </si>
  <si>
    <r>
      <t>R</t>
    </r>
    <r>
      <rPr>
        <vertAlign val="subscript"/>
        <sz val="11"/>
        <color theme="1"/>
        <rFont val="맑은 고딕"/>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</si>
  <si>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</si>
  <si>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</si>
  <si>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</si>
  <si>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</si>
  <si>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</si>
  <si>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</si>
  <si>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</si>
  <si>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</si>
  <si>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</si>
  <si>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</si>
  <si>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</si>
  <si>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</si>
  <si>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</si>
  <si>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</si>
  <si>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</si>
  <si>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</si>
  <si>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</si>
  <si>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</si>
  <si>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</si>
  <si>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</si>
  <si>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</si>
  <si>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</si>
  <si>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</si>
  <si>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</si>
  <si>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</si>
  <si>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</si>
  <si>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</si>
  <si>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</si>
  <si>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</si>
  <si>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</si>
  <si>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</si>
  <si>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</si>
  <si>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</si>
  <si>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</si>
  <si>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</si>
  <si>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</si>
  <si>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</si>
  <si>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</si>
  <si>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</si>
  <si>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</si>
  <si>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</si>
  <si>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</si>
  <si>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</si>
  <si>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맑은 고딕"/>
        <family val="2"/>
        <scheme val="minor"/>
      </rPr>
      <t>BLKupper</t>
    </r>
  </si>
  <si>
    <r>
      <t>R</t>
    </r>
    <r>
      <rPr>
        <vertAlign val="subscript"/>
        <sz val="11"/>
        <color theme="1"/>
        <rFont val="맑은 고딕"/>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</si>
  <si>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</si>
  <si>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</si>
  <si>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</si>
  <si>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</si>
  <si>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</si>
  <si>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</si>
  <si>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</si>
  <si>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</si>
  <si>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</si>
  <si>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</si>
  <si>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</si>
  <si>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</si>
  <si>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</si>
  <si>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</si>
  <si>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</si>
  <si>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</si>
  <si>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</si>
  <si>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</si>
  <si>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</si>
  <si>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</si>
  <si>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</si>
  <si>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</si>
  <si>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</si>
  <si>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</si>
  <si>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</si>
  <si>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</si>
  <si>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</si>
  <si>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</si>
  <si>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</si>
  <si>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</si>
  <si>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</si>
  <si>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</si>
  <si>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</si>
  <si>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</si>
  <si>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</si>
  <si>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맑은 고딕"/>
        <family val="2"/>
        <scheme val="minor"/>
      </rPr>
      <t>N</t>
    </r>
    <r>
      <rPr>
        <sz val="11"/>
        <color theme="1"/>
        <rFont val="맑은 고딕"/>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</si>
  <si>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</si>
  <si>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</si>
  <si>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</si>
  <si>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</si>
  <si>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</si>
  <si>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</si>
  <si>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</si>
  <si>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G(max)</t>
    </r>
  </si>
  <si>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G(min)</t>
    </r>
  </si>
  <si>
    <t>Maximum Switching Frequency</t>
  </si>
  <si>
    <t>Minimum Switching Frequency</t>
  </si>
  <si>
    <t>Primary Side RMS Load Current</t>
  </si>
  <si>
    <r>
      <t>RMS Magnetizing Current at f</t>
    </r>
    <r>
      <rPr>
        <vertAlign val="subscript"/>
        <sz val="11"/>
        <color theme="1"/>
        <rFont val="맑은 고딕"/>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</si>
  <si>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</si>
  <si>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</si>
  <si>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</si>
  <si>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</si>
  <si>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</si>
  <si>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</si>
  <si>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</si>
  <si>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</si>
  <si>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</si>
  <si>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</si>
  <si>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</si>
  <si>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</si>
  <si>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</si>
  <si>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</si>
  <si>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</si>
  <si>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맑은 고딕"/>
        <family val="2"/>
        <scheme val="minor"/>
      </rPr>
      <t>OUT</t>
    </r>
    <r>
      <rPr>
        <sz val="11"/>
        <color theme="1"/>
        <rFont val="맑은 고딕"/>
        <family val="2"/>
        <scheme val="minor"/>
      </rPr>
      <t xml:space="preserve"> Minimum Voltage Rating</t>
    </r>
  </si>
  <si>
    <r>
      <t>C</t>
    </r>
    <r>
      <rPr>
        <vertAlign val="subscript"/>
        <sz val="11"/>
        <color theme="1"/>
        <rFont val="맑은 고딕"/>
        <family val="2"/>
        <scheme val="minor"/>
      </rPr>
      <t>OUT</t>
    </r>
    <r>
      <rPr>
        <sz val="11"/>
        <color theme="1"/>
        <rFont val="맑은 고딕"/>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</si>
  <si>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</si>
  <si>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</si>
  <si>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</si>
  <si>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</si>
  <si>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</si>
  <si>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</si>
  <si>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</si>
  <si>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</si>
  <si>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</si>
  <si>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</si>
  <si>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</si>
  <si>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</si>
  <si>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</si>
  <si>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</si>
  <si>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</si>
  <si>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</si>
  <si>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</si>
  <si>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</si>
  <si>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</si>
  <si>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</si>
  <si>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</si>
  <si>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</si>
  <si>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</si>
  <si>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</si>
  <si>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</si>
  <si>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</si>
  <si>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</si>
  <si>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</si>
  <si>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</si>
  <si>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</si>
  <si>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</si>
  <si>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</si>
  <si>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</si>
  <si>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</si>
  <si>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</si>
  <si>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</si>
  <si>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</si>
  <si>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</si>
  <si>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</si>
  <si>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</si>
  <si>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</si>
  <si>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</si>
  <si>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</si>
  <si>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</si>
  <si>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</si>
  <si>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</si>
  <si>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</si>
  <si>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</si>
  <si>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</si>
  <si>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</si>
  <si>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맑은 고딕"/>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</si>
  <si>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</si>
  <si>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</si>
  <si>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</si>
  <si>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</si>
  <si>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</si>
  <si>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맑은 고딕"/>
        <family val="2"/>
        <scheme val="minor"/>
      </rPr>
      <t>PB</t>
    </r>
  </si>
  <si>
    <r>
      <t>N</t>
    </r>
    <r>
      <rPr>
        <vertAlign val="subscript"/>
        <sz val="11"/>
        <color theme="1"/>
        <rFont val="맑은 고딕"/>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</si>
  <si>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</si>
  <si>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</si>
  <si>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</si>
  <si>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</si>
  <si>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</si>
  <si>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</si>
  <si>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맑은 고딕"/>
        <family val="2"/>
        <scheme val="minor"/>
      </rPr>
      <t>OUT</t>
    </r>
    <r>
      <rPr>
        <sz val="11"/>
        <color theme="1"/>
        <rFont val="맑은 고딕"/>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</si>
  <si>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</si>
  <si>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</si>
  <si>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</si>
  <si>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</si>
  <si>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</si>
  <si>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</si>
  <si>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</si>
  <si>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</si>
  <si>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</si>
  <si>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</si>
  <si>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</si>
  <si>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</si>
  <si>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</si>
  <si>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</si>
  <si>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</si>
  <si>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</si>
  <si>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</si>
  <si>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</si>
  <si>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</si>
  <si>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</si>
  <si>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</si>
  <si>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</si>
  <si>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</si>
  <si>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</si>
  <si>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</si>
  <si>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</si>
  <si>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</si>
  <si>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</si>
  <si>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</si>
  <si>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</si>
  <si>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</si>
  <si>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</si>
  <si>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</si>
  <si>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</si>
  <si>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</si>
  <si>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</si>
  <si>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</si>
  <si>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</si>
  <si>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</si>
  <si>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</si>
  <si>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</si>
  <si>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</si>
  <si>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</si>
  <si>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</si>
  <si>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</si>
  <si>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</si>
  <si>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</si>
  <si>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</si>
  <si>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</si>
  <si>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</si>
  <si>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</si>
  <si>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</si>
  <si>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</si>
  <si>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</si>
  <si>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</si>
  <si>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</si>
  <si>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</si>
  <si>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</si>
  <si>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</si>
  <si>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</si>
  <si>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</si>
  <si>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</si>
  <si>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</si>
  <si>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</si>
  <si>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</si>
  <si>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</si>
  <si>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</si>
  <si>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</si>
  <si>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</si>
  <si>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</si>
  <si>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</si>
  <si>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</si>
  <si>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</si>
  <si>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</si>
  <si>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</si>
  <si>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</si>
  <si>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맑은 고딕"/>
        <family val="2"/>
        <scheme val="minor"/>
      </rPr>
      <t>E(selected)</t>
    </r>
    <r>
      <rPr>
        <sz val="11"/>
        <rFont val="맑은 고딕"/>
        <family val="2"/>
        <scheme val="minor"/>
      </rPr>
      <t xml:space="preserve"> cell above to see the actual normalized frequency at M</t>
    </r>
    <r>
      <rPr>
        <vertAlign val="subscript"/>
        <sz val="11"/>
        <rFont val="맑은 고딕"/>
        <family val="2"/>
        <scheme val="minor"/>
      </rPr>
      <t>G(max)</t>
    </r>
    <r>
      <rPr>
        <sz val="11"/>
        <rFont val="맑은 고딕"/>
        <family val="2"/>
        <scheme val="minor"/>
      </rPr>
      <t xml:space="preserve"> and M</t>
    </r>
    <r>
      <rPr>
        <vertAlign val="subscript"/>
        <sz val="11"/>
        <rFont val="맑은 고딕"/>
        <family val="2"/>
        <scheme val="minor"/>
      </rPr>
      <t>G(min)</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</si>
  <si>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G(max)</t>
    </r>
    <r>
      <rPr>
        <sz val="11"/>
        <rFont val="맑은 고딕"/>
        <family val="2"/>
        <scheme val="minor"/>
      </rPr>
      <t xml:space="preserve"> line and LLC Gain Curve shown in figure above</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</si>
  <si>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G(min)</t>
    </r>
    <r>
      <rPr>
        <sz val="11"/>
        <rFont val="맑은 고딕"/>
        <family val="2"/>
        <scheme val="minor"/>
      </rPr>
      <t xml:space="preserve"> line and LLC Gain Curve shown in figure above</t>
    </r>
  </si>
  <si>
    <r>
      <t>Enter the current sense capacitor value such that the calculated R</t>
    </r>
    <r>
      <rPr>
        <vertAlign val="subscript"/>
        <sz val="11"/>
        <rFont val="맑은 고딕"/>
        <family val="2"/>
        <scheme val="minor"/>
      </rPr>
      <t>ISNS</t>
    </r>
    <r>
      <rPr>
        <sz val="11"/>
        <rFont val="맑은 고딕"/>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</si>
  <si>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</si>
  <si>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</si>
  <si>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</si>
  <si>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</si>
  <si>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</si>
  <si>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</si>
  <si>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</si>
  <si>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맑은 고딕"/>
        <family val="2"/>
        <scheme val="minor"/>
      </rPr>
      <t>ssinit</t>
    </r>
    <r>
      <rPr>
        <sz val="11"/>
        <color theme="1"/>
        <rFont val="맑은 고딕"/>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</si>
  <si>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</si>
  <si>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</si>
  <si>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</si>
  <si>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</si>
  <si>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</si>
  <si>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</si>
  <si>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</si>
  <si>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</si>
  <si>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</si>
  <si>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</si>
  <si>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</si>
  <si>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</si>
  <si>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</si>
  <si>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</si>
  <si>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</si>
  <si>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</si>
  <si>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</si>
  <si>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</si>
  <si>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</si>
  <si>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</si>
  <si>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맑은 고딕"/>
        <family val="2"/>
        <scheme val="minor"/>
      </rPr>
      <t>L</t>
    </r>
  </si>
  <si>
    <t>Re</t>
  </si>
  <si>
    <r>
      <t>C</t>
    </r>
    <r>
      <rPr>
        <vertAlign val="subscript"/>
        <sz val="11"/>
        <color theme="1"/>
        <rFont val="맑은 고딕"/>
        <family val="2"/>
        <scheme val="minor"/>
      </rPr>
      <t>OUT</t>
    </r>
  </si>
  <si>
    <r>
      <t>R</t>
    </r>
    <r>
      <rPr>
        <vertAlign val="subscript"/>
        <sz val="11"/>
        <color theme="1"/>
        <rFont val="맑은 고딕"/>
        <family val="2"/>
        <scheme val="minor"/>
      </rPr>
      <t>ESR</t>
    </r>
  </si>
  <si>
    <r>
      <t>m</t>
    </r>
    <r>
      <rPr>
        <sz val="11"/>
        <color theme="1"/>
        <rFont val="Calibri"/>
        <family val="2"/>
      </rPr>
      <t>Ω</t>
    </r>
  </si>
  <si>
    <t>η</t>
  </si>
  <si>
    <t>Power Stage Gain at Nominal Input Voltage</t>
  </si>
  <si>
    <r>
      <t>M</t>
    </r>
    <r>
      <rPr>
        <vertAlign val="subscript"/>
        <sz val="11"/>
        <color theme="1"/>
        <rFont val="맑은 고딕"/>
        <family val="2"/>
        <scheme val="minor"/>
      </rPr>
      <t>G(nom)</t>
    </r>
  </si>
  <si>
    <t>search value</t>
  </si>
  <si>
    <t>closest value</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</si>
  <si>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G(nom)</t>
    </r>
  </si>
  <si>
    <r>
      <t>f</t>
    </r>
    <r>
      <rPr>
        <vertAlign val="subscript"/>
        <sz val="11"/>
        <color theme="1"/>
        <rFont val="맑은 고딕"/>
        <family val="2"/>
        <scheme val="minor"/>
      </rPr>
      <t>N(Mg_nom)</t>
    </r>
  </si>
  <si>
    <t>Nominal Switching Frequency</t>
  </si>
  <si>
    <r>
      <t>f</t>
    </r>
    <r>
      <rPr>
        <vertAlign val="subscript"/>
        <sz val="11"/>
        <color theme="1"/>
        <rFont val="맑은 고딕"/>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</si>
  <si>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</si>
  <si>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</si>
  <si>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</si>
  <si>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</si>
  <si>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</si>
  <si>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</si>
  <si>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G(nom)</t>
    </r>
    <r>
      <rPr>
        <sz val="11"/>
        <rFont val="맑은 고딕"/>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</si>
  <si>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</si>
  <si>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</si>
  <si>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</si>
  <si>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</si>
  <si>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</si>
  <si>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</si>
  <si>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</si>
  <si>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</si>
  <si>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</si>
  <si>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</si>
  <si>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</si>
  <si>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</si>
  <si>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</si>
  <si>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</si>
  <si>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</si>
  <si>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</si>
  <si>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</si>
  <si>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</si>
  <si>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</si>
  <si>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</si>
  <si>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</si>
  <si>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</si>
  <si>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</si>
  <si>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맑은 고딕"/>
        <family val="2"/>
        <scheme val="minor"/>
      </rPr>
      <t>FBT</t>
    </r>
  </si>
  <si>
    <t>CTR</t>
  </si>
  <si>
    <r>
      <t>R</t>
    </r>
    <r>
      <rPr>
        <vertAlign val="subscript"/>
        <sz val="11"/>
        <color theme="1"/>
        <rFont val="맑은 고딕"/>
        <family val="2"/>
        <scheme val="minor"/>
      </rPr>
      <t>COMP</t>
    </r>
  </si>
  <si>
    <r>
      <t>C</t>
    </r>
    <r>
      <rPr>
        <vertAlign val="subscript"/>
        <sz val="11"/>
        <color theme="1"/>
        <rFont val="맑은 고딕"/>
        <family val="2"/>
        <scheme val="minor"/>
      </rPr>
      <t>COMP</t>
    </r>
  </si>
  <si>
    <r>
      <t>C</t>
    </r>
    <r>
      <rPr>
        <vertAlign val="subscript"/>
        <sz val="11"/>
        <color theme="1"/>
        <rFont val="맑은 고딕"/>
        <family val="2"/>
        <scheme val="minor"/>
      </rPr>
      <t>HF</t>
    </r>
  </si>
  <si>
    <r>
      <t>R</t>
    </r>
    <r>
      <rPr>
        <vertAlign val="subscript"/>
        <sz val="11"/>
        <color theme="1"/>
        <rFont val="맑은 고딕"/>
        <family val="2"/>
        <scheme val="minor"/>
      </rPr>
      <t>FF</t>
    </r>
  </si>
  <si>
    <r>
      <t>C</t>
    </r>
    <r>
      <rPr>
        <vertAlign val="subscript"/>
        <sz val="11"/>
        <color theme="1"/>
        <rFont val="맑은 고딕"/>
        <family val="2"/>
        <scheme val="minor"/>
      </rPr>
      <t>FF</t>
    </r>
  </si>
  <si>
    <r>
      <t>R</t>
    </r>
    <r>
      <rPr>
        <vertAlign val="subscript"/>
        <sz val="11"/>
        <color theme="1"/>
        <rFont val="맑은 고딕"/>
        <family val="2"/>
        <scheme val="minor"/>
      </rPr>
      <t>Bias</t>
    </r>
  </si>
  <si>
    <r>
      <t>k</t>
    </r>
    <r>
      <rPr>
        <sz val="11"/>
        <color theme="1"/>
        <rFont val="Calibri"/>
        <family val="2"/>
      </rPr>
      <t>Ω</t>
    </r>
  </si>
  <si>
    <t>Zener Voltage</t>
  </si>
  <si>
    <r>
      <t>V</t>
    </r>
    <r>
      <rPr>
        <vertAlign val="subscript"/>
        <sz val="11"/>
        <color theme="1"/>
        <rFont val="맑은 고딕"/>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</si>
  <si>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</si>
  <si>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</si>
  <si>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</si>
  <si>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</si>
  <si>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</si>
  <si>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</si>
  <si>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</si>
  <si>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</si>
  <si>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</si>
  <si>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</si>
  <si>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맑은 고딕"/>
        <family val="2"/>
        <scheme val="minor"/>
      </rPr>
      <t>Pole</t>
    </r>
  </si>
  <si>
    <t>Opto-pole</t>
  </si>
  <si>
    <t>Bottom Feedback Resistor</t>
  </si>
  <si>
    <r>
      <t>R</t>
    </r>
    <r>
      <rPr>
        <vertAlign val="subscript"/>
        <sz val="11"/>
        <color theme="1"/>
        <rFont val="맑은 고딕"/>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</si>
  <si>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</si>
  <si>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</si>
  <si>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</si>
  <si>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</si>
  <si>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</si>
  <si>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</si>
  <si>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</si>
  <si>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</si>
  <si>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</si>
  <si>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</si>
  <si>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</si>
  <si>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맑은 고딕"/>
        <family val="2"/>
        <scheme val="minor"/>
      </rPr>
      <t>ssinit</t>
    </r>
    <r>
      <rPr>
        <sz val="11"/>
        <color theme="1"/>
        <rFont val="맑은 고딕"/>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</si>
  <si>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</si>
  <si>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</si>
  <si>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</si>
  <si>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</si>
  <si>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</si>
  <si>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</si>
  <si>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</si>
  <si>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</si>
  <si>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</si>
  <si>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</si>
  <si>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</si>
  <si>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</si>
  <si>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맑은 고딕"/>
        <family val="2"/>
        <scheme val="minor"/>
      </rPr>
      <t>BLKOVPrise</t>
    </r>
  </si>
  <si>
    <r>
      <t>V</t>
    </r>
    <r>
      <rPr>
        <vertAlign val="subscript"/>
        <sz val="11"/>
        <color theme="1"/>
        <rFont val="맑은 고딕"/>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</si>
  <si>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</si>
  <si>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</si>
  <si>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</si>
  <si>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</si>
  <si>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</si>
  <si>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</si>
  <si>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</si>
  <si>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</si>
  <si>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</si>
  <si>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</si>
  <si>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</si>
  <si>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</si>
  <si>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</si>
  <si>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</si>
  <si>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</si>
  <si>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</si>
  <si>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</si>
  <si>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</si>
  <si>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</si>
  <si>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</si>
  <si>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</si>
  <si>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</si>
  <si>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</si>
  <si>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</si>
  <si>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</si>
  <si>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</si>
  <si>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</si>
  <si>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</si>
  <si>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</si>
  <si>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</si>
  <si>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</si>
  <si>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</si>
  <si>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</si>
  <si>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</si>
  <si>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</si>
  <si>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</si>
  <si>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</si>
  <si>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</si>
  <si>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</si>
  <si>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</si>
  <si>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</si>
  <si>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</si>
  <si>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</si>
  <si>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</si>
  <si>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</si>
  <si>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</si>
  <si>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</si>
  <si>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</si>
  <si>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</si>
  <si>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</si>
  <si>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</si>
  <si>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</si>
  <si>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</si>
  <si>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</si>
  <si>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</si>
  <si>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</si>
  <si>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</si>
  <si>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</si>
  <si>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</si>
  <si>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</si>
  <si>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</si>
  <si>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</si>
  <si>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</si>
  <si>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</si>
  <si>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</si>
  <si>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맑은 고딕"/>
        <family val="2"/>
        <scheme val="minor"/>
      </rPr>
      <t>R</t>
    </r>
    <r>
      <rPr>
        <sz val="11"/>
        <color theme="1"/>
        <rFont val="맑은 고딕"/>
        <family val="2"/>
        <scheme val="minor"/>
      </rPr>
      <t>?</t>
    </r>
  </si>
  <si>
    <t>Integrated Leakage</t>
  </si>
  <si>
    <t>Discrete Inductor</t>
  </si>
  <si>
    <t>Zo</t>
  </si>
  <si>
    <t>k</t>
  </si>
  <si>
    <r>
      <t>L</t>
    </r>
    <r>
      <rPr>
        <vertAlign val="subscript"/>
        <sz val="11"/>
        <color theme="1"/>
        <rFont val="맑은 고딕"/>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</si>
  <si>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</si>
  <si>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</si>
  <si>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</si>
  <si>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</si>
  <si>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</si>
  <si>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</si>
  <si>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</si>
  <si>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</si>
  <si>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</si>
  <si>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</si>
  <si>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</si>
  <si>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맑은 고딕"/>
        <family val="2"/>
        <scheme val="minor"/>
      </rPr>
      <t>LK(recommended)</t>
    </r>
  </si>
  <si>
    <r>
      <t>L</t>
    </r>
    <r>
      <rPr>
        <vertAlign val="subscript"/>
        <sz val="11"/>
        <color theme="1"/>
        <rFont val="맑은 고딕"/>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</si>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</sst>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
    <numFmt numFmtId="177" formatCode="#,##0.000"/>
    <numFmt numFmtId="178" formatCode="0E+00"/>
    <numFmt numFmtId="179" formatCode="0.0"/>
    <numFmt numFmtId="180" formatCode="0.00000000"/>
    <numFmt numFmtId="181" formatCode="0_);[Red]\(0\)"/>
    <numFmt numFmtId="182" formatCode="0.00_ "/>
    <numFmt numFmtId="183" formatCode="0.000000000000000E+00"/>
  </numFmts>
  <fonts count="68">
    <font>
      <sz val="11"/>
      <color theme="1"/>
      <name val="맑은 고딕"/>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맑은 고딕"/>
      <family val="2"/>
      <scheme val="minor"/>
    </font>
    <font>
      <b/>
      <sz val="11"/>
      <color theme="1"/>
      <name val="맑은 고딕"/>
      <family val="2"/>
      <scheme val="minor"/>
    </font>
    <font>
      <sz val="10"/>
      <name val="Arial"/>
      <family val="2"/>
    </font>
    <font>
      <vertAlign val="subscript"/>
      <sz val="11"/>
      <color theme="1"/>
      <name val="맑은 고딕"/>
      <family val="2"/>
      <scheme val="minor"/>
    </font>
    <font>
      <b/>
      <sz val="11"/>
      <color rgb="FFFF0000"/>
      <name val="맑은 고딕"/>
      <family val="2"/>
      <scheme val="minor"/>
    </font>
    <font>
      <sz val="11"/>
      <color theme="1"/>
      <name val="Calibri"/>
      <family val="2"/>
    </font>
    <font>
      <b/>
      <sz val="11"/>
      <color rgb="FFFF0000"/>
      <name val="Arial"/>
      <family val="2"/>
    </font>
    <font>
      <b/>
      <vertAlign val="subscript"/>
      <sz val="11"/>
      <color theme="1"/>
      <name val="맑은 고딕"/>
      <family val="2"/>
      <scheme val="minor"/>
    </font>
    <font>
      <sz val="11"/>
      <color theme="1"/>
      <name val="Arial"/>
      <family val="2"/>
    </font>
    <font>
      <vertAlign val="subscript"/>
      <sz val="11"/>
      <color theme="1"/>
      <name val="Arial"/>
      <family val="2"/>
    </font>
    <font>
      <b/>
      <sz val="12"/>
      <color theme="0"/>
      <name val="Arial"/>
      <family val="2"/>
    </font>
    <font>
      <sz val="11"/>
      <color rgb="FF00B050"/>
      <name val="맑은 고딕"/>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맑은 고딕"/>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맑은 고딕"/>
      <family val="2"/>
      <scheme val="minor"/>
    </font>
    <font>
      <b/>
      <sz val="11"/>
      <name val="맑은 고딕"/>
      <family val="2"/>
      <scheme val="minor"/>
    </font>
    <font>
      <vertAlign val="subscript"/>
      <sz val="11"/>
      <name val="맑은 고딕"/>
      <family val="2"/>
      <scheme val="minor"/>
    </font>
    <font>
      <sz val="11"/>
      <color theme="1"/>
      <name val="Symbol"/>
      <family val="1"/>
      <charset val="2"/>
    </font>
    <font>
      <b/>
      <sz val="11"/>
      <color rgb="FFFA7D00"/>
      <name val="맑은 고딕"/>
      <family val="2"/>
      <scheme val="minor"/>
    </font>
    <font>
      <sz val="11"/>
      <color theme="1"/>
      <name val="맑은 고딕"/>
      <family val="2"/>
      <charset val="134"/>
      <scheme val="minor"/>
    </font>
    <font>
      <sz val="10"/>
      <color theme="1"/>
      <name val="맑은 고딕"/>
      <family val="2"/>
      <charset val="134"/>
      <scheme val="minor"/>
    </font>
    <font>
      <sz val="10"/>
      <color theme="1"/>
      <name val="Arial"/>
      <family val="2"/>
    </font>
    <font>
      <sz val="11"/>
      <name val="Arial"/>
      <family val="2"/>
    </font>
    <font>
      <b/>
      <sz val="10"/>
      <color rgb="FFFA7D00"/>
      <name val="맑은 고딕"/>
      <family val="2"/>
      <scheme val="minor"/>
    </font>
    <font>
      <b/>
      <sz val="11"/>
      <color rgb="FFFA7D00"/>
      <name val="맑은 고딕"/>
      <family val="2"/>
      <charset val="134"/>
      <scheme val="minor"/>
    </font>
    <font>
      <sz val="9"/>
      <color theme="1"/>
      <name val="Arial"/>
      <family val="2"/>
    </font>
    <font>
      <sz val="10"/>
      <color theme="1"/>
      <name val="Malgun Gothic Semilight"/>
      <family val="2"/>
      <charset val="134"/>
    </font>
    <font>
      <sz val="10"/>
      <color theme="1"/>
      <name val="맑은 고딕"/>
      <family val="2"/>
      <scheme val="minor"/>
    </font>
    <font>
      <sz val="11"/>
      <name val="맑은 고딕"/>
      <family val="2"/>
      <charset val="134"/>
      <scheme val="minor"/>
    </font>
    <font>
      <b/>
      <sz val="11"/>
      <color theme="1"/>
      <name val="맑은 고딕"/>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맑은 고딕"/>
      <family val="2"/>
      <charset val="134"/>
      <scheme val="minor"/>
    </font>
    <font>
      <b/>
      <sz val="18"/>
      <color rgb="FFFF0000"/>
      <name val="Arial"/>
      <family val="2"/>
    </font>
    <font>
      <b/>
      <sz val="14"/>
      <color rgb="FFFF0000"/>
      <name val="Arial"/>
      <family val="2"/>
    </font>
    <font>
      <b/>
      <sz val="10"/>
      <color theme="1"/>
      <name val="Arial"/>
      <family val="2"/>
    </font>
    <font>
      <u/>
      <sz val="11"/>
      <color theme="10"/>
      <name val="맑은 고딕"/>
      <family val="2"/>
      <scheme val="minor"/>
    </font>
    <font>
      <b/>
      <sz val="11"/>
      <color rgb="FF555555"/>
      <name val="Franklin Gothic Medium"/>
      <family val="2"/>
    </font>
    <font>
      <b/>
      <sz val="11"/>
      <color rgb="FF3136F7"/>
      <name val="맑은 고딕"/>
      <family val="3"/>
      <charset val="134"/>
      <scheme val="minor"/>
    </font>
    <font>
      <b/>
      <sz val="11"/>
      <color rgb="FFFF0000"/>
      <name val="맑은 고딕"/>
      <family val="3"/>
      <charset val="134"/>
      <scheme val="minor"/>
    </font>
    <font>
      <b/>
      <sz val="22"/>
      <color theme="0"/>
      <name val="Arial"/>
      <family val="2"/>
    </font>
    <font>
      <sz val="8"/>
      <name val="맑은 고딕"/>
      <family val="3"/>
      <charset val="129"/>
      <scheme val="minor"/>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78"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77"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76"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76" fontId="0" fillId="3" borderId="17" xfId="0" applyNumberFormat="1" applyFill="1" applyBorder="1" applyAlignment="1">
      <alignment vertical="center"/>
    </xf>
    <xf numFmtId="0" fontId="0" fillId="3" borderId="18" xfId="0" applyFill="1" applyBorder="1" applyAlignment="1">
      <alignment vertical="center"/>
    </xf>
    <xf numFmtId="176"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77"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76" fontId="15" fillId="3" borderId="17" xfId="0" applyNumberFormat="1" applyFont="1" applyFill="1" applyBorder="1" applyAlignment="1">
      <alignment vertical="center"/>
    </xf>
    <xf numFmtId="176"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76" fontId="30" fillId="0" borderId="17" xfId="0" applyNumberFormat="1" applyFont="1" applyBorder="1"/>
    <xf numFmtId="179"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76" fontId="35" fillId="3" borderId="17" xfId="0" applyNumberFormat="1" applyFont="1" applyFill="1" applyBorder="1" applyAlignment="1">
      <alignment vertical="center"/>
    </xf>
    <xf numFmtId="176" fontId="35" fillId="3" borderId="18" xfId="0" applyNumberFormat="1" applyFont="1" applyFill="1" applyBorder="1" applyAlignment="1">
      <alignment vertical="center"/>
    </xf>
    <xf numFmtId="179" fontId="32" fillId="0" borderId="17" xfId="0" applyNumberFormat="1" applyFont="1" applyBorder="1"/>
    <xf numFmtId="2" fontId="15" fillId="0" borderId="17" xfId="0" applyNumberFormat="1" applyFont="1" applyBorder="1"/>
    <xf numFmtId="179" fontId="35" fillId="3" borderId="17" xfId="0" applyNumberFormat="1" applyFont="1" applyFill="1" applyBorder="1" applyAlignment="1">
      <alignment vertical="center"/>
    </xf>
    <xf numFmtId="179" fontId="0" fillId="3" borderId="17" xfId="0" applyNumberFormat="1" applyFill="1" applyBorder="1" applyAlignment="1">
      <alignment vertical="center"/>
    </xf>
    <xf numFmtId="179"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77"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79"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79"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79"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76" fontId="34" fillId="0" borderId="17" xfId="0" applyNumberFormat="1" applyFont="1" applyBorder="1"/>
    <xf numFmtId="0" fontId="0" fillId="3" borderId="37" xfId="0" applyFill="1" applyBorder="1" applyAlignment="1">
      <alignment vertical="center"/>
    </xf>
    <xf numFmtId="176"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79" fontId="34" fillId="0" borderId="31" xfId="0" applyNumberFormat="1" applyFont="1" applyBorder="1"/>
    <xf numFmtId="176" fontId="30" fillId="3" borderId="31" xfId="0" applyNumberFormat="1" applyFont="1" applyFill="1" applyBorder="1"/>
    <xf numFmtId="1" fontId="34" fillId="3" borderId="17" xfId="0" applyNumberFormat="1" applyFont="1" applyFill="1" applyBorder="1"/>
    <xf numFmtId="179" fontId="34" fillId="0" borderId="18" xfId="0" applyNumberFormat="1" applyFont="1" applyBorder="1"/>
    <xf numFmtId="0" fontId="0" fillId="0" borderId="18" xfId="0" applyBorder="1"/>
    <xf numFmtId="179"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76" fontId="12" fillId="3" borderId="25" xfId="0" applyNumberFormat="1" applyFont="1" applyFill="1" applyBorder="1" applyAlignment="1">
      <alignment vertical="center"/>
    </xf>
    <xf numFmtId="176" fontId="32" fillId="4" borderId="17" xfId="0" applyNumberFormat="1" applyFont="1" applyFill="1" applyBorder="1" applyProtection="1">
      <protection locked="0"/>
    </xf>
    <xf numFmtId="176" fontId="32" fillId="3" borderId="17" xfId="0" applyNumberFormat="1" applyFont="1" applyFill="1" applyBorder="1"/>
    <xf numFmtId="176"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76"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76"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80" fontId="0" fillId="0" borderId="17" xfId="0" applyNumberFormat="1" applyBorder="1"/>
    <xf numFmtId="180" fontId="0" fillId="0" borderId="17" xfId="0" quotePrefix="1" applyNumberFormat="1" applyBorder="1"/>
    <xf numFmtId="176"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81"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81"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81"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83"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82" fontId="40" fillId="10" borderId="36" xfId="6" applyNumberFormat="1" applyFill="1" applyBorder="1" applyAlignment="1">
      <alignment horizontal="center" vertical="center" wrapText="1"/>
    </xf>
    <xf numFmtId="182" fontId="40" fillId="10" borderId="51" xfId="6" applyNumberFormat="1" applyFill="1" applyBorder="1" applyAlignment="1">
      <alignment horizontal="center" vertical="center" wrapText="1"/>
    </xf>
    <xf numFmtId="182" fontId="40" fillId="10" borderId="37" xfId="6" applyNumberFormat="1" applyFill="1" applyBorder="1" applyAlignment="1">
      <alignment horizontal="center" vertical="center" wrapText="1"/>
    </xf>
    <xf numFmtId="182" fontId="40" fillId="15" borderId="36" xfId="6" applyNumberFormat="1" applyFill="1" applyBorder="1" applyAlignment="1">
      <alignment horizontal="center" vertical="center" wrapText="1"/>
    </xf>
    <xf numFmtId="182" fontId="40" fillId="15" borderId="51" xfId="6" applyNumberFormat="1" applyFill="1" applyBorder="1" applyAlignment="1">
      <alignment horizontal="center" vertical="center" wrapText="1"/>
    </xf>
    <xf numFmtId="182" fontId="40" fillId="15" borderId="37" xfId="6" applyNumberFormat="1" applyFill="1" applyBorder="1" applyAlignment="1">
      <alignment horizontal="center" vertical="center" wrapText="1"/>
    </xf>
    <xf numFmtId="182" fontId="40" fillId="14" borderId="36" xfId="6" applyNumberFormat="1" applyFill="1" applyBorder="1" applyAlignment="1">
      <alignment horizontal="center" vertical="center" wrapText="1"/>
    </xf>
    <xf numFmtId="182" fontId="40" fillId="14" borderId="51" xfId="6" applyNumberFormat="1" applyFill="1" applyBorder="1" applyAlignment="1">
      <alignment horizontal="center" vertical="center" wrapText="1"/>
    </xf>
    <xf numFmtId="182" fontId="40" fillId="14" borderId="37" xfId="6" applyNumberFormat="1" applyFill="1" applyBorder="1" applyAlignment="1">
      <alignment horizontal="center" vertical="center" wrapText="1"/>
    </xf>
    <xf numFmtId="182" fontId="40" fillId="9" borderId="36" xfId="6" applyNumberFormat="1" applyFill="1" applyBorder="1" applyAlignment="1">
      <alignment horizontal="center" vertical="center" wrapText="1"/>
    </xf>
    <xf numFmtId="182"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82" fontId="40" fillId="6" borderId="36" xfId="6" applyNumberFormat="1" applyFill="1" applyBorder="1" applyAlignment="1">
      <alignment horizontal="center" vertical="center" wrapText="1"/>
    </xf>
    <xf numFmtId="182" fontId="40" fillId="6" borderId="51" xfId="6" applyNumberFormat="1" applyFill="1" applyBorder="1" applyAlignment="1">
      <alignment horizontal="center" vertical="center" wrapText="1"/>
    </xf>
  </cellXfs>
  <cellStyles count="9">
    <cellStyle name="Calculation 2" xfId="7" xr:uid="{00000000-0005-0000-0000-00000000000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计算 2" xfId="5" xr:uid="{00000000-0005-0000-0000-000008000000}"/>
    <cellStyle name="常规 2" xfId="4" xr:uid="{00000000-0005-0000-0000-000007000000}"/>
    <cellStyle name="표준" xfId="0" builtinId="0"/>
    <cellStyle name="하이퍼링크" xfId="8" builtinId="8"/>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16.748994487509986</c:v>
                </c:pt>
                <c:pt idx="1">
                  <c:v>16.347445865939832</c:v>
                </c:pt>
                <c:pt idx="2">
                  <c:v>15.751090380675601</c:v>
                </c:pt>
                <c:pt idx="3">
                  <c:v>15.033642266854738</c:v>
                </c:pt>
                <c:pt idx="4">
                  <c:v>14.257123431959549</c:v>
                </c:pt>
                <c:pt idx="5">
                  <c:v>13.464910422543284</c:v>
                </c:pt>
                <c:pt idx="6">
                  <c:v>12.683749327174233</c:v>
                </c:pt>
                <c:pt idx="7">
                  <c:v>11.928474748188913</c:v>
                </c:pt>
                <c:pt idx="8">
                  <c:v>11.206308179887984</c:v>
                </c:pt>
                <c:pt idx="9">
                  <c:v>10.519930445631774</c:v>
                </c:pt>
                <c:pt idx="10">
                  <c:v>5.323970284456065</c:v>
                </c:pt>
                <c:pt idx="11">
                  <c:v>1.9736601622048264</c:v>
                </c:pt>
                <c:pt idx="12">
                  <c:v>-0.46344740445486488</c:v>
                </c:pt>
                <c:pt idx="13">
                  <c:v>-2.3728054052063148</c:v>
                </c:pt>
                <c:pt idx="14">
                  <c:v>-3.9406822679177438</c:v>
                </c:pt>
                <c:pt idx="15">
                  <c:v>-5.2700948074781273</c:v>
                </c:pt>
                <c:pt idx="16">
                  <c:v>-6.4237415954592469</c:v>
                </c:pt>
                <c:pt idx="17">
                  <c:v>-7.4425416184965645</c:v>
                </c:pt>
                <c:pt idx="18">
                  <c:v>-8.3546485710737226</c:v>
                </c:pt>
                <c:pt idx="19">
                  <c:v>-14.365505013458925</c:v>
                </c:pt>
                <c:pt idx="20">
                  <c:v>-17.885523446786394</c:v>
                </c:pt>
                <c:pt idx="21">
                  <c:v>-20.383665639610065</c:v>
                </c:pt>
                <c:pt idx="22">
                  <c:v>-22.321573093225947</c:v>
                </c:pt>
                <c:pt idx="23">
                  <c:v>-23.905038950496337</c:v>
                </c:pt>
                <c:pt idx="24">
                  <c:v>-25.243878829909576</c:v>
                </c:pt>
                <c:pt idx="25">
                  <c:v>-26.403655516974581</c:v>
                </c:pt>
                <c:pt idx="26">
                  <c:v>-27.426663285305331</c:v>
                </c:pt>
                <c:pt idx="27">
                  <c:v>-28.34178256706728</c:v>
                </c:pt>
                <c:pt idx="28">
                  <c:v>-34.362284865002536</c:v>
                </c:pt>
                <c:pt idx="29">
                  <c:v>-37.884091968959794</c:v>
                </c:pt>
                <c:pt idx="30">
                  <c:v>-40.382860374103196</c:v>
                </c:pt>
                <c:pt idx="31">
                  <c:v>-42.321057705753603</c:v>
                </c:pt>
                <c:pt idx="32">
                  <c:v>-43.904681035909398</c:v>
                </c:pt>
                <c:pt idx="33">
                  <c:v>-45.243615869321083</c:v>
                </c:pt>
                <c:pt idx="34">
                  <c:v>-46.403454186316637</c:v>
                </c:pt>
                <c:pt idx="35">
                  <c:v>-47.426504208440427</c:v>
                </c:pt>
                <c:pt idx="36">
                  <c:v>-48.34165371434927</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44.988727554482672</c:v>
                </c:pt>
                <c:pt idx="1">
                  <c:v>38.572040165118395</c:v>
                </c:pt>
                <c:pt idx="2">
                  <c:v>34.462945048128176</c:v>
                </c:pt>
                <c:pt idx="3">
                  <c:v>31.259407764625355</c:v>
                </c:pt>
                <c:pt idx="4">
                  <c:v>28.56094039290177</c:v>
                </c:pt>
                <c:pt idx="5">
                  <c:v>26.204877321525878</c:v>
                </c:pt>
                <c:pt idx="6">
                  <c:v>24.108026592101638</c:v>
                </c:pt>
                <c:pt idx="7">
                  <c:v>22.219570313952282</c:v>
                </c:pt>
                <c:pt idx="8">
                  <c:v>20.504353508764417</c:v>
                </c:pt>
                <c:pt idx="9">
                  <c:v>18.936093685478006</c:v>
                </c:pt>
                <c:pt idx="10">
                  <c:v>8.211307493593953</c:v>
                </c:pt>
                <c:pt idx="11">
                  <c:v>2.0441575777291727</c:v>
                </c:pt>
                <c:pt idx="12">
                  <c:v>-2.0783933775775525</c:v>
                </c:pt>
                <c:pt idx="13">
                  <c:v>-5.0825845272911163</c:v>
                </c:pt>
                <c:pt idx="14">
                  <c:v>-7.4084706388615551</c:v>
                </c:pt>
                <c:pt idx="15">
                  <c:v>-9.2940073184458232</c:v>
                </c:pt>
                <c:pt idx="16">
                  <c:v>-10.878456343587967</c:v>
                </c:pt>
                <c:pt idx="17">
                  <c:v>-12.248120547567762</c:v>
                </c:pt>
                <c:pt idx="18">
                  <c:v>-13.458990679714502</c:v>
                </c:pt>
                <c:pt idx="19">
                  <c:v>-21.601804990558641</c:v>
                </c:pt>
                <c:pt idx="20">
                  <c:v>-26.968925397763144</c:v>
                </c:pt>
                <c:pt idx="21">
                  <c:v>-31.163042994104572</c:v>
                </c:pt>
                <c:pt idx="22">
                  <c:v>-34.621714052772369</c:v>
                </c:pt>
                <c:pt idx="23">
                  <c:v>-37.562741299112929</c:v>
                </c:pt>
                <c:pt idx="24">
                  <c:v>-40.119879234192915</c:v>
                </c:pt>
                <c:pt idx="25">
                  <c:v>-42.38238475016783</c:v>
                </c:pt>
                <c:pt idx="26">
                  <c:v>-44.412672474122758</c:v>
                </c:pt>
                <c:pt idx="27">
                  <c:v>-46.255889867900486</c:v>
                </c:pt>
                <c:pt idx="28">
                  <c:v>-59.106397629106937</c:v>
                </c:pt>
                <c:pt idx="29">
                  <c:v>-67.397704171736564</c:v>
                </c:pt>
                <c:pt idx="30">
                  <c:v>-73.712916860074472</c:v>
                </c:pt>
                <c:pt idx="31">
                  <c:v>-78.852119454667161</c:v>
                </c:pt>
                <c:pt idx="32">
                  <c:v>-83.187654104689912</c:v>
                </c:pt>
                <c:pt idx="33">
                  <c:v>-86.933709875706569</c:v>
                </c:pt>
                <c:pt idx="34">
                  <c:v>-90.228153798584486</c:v>
                </c:pt>
                <c:pt idx="35">
                  <c:v>-93.165770282023573</c:v>
                </c:pt>
                <c:pt idx="36">
                  <c:v>-95.814662191547356</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-10.351907012952621</c:v>
                </c:pt>
                <c:pt idx="1">
                  <c:v>-20.06894941501934</c:v>
                </c:pt>
                <c:pt idx="2">
                  <c:v>-28.722761902064043</c:v>
                </c:pt>
                <c:pt idx="3">
                  <c:v>-36.15437778719506</c:v>
                </c:pt>
                <c:pt idx="4">
                  <c:v>-42.406517915311156</c:v>
                </c:pt>
                <c:pt idx="5">
                  <c:v>-47.622425818396714</c:v>
                </c:pt>
                <c:pt idx="6">
                  <c:v>-51.97231774687949</c:v>
                </c:pt>
                <c:pt idx="7">
                  <c:v>-55.615930069358832</c:v>
                </c:pt>
                <c:pt idx="8">
                  <c:v>-58.68902229135746</c:v>
                </c:pt>
                <c:pt idx="9">
                  <c:v>-61.301728950126545</c:v>
                </c:pt>
                <c:pt idx="10">
                  <c:v>-74.69182574269955</c:v>
                </c:pt>
                <c:pt idx="11">
                  <c:v>-79.658363344933107</c:v>
                </c:pt>
                <c:pt idx="12">
                  <c:v>-82.206848154990638</c:v>
                </c:pt>
                <c:pt idx="13">
                  <c:v>-83.75163362777279</c:v>
                </c:pt>
                <c:pt idx="14">
                  <c:v>-84.786722021943291</c:v>
                </c:pt>
                <c:pt idx="15">
                  <c:v>-85.528205482019402</c:v>
                </c:pt>
                <c:pt idx="16">
                  <c:v>-86.085318391921277</c:v>
                </c:pt>
                <c:pt idx="17">
                  <c:v>-86.519147000770246</c:v>
                </c:pt>
                <c:pt idx="18">
                  <c:v>-86.866500237368342</c:v>
                </c:pt>
                <c:pt idx="19">
                  <c:v>-88.432077711299826</c:v>
                </c:pt>
                <c:pt idx="20">
                  <c:v>-88.954573501349586</c:v>
                </c:pt>
                <c:pt idx="21">
                  <c:v>-89.215892057811615</c:v>
                </c:pt>
                <c:pt idx="22">
                  <c:v>-89.372699548336243</c:v>
                </c:pt>
                <c:pt idx="23">
                  <c:v>-89.477243241443787</c:v>
                </c:pt>
                <c:pt idx="24">
                  <c:v>-89.55191947976671</c:v>
                </c:pt>
                <c:pt idx="25">
                  <c:v>-89.607927671443676</c:v>
                </c:pt>
                <c:pt idx="26">
                  <c:v>-89.651490121831955</c:v>
                </c:pt>
                <c:pt idx="27">
                  <c:v>-89.686340374672199</c:v>
                </c:pt>
                <c:pt idx="28">
                  <c:v>-89.84316901231989</c:v>
                </c:pt>
                <c:pt idx="29">
                  <c:v>-89.895445863147202</c:v>
                </c:pt>
                <c:pt idx="30">
                  <c:v>-89.921584359280445</c:v>
                </c:pt>
                <c:pt idx="31">
                  <c:v>-89.937267473323871</c:v>
                </c:pt>
                <c:pt idx="32">
                  <c:v>-89.947722888053605</c:v>
                </c:pt>
                <c:pt idx="33">
                  <c:v>-89.955191043604216</c:v>
                </c:pt>
                <c:pt idx="34">
                  <c:v>-89.96079216128021</c:v>
                </c:pt>
                <c:pt idx="35">
                  <c:v>-89.965148586662906</c:v>
                </c:pt>
                <c:pt idx="36">
                  <c:v>-89.968633727261604</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80.600457772723118</c:v>
                </c:pt>
                <c:pt idx="1">
                  <c:v>71.834748279876564</c:v>
                </c:pt>
                <c:pt idx="2">
                  <c:v>64.130210355853734</c:v>
                </c:pt>
                <c:pt idx="3">
                  <c:v>57.644794961037945</c:v>
                </c:pt>
                <c:pt idx="4">
                  <c:v>52.334781465093442</c:v>
                </c:pt>
                <c:pt idx="5">
                  <c:v>48.05594748564576</c:v>
                </c:pt>
                <c:pt idx="6">
                  <c:v>44.63712358669531</c:v>
                </c:pt>
                <c:pt idx="7">
                  <c:v>41.917650290252425</c:v>
                </c:pt>
                <c:pt idx="8">
                  <c:v>39.76087910357478</c:v>
                </c:pt>
                <c:pt idx="9">
                  <c:v>38.055824266091406</c:v>
                </c:pt>
                <c:pt idx="10">
                  <c:v>33.110204717585304</c:v>
                </c:pt>
                <c:pt idx="11">
                  <c:v>35.131279629273052</c:v>
                </c:pt>
                <c:pt idx="12">
                  <c:v>38.001467700395409</c:v>
                </c:pt>
                <c:pt idx="13">
                  <c:v>40.462597142838803</c:v>
                </c:pt>
                <c:pt idx="14">
                  <c:v>42.271608123444224</c:v>
                </c:pt>
                <c:pt idx="15">
                  <c:v>43.460626142431266</c:v>
                </c:pt>
                <c:pt idx="16">
                  <c:v>44.130109664394098</c:v>
                </c:pt>
                <c:pt idx="17">
                  <c:v>44.384826224691437</c:v>
                </c:pt>
                <c:pt idx="18">
                  <c:v>44.315625740879057</c:v>
                </c:pt>
                <c:pt idx="19">
                  <c:v>36.414749936403979</c:v>
                </c:pt>
                <c:pt idx="20">
                  <c:v>27.0082409352691</c:v>
                </c:pt>
                <c:pt idx="21">
                  <c:v>19.401958406649811</c:v>
                </c:pt>
                <c:pt idx="22">
                  <c:v>13.377711878052992</c:v>
                </c:pt>
                <c:pt idx="23">
                  <c:v>8.472309879674782</c:v>
                </c:pt>
                <c:pt idx="24">
                  <c:v>4.3435061820736962</c:v>
                </c:pt>
                <c:pt idx="25">
                  <c:v>0.76565663810768569</c:v>
                </c:pt>
                <c:pt idx="26">
                  <c:v>357.59128415939369</c:v>
                </c:pt>
                <c:pt idx="27">
                  <c:v>354.72230778930992</c:v>
                </c:pt>
                <c:pt idx="28">
                  <c:v>334.3836529626833</c:v>
                </c:pt>
                <c:pt idx="29">
                  <c:v>321.27712458242149</c:v>
                </c:pt>
                <c:pt idx="30">
                  <c:v>312.07493325089104</c:v>
                </c:pt>
                <c:pt idx="31">
                  <c:v>305.40300928393242</c:v>
                </c:pt>
                <c:pt idx="32">
                  <c:v>300.42204649552895</c:v>
                </c:pt>
                <c:pt idx="33">
                  <c:v>296.59898337860739</c:v>
                </c:pt>
                <c:pt idx="34">
                  <c:v>293.59049632384574</c:v>
                </c:pt>
                <c:pt idx="35">
                  <c:v>291.1707822750264</c:v>
                </c:pt>
                <c:pt idx="36">
                  <c:v>289.18754531455119</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1.3063013698630137</c:v>
                </c:pt>
                <c:pt idx="1">
                  <c:v>1.3063013698630137</c:v>
                </c:pt>
                <c:pt idx="2">
                  <c:v>1.3063013698630137</c:v>
                </c:pt>
                <c:pt idx="3">
                  <c:v>1.3063013698630137</c:v>
                </c:pt>
                <c:pt idx="4">
                  <c:v>1.3063013698630137</c:v>
                </c:pt>
                <c:pt idx="5">
                  <c:v>1.3063013698630137</c:v>
                </c:pt>
                <c:pt idx="6">
                  <c:v>1.3063013698630137</c:v>
                </c:pt>
                <c:pt idx="7">
                  <c:v>1.3063013698630137</c:v>
                </c:pt>
                <c:pt idx="8">
                  <c:v>1.3063013698630137</c:v>
                </c:pt>
                <c:pt idx="11">
                  <c:v>1.3063013698630137</c:v>
                </c:pt>
                <c:pt idx="12">
                  <c:v>1.3063013698630137</c:v>
                </c:pt>
                <c:pt idx="15">
                  <c:v>1.3063013698630137</c:v>
                </c:pt>
                <c:pt idx="16">
                  <c:v>1.3063013698630137</c:v>
                </c:pt>
                <c:pt idx="17">
                  <c:v>1.3063013698630137</c:v>
                </c:pt>
                <c:pt idx="18">
                  <c:v>1.3063013698630137</c:v>
                </c:pt>
                <c:pt idx="19">
                  <c:v>1.3063013698630137</c:v>
                </c:pt>
                <c:pt idx="20">
                  <c:v>1.3063013698630137</c:v>
                </c:pt>
                <c:pt idx="21">
                  <c:v>1.3063013698630137</c:v>
                </c:pt>
                <c:pt idx="22">
                  <c:v>1.3063013698630137</c:v>
                </c:pt>
                <c:pt idx="23">
                  <c:v>1.3063013698630137</c:v>
                </c:pt>
                <c:pt idx="24">
                  <c:v>1.3063013698630137</c:v>
                </c:pt>
                <c:pt idx="25">
                  <c:v>1.3063013698630137</c:v>
                </c:pt>
                <c:pt idx="26">
                  <c:v>1.3063013698630137</c:v>
                </c:pt>
                <c:pt idx="27">
                  <c:v>1.3063013698630137</c:v>
                </c:pt>
                <c:pt idx="28">
                  <c:v>1.3063013698630137</c:v>
                </c:pt>
                <c:pt idx="29">
                  <c:v>1.3063013698630137</c:v>
                </c:pt>
                <c:pt idx="30">
                  <c:v>1.3063013698630137</c:v>
                </c:pt>
                <c:pt idx="31">
                  <c:v>1.3063013698630137</c:v>
                </c:pt>
                <c:pt idx="32">
                  <c:v>1.3063013698630137</c:v>
                </c:pt>
                <c:pt idx="33">
                  <c:v>1.3063013698630137</c:v>
                </c:pt>
                <c:pt idx="34">
                  <c:v>1.3063013698630137</c:v>
                </c:pt>
                <c:pt idx="35">
                  <c:v>1.3063013698630137</c:v>
                </c:pt>
                <c:pt idx="36">
                  <c:v>1.3063013698630137</c:v>
                </c:pt>
                <c:pt idx="37">
                  <c:v>1.3063013698630137</c:v>
                </c:pt>
                <c:pt idx="38">
                  <c:v>1.3063013698630137</c:v>
                </c:pt>
                <c:pt idx="39">
                  <c:v>1.3063013698630137</c:v>
                </c:pt>
                <c:pt idx="40">
                  <c:v>1.3063013698630137</c:v>
                </c:pt>
                <c:pt idx="41">
                  <c:v>1.3063013698630137</c:v>
                </c:pt>
                <c:pt idx="42">
                  <c:v>1.3063013698630137</c:v>
                </c:pt>
                <c:pt idx="43">
                  <c:v>1.3063013698630137</c:v>
                </c:pt>
                <c:pt idx="44">
                  <c:v>1.3063013698630137</c:v>
                </c:pt>
                <c:pt idx="45">
                  <c:v>1.3063013698630137</c:v>
                </c:pt>
                <c:pt idx="46">
                  <c:v>1.3063013698630137</c:v>
                </c:pt>
                <c:pt idx="47">
                  <c:v>1.3063013698630137</c:v>
                </c:pt>
                <c:pt idx="48">
                  <c:v>1.3063013698630137</c:v>
                </c:pt>
                <c:pt idx="49">
                  <c:v>1.3063013698630137</c:v>
                </c:pt>
                <c:pt idx="50">
                  <c:v>1.3063013698630137</c:v>
                </c:pt>
                <c:pt idx="51">
                  <c:v>1.3063013698630137</c:v>
                </c:pt>
                <c:pt idx="52">
                  <c:v>1.3063013698630137</c:v>
                </c:pt>
                <c:pt idx="53">
                  <c:v>1.3063013698630137</c:v>
                </c:pt>
                <c:pt idx="54">
                  <c:v>1.3063013698630137</c:v>
                </c:pt>
                <c:pt idx="55">
                  <c:v>1.3063013698630137</c:v>
                </c:pt>
                <c:pt idx="56">
                  <c:v>1.3063013698630137</c:v>
                </c:pt>
                <c:pt idx="57">
                  <c:v>1.3063013698630137</c:v>
                </c:pt>
                <c:pt idx="58">
                  <c:v>1.3063013698630137</c:v>
                </c:pt>
                <c:pt idx="59">
                  <c:v>1.3063013698630137</c:v>
                </c:pt>
                <c:pt idx="60">
                  <c:v>1.3063013698630137</c:v>
                </c:pt>
                <c:pt idx="61">
                  <c:v>1.3063013698630137</c:v>
                </c:pt>
                <c:pt idx="62">
                  <c:v>1.3063013698630137</c:v>
                </c:pt>
                <c:pt idx="63">
                  <c:v>1.3063013698630137</c:v>
                </c:pt>
                <c:pt idx="64">
                  <c:v>1.3063013698630137</c:v>
                </c:pt>
                <c:pt idx="65">
                  <c:v>1.3063013698630137</c:v>
                </c:pt>
                <c:pt idx="66">
                  <c:v>1.3063013698630137</c:v>
                </c:pt>
                <c:pt idx="67">
                  <c:v>1.3063013698630137</c:v>
                </c:pt>
                <c:pt idx="68">
                  <c:v>1.3063013698630137</c:v>
                </c:pt>
                <c:pt idx="69">
                  <c:v>1.3063013698630137</c:v>
                </c:pt>
                <c:pt idx="70">
                  <c:v>1.3063013698630137</c:v>
                </c:pt>
                <c:pt idx="71">
                  <c:v>1.3063013698630137</c:v>
                </c:pt>
                <c:pt idx="72">
                  <c:v>1.3063013698630137</c:v>
                </c:pt>
                <c:pt idx="73">
                  <c:v>1.3063013698630137</c:v>
                </c:pt>
                <c:pt idx="74">
                  <c:v>1.3063013698630137</c:v>
                </c:pt>
                <c:pt idx="75">
                  <c:v>1.3063013698630137</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1.1434146341463416</c:v>
                </c:pt>
                <c:pt idx="1">
                  <c:v>1.1434146341463416</c:v>
                </c:pt>
                <c:pt idx="2">
                  <c:v>1.1434146341463416</c:v>
                </c:pt>
                <c:pt idx="3">
                  <c:v>1.1434146341463416</c:v>
                </c:pt>
                <c:pt idx="4">
                  <c:v>1.1434146341463416</c:v>
                </c:pt>
                <c:pt idx="5">
                  <c:v>1.1434146341463416</c:v>
                </c:pt>
                <c:pt idx="6">
                  <c:v>1.1434146341463416</c:v>
                </c:pt>
                <c:pt idx="7">
                  <c:v>1.1434146341463416</c:v>
                </c:pt>
                <c:pt idx="8">
                  <c:v>1.1434146341463416</c:v>
                </c:pt>
                <c:pt idx="11">
                  <c:v>1.1434146341463416</c:v>
                </c:pt>
                <c:pt idx="12">
                  <c:v>1.1434146341463416</c:v>
                </c:pt>
                <c:pt idx="15">
                  <c:v>1.1434146341463416</c:v>
                </c:pt>
                <c:pt idx="16">
                  <c:v>1.1434146341463416</c:v>
                </c:pt>
                <c:pt idx="17">
                  <c:v>1.1434146341463416</c:v>
                </c:pt>
                <c:pt idx="18">
                  <c:v>1.1434146341463416</c:v>
                </c:pt>
                <c:pt idx="19">
                  <c:v>1.1434146341463416</c:v>
                </c:pt>
                <c:pt idx="20">
                  <c:v>1.1434146341463416</c:v>
                </c:pt>
                <c:pt idx="21">
                  <c:v>1.1434146341463416</c:v>
                </c:pt>
                <c:pt idx="22">
                  <c:v>1.1434146341463416</c:v>
                </c:pt>
                <c:pt idx="23">
                  <c:v>1.1434146341463416</c:v>
                </c:pt>
                <c:pt idx="24">
                  <c:v>1.1434146341463416</c:v>
                </c:pt>
                <c:pt idx="25">
                  <c:v>1.1434146341463416</c:v>
                </c:pt>
                <c:pt idx="26">
                  <c:v>1.1434146341463416</c:v>
                </c:pt>
                <c:pt idx="27">
                  <c:v>1.1434146341463416</c:v>
                </c:pt>
                <c:pt idx="28">
                  <c:v>1.1434146341463416</c:v>
                </c:pt>
                <c:pt idx="29">
                  <c:v>1.1434146341463416</c:v>
                </c:pt>
                <c:pt idx="30">
                  <c:v>1.1434146341463416</c:v>
                </c:pt>
                <c:pt idx="31">
                  <c:v>1.1434146341463416</c:v>
                </c:pt>
                <c:pt idx="32">
                  <c:v>1.1434146341463416</c:v>
                </c:pt>
                <c:pt idx="33">
                  <c:v>1.1434146341463416</c:v>
                </c:pt>
                <c:pt idx="34">
                  <c:v>1.1434146341463416</c:v>
                </c:pt>
                <c:pt idx="35">
                  <c:v>1.1434146341463416</c:v>
                </c:pt>
                <c:pt idx="36">
                  <c:v>1.1434146341463416</c:v>
                </c:pt>
                <c:pt idx="37">
                  <c:v>1.1434146341463416</c:v>
                </c:pt>
                <c:pt idx="38">
                  <c:v>1.1434146341463416</c:v>
                </c:pt>
                <c:pt idx="39">
                  <c:v>1.1434146341463416</c:v>
                </c:pt>
                <c:pt idx="40">
                  <c:v>1.1434146341463416</c:v>
                </c:pt>
                <c:pt idx="41">
                  <c:v>1.1434146341463416</c:v>
                </c:pt>
                <c:pt idx="42">
                  <c:v>1.1434146341463416</c:v>
                </c:pt>
                <c:pt idx="43">
                  <c:v>1.1434146341463416</c:v>
                </c:pt>
                <c:pt idx="44">
                  <c:v>1.1434146341463416</c:v>
                </c:pt>
                <c:pt idx="45">
                  <c:v>1.1434146341463416</c:v>
                </c:pt>
                <c:pt idx="46">
                  <c:v>1.1434146341463416</c:v>
                </c:pt>
                <c:pt idx="47">
                  <c:v>1.1434146341463416</c:v>
                </c:pt>
                <c:pt idx="48">
                  <c:v>1.1434146341463416</c:v>
                </c:pt>
                <c:pt idx="49">
                  <c:v>1.1434146341463416</c:v>
                </c:pt>
                <c:pt idx="50">
                  <c:v>1.1434146341463416</c:v>
                </c:pt>
                <c:pt idx="51">
                  <c:v>1.1434146341463416</c:v>
                </c:pt>
                <c:pt idx="52">
                  <c:v>1.1434146341463416</c:v>
                </c:pt>
                <c:pt idx="53">
                  <c:v>1.1434146341463416</c:v>
                </c:pt>
                <c:pt idx="54">
                  <c:v>1.1434146341463416</c:v>
                </c:pt>
                <c:pt idx="55">
                  <c:v>1.1434146341463416</c:v>
                </c:pt>
                <c:pt idx="56">
                  <c:v>1.1434146341463416</c:v>
                </c:pt>
                <c:pt idx="57">
                  <c:v>1.1434146341463416</c:v>
                </c:pt>
                <c:pt idx="58">
                  <c:v>1.1434146341463416</c:v>
                </c:pt>
                <c:pt idx="59">
                  <c:v>1.1434146341463416</c:v>
                </c:pt>
                <c:pt idx="60">
                  <c:v>1.1434146341463416</c:v>
                </c:pt>
                <c:pt idx="61">
                  <c:v>1.1434146341463416</c:v>
                </c:pt>
                <c:pt idx="62">
                  <c:v>1.1434146341463416</c:v>
                </c:pt>
                <c:pt idx="63">
                  <c:v>1.1434146341463416</c:v>
                </c:pt>
                <c:pt idx="64">
                  <c:v>1.1434146341463416</c:v>
                </c:pt>
                <c:pt idx="65">
                  <c:v>1.1434146341463416</c:v>
                </c:pt>
                <c:pt idx="66">
                  <c:v>1.1434146341463416</c:v>
                </c:pt>
                <c:pt idx="67">
                  <c:v>1.1434146341463416</c:v>
                </c:pt>
                <c:pt idx="68">
                  <c:v>1.1434146341463416</c:v>
                </c:pt>
                <c:pt idx="69">
                  <c:v>1.1434146341463416</c:v>
                </c:pt>
                <c:pt idx="70">
                  <c:v>1.1434146341463416</c:v>
                </c:pt>
                <c:pt idx="71">
                  <c:v>1.1434146341463416</c:v>
                </c:pt>
                <c:pt idx="72">
                  <c:v>1.1434146341463416</c:v>
                </c:pt>
                <c:pt idx="73">
                  <c:v>1.1434146341463416</c:v>
                </c:pt>
                <c:pt idx="74">
                  <c:v>1.1434146341463416</c:v>
                </c:pt>
                <c:pt idx="75">
                  <c:v>1.1434146341463416</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1.1961973280679376E-2</c:v>
                </c:pt>
                <c:pt idx="2">
                  <c:v>4.9332964543394642E-2</c:v>
                </c:pt>
                <c:pt idx="3">
                  <c:v>0.11693067775349021</c:v>
                </c:pt>
                <c:pt idx="4">
                  <c:v>0.22404910898055916</c:v>
                </c:pt>
                <c:pt idx="5">
                  <c:v>0.38632569631617542</c:v>
                </c:pt>
                <c:pt idx="6">
                  <c:v>0.62665405505305605</c:v>
                </c:pt>
                <c:pt idx="7">
                  <c:v>0.96526617224851508</c:v>
                </c:pt>
                <c:pt idx="8">
                  <c:v>1.3692172549161092</c:v>
                </c:pt>
                <c:pt idx="9">
                  <c:v>1.6814946014445737</c:v>
                </c:pt>
                <c:pt idx="10">
                  <c:v>1.7647058823529411</c:v>
                </c:pt>
                <c:pt idx="11">
                  <c:v>1.6916340350974111</c:v>
                </c:pt>
                <c:pt idx="12">
                  <c:v>1.577748785213184</c:v>
                </c:pt>
                <c:pt idx="13">
                  <c:v>1.471916581696266</c:v>
                </c:pt>
                <c:pt idx="14">
                  <c:v>1.3844232425181007</c:v>
                </c:pt>
                <c:pt idx="15">
                  <c:v>1.3139550439594565</c:v>
                </c:pt>
                <c:pt idx="16">
                  <c:v>1.2570399251795712</c:v>
                </c:pt>
                <c:pt idx="17">
                  <c:v>1.2104855267795249</c:v>
                </c:pt>
                <c:pt idx="18">
                  <c:v>1.1718020815849581</c:v>
                </c:pt>
                <c:pt idx="19">
                  <c:v>1.1391340177441407</c:v>
                </c:pt>
                <c:pt idx="20">
                  <c:v>1.1111111111111107</c:v>
                </c:pt>
                <c:pt idx="21">
                  <c:v>1.0867171900450849</c:v>
                </c:pt>
                <c:pt idx="22">
                  <c:v>1.0651914257101507</c:v>
                </c:pt>
                <c:pt idx="23">
                  <c:v>1.0459576626575706</c:v>
                </c:pt>
                <c:pt idx="24">
                  <c:v>1.0285744865701645</c:v>
                </c:pt>
                <c:pt idx="25">
                  <c:v>1.0126998985234041</c:v>
                </c:pt>
                <c:pt idx="26">
                  <c:v>0.99806613025169577</c:v>
                </c:pt>
                <c:pt idx="27">
                  <c:v>0.98446149964700458</c:v>
                </c:pt>
                <c:pt idx="28">
                  <c:v>0.97171718586601785</c:v>
                </c:pt>
                <c:pt idx="29">
                  <c:v>0.95969747543684214</c:v>
                </c:pt>
                <c:pt idx="30">
                  <c:v>0.94829248435519331</c:v>
                </c:pt>
                <c:pt idx="31">
                  <c:v>0.9374126667112278</c:v>
                </c:pt>
                <c:pt idx="32">
                  <c:v>0.92698462716355334</c:v>
                </c:pt>
                <c:pt idx="33">
                  <c:v>0.91694789562815304</c:v>
                </c:pt>
                <c:pt idx="34">
                  <c:v>0.90725241970007064</c:v>
                </c:pt>
                <c:pt idx="35">
                  <c:v>0.89785659793781192</c:v>
                </c:pt>
                <c:pt idx="36">
                  <c:v>0.88872572469790723</c:v>
                </c:pt>
                <c:pt idx="37">
                  <c:v>0.87983075101332431</c:v>
                </c:pt>
                <c:pt idx="38">
                  <c:v>0.8711472902896783</c:v>
                </c:pt>
                <c:pt idx="39">
                  <c:v>0.8626548152065886</c:v>
                </c:pt>
                <c:pt idx="40">
                  <c:v>0.85433600511186047</c:v>
                </c:pt>
                <c:pt idx="41">
                  <c:v>0.84617621273184362</c:v>
                </c:pt>
                <c:pt idx="42">
                  <c:v>0.83816302613214944</c:v>
                </c:pt>
                <c:pt idx="43">
                  <c:v>0.83028590721024431</c:v>
                </c:pt>
                <c:pt idx="44">
                  <c:v>0.82253589205498978</c:v>
                </c:pt>
                <c:pt idx="45">
                  <c:v>0.81490534160465367</c:v>
                </c:pt>
                <c:pt idx="46">
                  <c:v>0.80738773341761461</c:v>
                </c:pt>
                <c:pt idx="47">
                  <c:v>0.79997748721634143</c:v>
                </c:pt>
                <c:pt idx="48">
                  <c:v>0.79266981830560679</c:v>
                </c:pt>
                <c:pt idx="49">
                  <c:v>0.78546061409676859</c:v>
                </c:pt>
                <c:pt idx="50">
                  <c:v>0.77834632986334618</c:v>
                </c:pt>
                <c:pt idx="51">
                  <c:v>0.77132390056303812</c:v>
                </c:pt>
                <c:pt idx="52">
                  <c:v>0.76439066612869833</c:v>
                </c:pt>
                <c:pt idx="53">
                  <c:v>0.75754430808666773</c:v>
                </c:pt>
                <c:pt idx="54">
                  <c:v>0.75078279572909878</c:v>
                </c:pt>
                <c:pt idx="55">
                  <c:v>0.74410434036583917</c:v>
                </c:pt>
                <c:pt idx="56">
                  <c:v>0.73750735642527654</c:v>
                </c:pt>
                <c:pt idx="57">
                  <c:v>0.73099042837336048</c:v>
                </c:pt>
                <c:pt idx="58">
                  <c:v>0.72455228258447424</c:v>
                </c:pt>
                <c:pt idx="59">
                  <c:v>0.71819176343376923</c:v>
                </c:pt>
                <c:pt idx="60">
                  <c:v>0.71190781299337857</c:v>
                </c:pt>
                <c:pt idx="61">
                  <c:v>0.70569945380890919</c:v>
                </c:pt>
                <c:pt idx="62">
                  <c:v>0.69956577431117428</c:v>
                </c:pt>
                <c:pt idx="63">
                  <c:v>0.6935059164840639</c:v>
                </c:pt>
                <c:pt idx="64">
                  <c:v>0.6875190654649217</c:v>
                </c:pt>
                <c:pt idx="65">
                  <c:v>0.68160444080066485</c:v>
                </c:pt>
                <c:pt idx="66">
                  <c:v>0.67576128912253419</c:v>
                </c:pt>
                <c:pt idx="67">
                  <c:v>0.66998887803606366</c:v>
                </c:pt>
                <c:pt idx="68">
                  <c:v>0.66428649105151361</c:v>
                </c:pt>
                <c:pt idx="69">
                  <c:v>0.65865342340448807</c:v>
                </c:pt>
                <c:pt idx="70">
                  <c:v>0.65308897863736626</c:v>
                </c:pt>
                <c:pt idx="71">
                  <c:v>0.64759246583010754</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-19.135458159528621</c:v>
                </c:pt>
                <c:pt idx="1">
                  <c:v>-19.147158836032123</c:v>
                </c:pt>
                <c:pt idx="2">
                  <c:v>-19.165638831780619</c:v>
                </c:pt>
                <c:pt idx="3">
                  <c:v>-19.19476753449235</c:v>
                </c:pt>
                <c:pt idx="4">
                  <c:v>-19.240536948750254</c:v>
                </c:pt>
                <c:pt idx="5">
                  <c:v>-19.312102855876972</c:v>
                </c:pt>
                <c:pt idx="6">
                  <c:v>-19.423165654019453</c:v>
                </c:pt>
                <c:pt idx="7">
                  <c:v>-19.593569926337008</c:v>
                </c:pt>
                <c:pt idx="8">
                  <c:v>-19.850652456423038</c:v>
                </c:pt>
                <c:pt idx="9">
                  <c:v>-20.229283225481783</c:v>
                </c:pt>
                <c:pt idx="10">
                  <c:v>-20.768994939048358</c:v>
                </c:pt>
                <c:pt idx="11">
                  <c:v>-21.506971147400115</c:v>
                </c:pt>
                <c:pt idx="12">
                  <c:v>-22.468009509614305</c:v>
                </c:pt>
                <c:pt idx="13">
                  <c:v>-23.656068481692131</c:v>
                </c:pt>
                <c:pt idx="14">
                  <c:v>-25.052800321757189</c:v>
                </c:pt>
                <c:pt idx="15">
                  <c:v>-26.624117905881249</c:v>
                </c:pt>
                <c:pt idx="16">
                  <c:v>-28.330362075942727</c:v>
                </c:pt>
                <c:pt idx="17">
                  <c:v>-30.134663263082469</c:v>
                </c:pt>
                <c:pt idx="18">
                  <c:v>-32.007178962420085</c:v>
                </c:pt>
                <c:pt idx="19">
                  <c:v>-33.925887586320066</c:v>
                </c:pt>
                <c:pt idx="20">
                  <c:v>-35.8755890397358</c:v>
                </c:pt>
                <c:pt idx="21">
                  <c:v>-37.846400157451342</c:v>
                </c:pt>
                <c:pt idx="22">
                  <c:v>-39.832408983733949</c:v>
                </c:pt>
                <c:pt idx="23">
                  <c:v>-41.830726105183722</c:v>
                </c:pt>
                <c:pt idx="24">
                  <c:v>-43.840973613405609</c:v>
                </c:pt>
                <c:pt idx="25">
                  <c:v>-45.865190982178994</c:v>
                </c:pt>
                <c:pt idx="26">
                  <c:v>-47.908127776804868</c:v>
                </c:pt>
                <c:pt idx="27">
                  <c:v>-49.977871636669647</c:v>
                </c:pt>
                <c:pt idx="28">
                  <c:v>-52.086660277507981</c:v>
                </c:pt>
                <c:pt idx="29">
                  <c:v>-54.251464681652678</c:v>
                </c:pt>
                <c:pt idx="30">
                  <c:v>-56.493448169725482</c:v>
                </c:pt>
                <c:pt idx="31">
                  <c:v>-58.834859361534981</c:v>
                </c:pt>
                <c:pt idx="32">
                  <c:v>-61.292023449945006</c:v>
                </c:pt>
                <c:pt idx="33">
                  <c:v>-63.865086255637792</c:v>
                </c:pt>
                <c:pt idx="34">
                  <c:v>-66.529174230601143</c:v>
                </c:pt>
                <c:pt idx="35">
                  <c:v>-69.234296191234932</c:v>
                </c:pt>
                <c:pt idx="36">
                  <c:v>-71.917714444027681</c:v>
                </c:pt>
                <c:pt idx="37">
                  <c:v>-74.523558649784889</c:v>
                </c:pt>
                <c:pt idx="38">
                  <c:v>-77.018479565717342</c:v>
                </c:pt>
                <c:pt idx="39">
                  <c:v>-79.395458858657122</c:v>
                </c:pt>
                <c:pt idx="40">
                  <c:v>-81.666957463537742</c:v>
                </c:pt>
                <c:pt idx="41">
                  <c:v>-83.854412157120436</c:v>
                </c:pt>
                <c:pt idx="42">
                  <c:v>-85.979991138914812</c:v>
                </c:pt>
                <c:pt idx="43">
                  <c:v>-88.062390209988479</c:v>
                </c:pt>
                <c:pt idx="44">
                  <c:v>-90.115711704870051</c:v>
                </c:pt>
                <c:pt idx="45">
                  <c:v>-92.149904486223392</c:v>
                </c:pt>
                <c:pt idx="46">
                  <c:v>-94.171702357567256</c:v>
                </c:pt>
                <c:pt idx="47">
                  <c:v>-96.18554623892237</c:v>
                </c:pt>
                <c:pt idx="48">
                  <c:v>-98.194317441635263</c:v>
                </c:pt>
                <c:pt idx="49">
                  <c:v>-100.19986623402227</c:v>
                </c:pt>
                <c:pt idx="50">
                  <c:v>-102.20337309428788</c:v>
                </c:pt>
                <c:pt idx="51">
                  <c:v>-104.20558809152224</c:v>
                </c:pt>
                <c:pt idx="52">
                  <c:v>-106.20698658446716</c:v>
                </c:pt>
                <c:pt idx="53">
                  <c:v>-108.20786934212413</c:v>
                </c:pt>
                <c:pt idx="54">
                  <c:v>-110.2084264712453</c:v>
                </c:pt>
                <c:pt idx="55">
                  <c:v>-112.20877805437786</c:v>
                </c:pt>
                <c:pt idx="56">
                  <c:v>-114.2089999116007</c:v>
                </c:pt>
                <c:pt idx="57">
                  <c:v>-116.20913990330776</c:v>
                </c:pt>
                <c:pt idx="58">
                  <c:v>-118.20922823579153</c:v>
                </c:pt>
                <c:pt idx="59">
                  <c:v>-120.20928397128915</c:v>
                </c:pt>
                <c:pt idx="60">
                  <c:v>-122.2093191385953</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-3.9090353577649593</c:v>
                </c:pt>
                <c:pt idx="1">
                  <c:v>-4.9167798821945814</c:v>
                </c:pt>
                <c:pt idx="2">
                  <c:v>-6.1811084542176129</c:v>
                </c:pt>
                <c:pt idx="3">
                  <c:v>-7.7642091550610743</c:v>
                </c:pt>
                <c:pt idx="4">
                  <c:v>-9.7403084216789324</c:v>
                </c:pt>
                <c:pt idx="5">
                  <c:v>-12.195081711199212</c:v>
                </c:pt>
                <c:pt idx="6">
                  <c:v>-15.221890346297849</c:v>
                </c:pt>
                <c:pt idx="7">
                  <c:v>-18.912233383053966</c:v>
                </c:pt>
                <c:pt idx="8">
                  <c:v>-23.337240307534135</c:v>
                </c:pt>
                <c:pt idx="9">
                  <c:v>-28.518450645387148</c:v>
                </c:pt>
                <c:pt idx="10">
                  <c:v>-34.392113803341097</c:v>
                </c:pt>
                <c:pt idx="11">
                  <c:v>-40.782431810809399</c:v>
                </c:pt>
                <c:pt idx="12">
                  <c:v>-47.407739230304031</c:v>
                </c:pt>
                <c:pt idx="13">
                  <c:v>-53.933317233180119</c:v>
                </c:pt>
                <c:pt idx="14">
                  <c:v>-60.052358745785675</c:v>
                </c:pt>
                <c:pt idx="15">
                  <c:v>-65.552311389175813</c:v>
                </c:pt>
                <c:pt idx="16">
                  <c:v>-70.336843652302932</c:v>
                </c:pt>
                <c:pt idx="17">
                  <c:v>-74.407775327488409</c:v>
                </c:pt>
                <c:pt idx="18">
                  <c:v>-77.830334575834399</c:v>
                </c:pt>
                <c:pt idx="19">
                  <c:v>-80.701131288009719</c:v>
                </c:pt>
                <c:pt idx="20">
                  <c:v>-83.126462647141381</c:v>
                </c:pt>
                <c:pt idx="21">
                  <c:v>-85.21059426697235</c:v>
                </c:pt>
                <c:pt idx="22">
                  <c:v>-87.05095844114004</c:v>
                </c:pt>
                <c:pt idx="23">
                  <c:v>-88.737296177927306</c:v>
                </c:pt>
                <c:pt idx="24">
                  <c:v>-90.352585457708699</c:v>
                </c:pt>
                <c:pt idx="25">
                  <c:v>-91.974239458296893</c:v>
                </c:pt>
                <c:pt idx="26">
                  <c:v>-93.674274438966009</c:v>
                </c:pt>
                <c:pt idx="27">
                  <c:v>-95.516923155813629</c:v>
                </c:pt>
                <c:pt idx="28">
                  <c:v>-97.551624564483561</c:v>
                </c:pt>
                <c:pt idx="29">
                  <c:v>-99.798910406351766</c:v>
                </c:pt>
                <c:pt idx="30">
                  <c:v>-102.22771473027076</c:v>
                </c:pt>
                <c:pt idx="31">
                  <c:v>-104.72745374406777</c:v>
                </c:pt>
                <c:pt idx="32">
                  <c:v>-107.08865782848251</c:v>
                </c:pt>
                <c:pt idx="33">
                  <c:v>-109.01719950082891</c:v>
                </c:pt>
                <c:pt idx="34">
                  <c:v>-110.20283907399282</c:v>
                </c:pt>
                <c:pt idx="35">
                  <c:v>-110.42880663868655</c:v>
                </c:pt>
                <c:pt idx="36">
                  <c:v>-109.66526085434866</c:v>
                </c:pt>
                <c:pt idx="37">
                  <c:v>-108.08459258202598</c:v>
                </c:pt>
                <c:pt idx="38">
                  <c:v>-105.98779838466086</c:v>
                </c:pt>
                <c:pt idx="39">
                  <c:v>-103.69278743575002</c:v>
                </c:pt>
                <c:pt idx="40">
                  <c:v>-101.4496220798311</c:v>
                </c:pt>
                <c:pt idx="41">
                  <c:v>-99.410924817949194</c:v>
                </c:pt>
                <c:pt idx="42">
                  <c:v>-97.644287511193767</c:v>
                </c:pt>
                <c:pt idx="43">
                  <c:v>-96.160352430350798</c:v>
                </c:pt>
                <c:pt idx="44">
                  <c:v>-94.938797966613663</c:v>
                </c:pt>
                <c:pt idx="45">
                  <c:v>-93.946206472451962</c:v>
                </c:pt>
                <c:pt idx="46">
                  <c:v>-93.146329478971055</c:v>
                </c:pt>
                <c:pt idx="47">
                  <c:v>-92.505146782703761</c:v>
                </c:pt>
                <c:pt idx="48">
                  <c:v>-91.992893289598342</c:v>
                </c:pt>
                <c:pt idx="49">
                  <c:v>-91.584511388557345</c:v>
                </c:pt>
                <c:pt idx="50">
                  <c:v>-91.25937523905246</c:v>
                </c:pt>
                <c:pt idx="51">
                  <c:v>-91.000735179967293</c:v>
                </c:pt>
                <c:pt idx="52">
                  <c:v>-90.795101726234208</c:v>
                </c:pt>
                <c:pt idx="53">
                  <c:v>-90.631666776678529</c:v>
                </c:pt>
                <c:pt idx="54">
                  <c:v>-90.501798394913578</c:v>
                </c:pt>
                <c:pt idx="55">
                  <c:v>-90.398616513652556</c:v>
                </c:pt>
                <c:pt idx="56">
                  <c:v>-90.316644321532394</c:v>
                </c:pt>
                <c:pt idx="57">
                  <c:v>-90.251525524549365</c:v>
                </c:pt>
                <c:pt idx="58">
                  <c:v>-90.199796832956125</c:v>
                </c:pt>
                <c:pt idx="59">
                  <c:v>-90.158705772764449</c:v>
                </c:pt>
                <c:pt idx="60">
                  <c:v>-90.126065231692735</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-4.7803778545973277</c:v>
                </c:pt>
                <c:pt idx="1">
                  <c:v>-4.7920779118578096</c:v>
                </c:pt>
                <c:pt idx="2">
                  <c:v>-4.8105569261723904</c:v>
                </c:pt>
                <c:pt idx="3">
                  <c:v>-4.8396840734166151</c:v>
                </c:pt>
                <c:pt idx="4">
                  <c:v>-4.8854510224258103</c:v>
                </c:pt>
                <c:pt idx="5">
                  <c:v>-4.9570130223995372</c:v>
                </c:pt>
                <c:pt idx="6">
                  <c:v>-5.0680696281290016</c:v>
                </c:pt>
                <c:pt idx="7">
                  <c:v>-5.2384640861513692</c:v>
                </c:pt>
                <c:pt idx="8">
                  <c:v>-5.4955310616732467</c:v>
                </c:pt>
                <c:pt idx="9">
                  <c:v>-5.8741371785232657</c:v>
                </c:pt>
                <c:pt idx="10">
                  <c:v>-6.4138098212587158</c:v>
                </c:pt>
                <c:pt idx="11">
                  <c:v>-7.151724107236169</c:v>
                </c:pt>
                <c:pt idx="12">
                  <c:v>-8.1126643309093662</c:v>
                </c:pt>
                <c:pt idx="13">
                  <c:v>-9.3005677684241377</c:v>
                </c:pt>
                <c:pt idx="14">
                  <c:v>-10.697053114228341</c:v>
                </c:pt>
                <c:pt idx="15">
                  <c:v>-12.26798005993188</c:v>
                </c:pt>
                <c:pt idx="16">
                  <c:v>-13.973605181785405</c:v>
                </c:pt>
                <c:pt idx="17">
                  <c:v>-15.776925424348349</c:v>
                </c:pt>
                <c:pt idx="18">
                  <c:v>-17.647886885016622</c:v>
                </c:pt>
                <c:pt idx="19">
                  <c:v>-19.564133345430875</c:v>
                </c:pt>
                <c:pt idx="20">
                  <c:v>-21.509935389763694</c:v>
                </c:pt>
                <c:pt idx="21">
                  <c:v>-23.474573523393509</c:v>
                </c:pt>
                <c:pt idx="22">
                  <c:v>-25.450816766709856</c:v>
                </c:pt>
                <c:pt idx="23">
                  <c:v>-27.433701322634331</c:v>
                </c:pt>
                <c:pt idx="24">
                  <c:v>-29.419601643275968</c:v>
                </c:pt>
                <c:pt idx="25">
                  <c:v>-31.405508752878369</c:v>
                </c:pt>
                <c:pt idx="26">
                  <c:v>-33.388411747045538</c:v>
                </c:pt>
                <c:pt idx="27">
                  <c:v>-35.364676348466915</c:v>
                </c:pt>
                <c:pt idx="28">
                  <c:v>-37.329312509117983</c:v>
                </c:pt>
                <c:pt idx="29">
                  <c:v>-39.275021341866065</c:v>
                </c:pt>
                <c:pt idx="30">
                  <c:v>-41.190928660521813</c:v>
                </c:pt>
                <c:pt idx="31">
                  <c:v>-43.060996934885566</c:v>
                </c:pt>
                <c:pt idx="32">
                  <c:v>-44.862348389126495</c:v>
                </c:pt>
                <c:pt idx="33">
                  <c:v>-46.564218652653338</c:v>
                </c:pt>
                <c:pt idx="34">
                  <c:v>-48.128911741872727</c:v>
                </c:pt>
                <c:pt idx="35">
                  <c:v>-49.516394330280498</c:v>
                </c:pt>
                <c:pt idx="36">
                  <c:v>-50.692991177535433</c:v>
                </c:pt>
                <c:pt idx="37">
                  <c:v>-51.64153924316679</c:v>
                </c:pt>
                <c:pt idx="38">
                  <c:v>-52.367489490682161</c:v>
                </c:pt>
                <c:pt idx="39">
                  <c:v>-52.896826841284543</c:v>
                </c:pt>
                <c:pt idx="40">
                  <c:v>-53.267281878099979</c:v>
                </c:pt>
                <c:pt idx="41">
                  <c:v>-53.518354313340375</c:v>
                </c:pt>
                <c:pt idx="42">
                  <c:v>-53.684558230364601</c:v>
                </c:pt>
                <c:pt idx="43">
                  <c:v>-53.792786822157723</c:v>
                </c:pt>
                <c:pt idx="44">
                  <c:v>-53.862485041524693</c:v>
                </c:pt>
                <c:pt idx="45">
                  <c:v>-53.907042702849147</c:v>
                </c:pt>
                <c:pt idx="46">
                  <c:v>-53.935393122184585</c:v>
                </c:pt>
                <c:pt idx="47">
                  <c:v>-53.953376474461187</c:v>
                </c:pt>
                <c:pt idx="48">
                  <c:v>-53.964761538316765</c:v>
                </c:pt>
                <c:pt idx="49">
                  <c:v>-53.971960375412891</c:v>
                </c:pt>
                <c:pt idx="50">
                  <c:v>-53.976508666165685</c:v>
                </c:pt>
                <c:pt idx="51">
                  <c:v>-53.97938089013369</c:v>
                </c:pt>
                <c:pt idx="52">
                  <c:v>-53.981194116294198</c:v>
                </c:pt>
                <c:pt idx="53">
                  <c:v>-53.982338573299188</c:v>
                </c:pt>
                <c:pt idx="54">
                  <c:v>-53.983060831660346</c:v>
                </c:pt>
                <c:pt idx="55">
                  <c:v>-53.983516607530071</c:v>
                </c:pt>
                <c:pt idx="56">
                  <c:v>-53.983804207212259</c:v>
                </c:pt>
                <c:pt idx="57">
                  <c:v>-53.983985680118792</c:v>
                </c:pt>
                <c:pt idx="58">
                  <c:v>-53.98410018567381</c:v>
                </c:pt>
                <c:pt idx="59">
                  <c:v>-53.984172435344121</c:v>
                </c:pt>
                <c:pt idx="60">
                  <c:v>-53.984218022421132</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-3.8807460187722103</c:v>
                </c:pt>
                <c:pt idx="1">
                  <c:v>-4.881165716146473</c:v>
                </c:pt>
                <c:pt idx="2">
                  <c:v>-6.1362728789371239</c:v>
                </c:pt>
                <c:pt idx="3">
                  <c:v>-7.7077645167268383</c:v>
                </c:pt>
                <c:pt idx="4">
                  <c:v>-9.6692488455659618</c:v>
                </c:pt>
                <c:pt idx="5">
                  <c:v>-12.105623031906649</c:v>
                </c:pt>
                <c:pt idx="6">
                  <c:v>-15.10926859515842</c:v>
                </c:pt>
                <c:pt idx="7">
                  <c:v>-18.770451105424836</c:v>
                </c:pt>
                <c:pt idx="8">
                  <c:v>-23.15874720838023</c:v>
                </c:pt>
                <c:pt idx="9">
                  <c:v>-28.293741572211605</c:v>
                </c:pt>
                <c:pt idx="10">
                  <c:v>-34.109222689196393</c:v>
                </c:pt>
                <c:pt idx="11">
                  <c:v>-40.426294691072243</c:v>
                </c:pt>
                <c:pt idx="12">
                  <c:v>-46.959392537350539</c:v>
                </c:pt>
                <c:pt idx="13">
                  <c:v>-53.368888926225047</c:v>
                </c:pt>
                <c:pt idx="14">
                  <c:v>-59.341799050549689</c:v>
                </c:pt>
                <c:pt idx="15">
                  <c:v>-64.657796553246044</c:v>
                </c:pt>
                <c:pt idx="16">
                  <c:v>-69.210769701589214</c:v>
                </c:pt>
                <c:pt idx="17">
                  <c:v>-72.990238953206344</c:v>
                </c:pt>
                <c:pt idx="18">
                  <c:v>-76.045974907497239</c:v>
                </c:pt>
                <c:pt idx="19">
                  <c:v>-78.455180104248527</c:v>
                </c:pt>
                <c:pt idx="20">
                  <c:v>-80.299823965620192</c:v>
                </c:pt>
                <c:pt idx="21">
                  <c:v>-81.653753317231306</c:v>
                </c:pt>
                <c:pt idx="22">
                  <c:v>-82.576518224409298</c:v>
                </c:pt>
                <c:pt idx="23">
                  <c:v>-83.110984971599905</c:v>
                </c:pt>
                <c:pt idx="24">
                  <c:v>-83.282725201963814</c:v>
                </c:pt>
                <c:pt idx="25">
                  <c:v>-83.100013708143493</c:v>
                </c:pt>
                <c:pt idx="26">
                  <c:v>-82.553857220342621</c:v>
                </c:pt>
                <c:pt idx="27">
                  <c:v>-81.617879794013291</c:v>
                </c:pt>
                <c:pt idx="28">
                  <c:v>-80.24823396751988</c:v>
                </c:pt>
                <c:pt idx="29">
                  <c:v>-78.384130058827779</c:v>
                </c:pt>
                <c:pt idx="30">
                  <c:v>-75.95021971032314</c:v>
                </c:pt>
                <c:pt idx="31">
                  <c:v>-72.863008618913014</c:v>
                </c:pt>
                <c:pt idx="32">
                  <c:v>-69.044462481002867</c:v>
                </c:pt>
                <c:pt idx="33">
                  <c:v>-64.445937446354861</c:v>
                </c:pt>
                <c:pt idx="34">
                  <c:v>-59.082273818286268</c:v>
                </c:pt>
                <c:pt idx="35">
                  <c:v>-53.067209881699171</c:v>
                </c:pt>
                <c:pt idx="36">
                  <c:v>-46.62973055905735</c:v>
                </c:pt>
                <c:pt idx="37">
                  <c:v>-40.088727950375201</c:v>
                </c:pt>
                <c:pt idx="38">
                  <c:v>-33.784227596009856</c:v>
                </c:pt>
                <c:pt idx="39">
                  <c:v>-27.997063720359463</c:v>
                </c:pt>
                <c:pt idx="40">
                  <c:v>-22.899137321802062</c:v>
                </c:pt>
                <c:pt idx="41">
                  <c:v>-18.550309959258225</c:v>
                </c:pt>
                <c:pt idx="42">
                  <c:v>-14.926693905195028</c:v>
                </c:pt>
                <c:pt idx="43">
                  <c:v>-11.956473023523511</c:v>
                </c:pt>
                <c:pt idx="44">
                  <c:v>-9.5486173781229962</c:v>
                </c:pt>
                <c:pt idx="45">
                  <c:v>-7.6108324161798642</c:v>
                </c:pt>
                <c:pt idx="46">
                  <c:v>-6.0587103332068013</c:v>
                </c:pt>
                <c:pt idx="47">
                  <c:v>-4.8192684491011022</c:v>
                </c:pt>
                <c:pt idx="48">
                  <c:v>-3.8314343466581664</c:v>
                </c:pt>
                <c:pt idx="49">
                  <c:v>-3.0451014472000013</c:v>
                </c:pt>
                <c:pt idx="50">
                  <c:v>-2.4196559092544931</c:v>
                </c:pt>
                <c:pt idx="51">
                  <c:v>-1.9224253711688948</c:v>
                </c:pt>
                <c:pt idx="52">
                  <c:v>-1.5272495747530899</c:v>
                </c:pt>
                <c:pt idx="53">
                  <c:v>-1.2132441665005165</c:v>
                </c:pt>
                <c:pt idx="54">
                  <c:v>-0.96376759141605639</c:v>
                </c:pt>
                <c:pt idx="55">
                  <c:v>-0.76557462461272308</c:v>
                </c:pt>
                <c:pt idx="56">
                  <c:v>-0.60813098085042305</c:v>
                </c:pt>
                <c:pt idx="57">
                  <c:v>-0.48306234525889719</c:v>
                </c:pt>
                <c:pt idx="58">
                  <c:v>-0.3837134364865229</c:v>
                </c:pt>
                <c:pt idx="59">
                  <c:v>-0.30479610895422726</c:v>
                </c:pt>
                <c:pt idx="60">
                  <c:v>-0.24210900335433069</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44.352798784211529</c:v>
                </c:pt>
                <c:pt idx="1">
                  <c:v>42.373783520949047</c:v>
                </c:pt>
                <c:pt idx="2">
                  <c:v>40.40660831475202</c:v>
                </c:pt>
                <c:pt idx="3">
                  <c:v>38.457572184710024</c:v>
                </c:pt>
                <c:pt idx="4">
                  <c:v>36.535794253945205</c:v>
                </c:pt>
                <c:pt idx="5">
                  <c:v>34.65377447794269</c:v>
                </c:pt>
                <c:pt idx="6">
                  <c:v>32.827159900260703</c:v>
                </c:pt>
                <c:pt idx="7">
                  <c:v>31.072617245352596</c:v>
                </c:pt>
                <c:pt idx="8">
                  <c:v>29.40263750803954</c:v>
                </c:pt>
                <c:pt idx="9">
                  <c:v>27.817486390638642</c:v>
                </c:pt>
                <c:pt idx="10">
                  <c:v>26.297909183855751</c:v>
                </c:pt>
                <c:pt idx="11">
                  <c:v>24.805068406646051</c:v>
                </c:pt>
                <c:pt idx="12">
                  <c:v>23.29135074239754</c:v>
                </c:pt>
                <c:pt idx="13">
                  <c:v>21.716936617173985</c:v>
                </c:pt>
                <c:pt idx="14">
                  <c:v>20.061530657271902</c:v>
                </c:pt>
                <c:pt idx="15">
                  <c:v>18.325378107936896</c:v>
                </c:pt>
                <c:pt idx="16">
                  <c:v>16.522621357926834</c:v>
                </c:pt>
                <c:pt idx="17">
                  <c:v>14.673560988605622</c:v>
                </c:pt>
                <c:pt idx="18">
                  <c:v>12.799814563486247</c:v>
                </c:pt>
                <c:pt idx="19">
                  <c:v>10.922826897951058</c:v>
                </c:pt>
                <c:pt idx="20">
                  <c:v>9.0645121609243642</c:v>
                </c:pt>
                <c:pt idx="21">
                  <c:v>7.2485414383021753</c:v>
                </c:pt>
                <c:pt idx="22">
                  <c:v>5.5007611005893828</c:v>
                </c:pt>
                <c:pt idx="23">
                  <c:v>3.8469819525053328</c:v>
                </c:pt>
                <c:pt idx="24">
                  <c:v>2.306430814458496</c:v>
                </c:pt>
                <c:pt idx="25">
                  <c:v>0.8807701129903196</c:v>
                </c:pt>
                <c:pt idx="26">
                  <c:v>-0.45765853104837761</c:v>
                </c:pt>
                <c:pt idx="27">
                  <c:v>-1.7713568901469132</c:v>
                </c:pt>
                <c:pt idx="28">
                  <c:v>-3.1515888581910261</c:v>
                </c:pt>
                <c:pt idx="29">
                  <c:v>-4.7023127681667392</c:v>
                </c:pt>
                <c:pt idx="30">
                  <c:v>-6.5220234322031541</c:v>
                </c:pt>
                <c:pt idx="31">
                  <c:v>-8.6910724655972018</c:v>
                </c:pt>
                <c:pt idx="32">
                  <c:v>-11.265203615850472</c:v>
                </c:pt>
                <c:pt idx="33">
                  <c:v>-14.269594408895315</c:v>
                </c:pt>
                <c:pt idx="34">
                  <c:v>-17.689779571942385</c:v>
                </c:pt>
                <c:pt idx="35">
                  <c:v>-21.46534616333674</c:v>
                </c:pt>
                <c:pt idx="36">
                  <c:v>-25.497613277609958</c:v>
                </c:pt>
                <c:pt idx="37">
                  <c:v>-29.674452822174135</c:v>
                </c:pt>
                <c:pt idx="38">
                  <c:v>-33.900173804960602</c:v>
                </c:pt>
                <c:pt idx="39">
                  <c:v>-38.113313114111278</c:v>
                </c:pt>
                <c:pt idx="40">
                  <c:v>-42.286336187432248</c:v>
                </c:pt>
                <c:pt idx="41">
                  <c:v>-46.414560180189966</c:v>
                </c:pt>
                <c:pt idx="42">
                  <c:v>-50.504238552660567</c:v>
                </c:pt>
                <c:pt idx="43">
                  <c:v>-54.564666892753806</c:v>
                </c:pt>
                <c:pt idx="44">
                  <c:v>-58.604423866526503</c:v>
                </c:pt>
                <c:pt idx="45">
                  <c:v>-62.630183990389476</c:v>
                </c:pt>
                <c:pt idx="46">
                  <c:v>-66.646713296112694</c:v>
                </c:pt>
                <c:pt idx="47">
                  <c:v>-70.657254171394058</c:v>
                </c:pt>
                <c:pt idx="48">
                  <c:v>-74.663949899746541</c:v>
                </c:pt>
                <c:pt idx="49">
                  <c:v>-78.668192605325601</c:v>
                </c:pt>
                <c:pt idx="50">
                  <c:v>-82.670876761844625</c:v>
                </c:pt>
                <c:pt idx="51">
                  <c:v>-86.672573220103715</c:v>
                </c:pt>
                <c:pt idx="52">
                  <c:v>-90.673644757352335</c:v>
                </c:pt>
                <c:pt idx="53">
                  <c:v>-94.674321307738012</c:v>
                </c:pt>
                <c:pt idx="54">
                  <c:v>-98.674748363864438</c:v>
                </c:pt>
                <c:pt idx="55">
                  <c:v>-102.67501789042713</c:v>
                </c:pt>
                <c:pt idx="56">
                  <c:v>-106.6751879790063</c:v>
                </c:pt>
                <c:pt idx="57">
                  <c:v>-110.67529530911843</c:v>
                </c:pt>
                <c:pt idx="58">
                  <c:v>-114.67536303440959</c:v>
                </c:pt>
                <c:pt idx="59">
                  <c:v>-118.67540576799804</c:v>
                </c:pt>
                <c:pt idx="60">
                  <c:v>-122.67543273179363</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92.693725086909851</c:v>
                </c:pt>
                <c:pt idx="1">
                  <c:v>93.374990891286643</c:v>
                </c:pt>
                <c:pt idx="2">
                  <c:v>94.21696076032157</c:v>
                </c:pt>
                <c:pt idx="3">
                  <c:v>95.246535307526372</c:v>
                </c:pt>
                <c:pt idx="4">
                  <c:v>96.484759464723595</c:v>
                </c:pt>
                <c:pt idx="5">
                  <c:v>97.935956018549859</c:v>
                </c:pt>
                <c:pt idx="6">
                  <c:v>99.570378649455861</c:v>
                </c:pt>
                <c:pt idx="7">
                  <c:v>101.30222776299887</c:v>
                </c:pt>
                <c:pt idx="8">
                  <c:v>102.97288845250237</c:v>
                </c:pt>
                <c:pt idx="9">
                  <c:v>104.35956342903634</c:v>
                </c:pt>
                <c:pt idx="10">
                  <c:v>105.22884941804035</c:v>
                </c:pt>
                <c:pt idx="11">
                  <c:v>105.42682815486764</c:v>
                </c:pt>
                <c:pt idx="12">
                  <c:v>104.95463892997267</c:v>
                </c:pt>
                <c:pt idx="13">
                  <c:v>103.97257193920103</c:v>
                </c:pt>
                <c:pt idx="14">
                  <c:v>102.72958676099306</c:v>
                </c:pt>
                <c:pt idx="15">
                  <c:v>101.47248911706119</c:v>
                </c:pt>
                <c:pt idx="16">
                  <c:v>100.38842097211548</c:v>
                </c:pt>
                <c:pt idx="17">
                  <c:v>99.592445837851855</c:v>
                </c:pt>
                <c:pt idx="18">
                  <c:v>99.141211015487201</c:v>
                </c:pt>
                <c:pt idx="19">
                  <c:v>99.05059747894137</c:v>
                </c:pt>
                <c:pt idx="20">
                  <c:v>99.304562276619279</c:v>
                </c:pt>
                <c:pt idx="21">
                  <c:v>99.850155830548758</c:v>
                </c:pt>
                <c:pt idx="22">
                  <c:v>100.57787097356665</c:v>
                </c:pt>
                <c:pt idx="23">
                  <c:v>101.29120125543902</c:v>
                </c:pt>
                <c:pt idx="24">
                  <c:v>101.67877742938697</c:v>
                </c:pt>
                <c:pt idx="25">
                  <c:v>101.31459747916337</c:v>
                </c:pt>
                <c:pt idx="26">
                  <c:v>99.712629480633979</c:v>
                </c:pt>
                <c:pt idx="27">
                  <c:v>96.435736781414889</c:v>
                </c:pt>
                <c:pt idx="28">
                  <c:v>91.217110271879775</c:v>
                </c:pt>
                <c:pt idx="29">
                  <c:v>84.035864046489522</c:v>
                </c:pt>
                <c:pt idx="30">
                  <c:v>75.118677493287635</c:v>
                </c:pt>
                <c:pt idx="31">
                  <c:v>64.890765346858359</c:v>
                </c:pt>
                <c:pt idx="32">
                  <c:v>53.924057645860572</c:v>
                </c:pt>
                <c:pt idx="33">
                  <c:v>42.900218384234677</c:v>
                </c:pt>
                <c:pt idx="34">
                  <c:v>32.552379326265381</c:v>
                </c:pt>
                <c:pt idx="35">
                  <c:v>23.543387246592665</c:v>
                </c:pt>
                <c:pt idx="36">
                  <c:v>16.304618388197774</c:v>
                </c:pt>
                <c:pt idx="37">
                  <c:v>10.930987854913246</c:v>
                </c:pt>
                <c:pt idx="38">
                  <c:v>7.2110112324724263</c:v>
                </c:pt>
                <c:pt idx="39">
                  <c:v>4.767569476641432</c:v>
                </c:pt>
                <c:pt idx="40">
                  <c:v>3.209951182328544</c:v>
                </c:pt>
                <c:pt idx="41">
                  <c:v>2.2230556076606054</c:v>
                </c:pt>
                <c:pt idx="42">
                  <c:v>1.5884083719243509</c:v>
                </c:pt>
                <c:pt idx="43">
                  <c:v>1.1680315436616315</c:v>
                </c:pt>
                <c:pt idx="44">
                  <c:v>0.87924411687726056</c:v>
                </c:pt>
                <c:pt idx="45">
                  <c:v>0.67354538327013425</c:v>
                </c:pt>
                <c:pt idx="46">
                  <c:v>0.52238404024696738</c:v>
                </c:pt>
                <c:pt idx="47">
                  <c:v>0.40855838684592527</c:v>
                </c:pt>
                <c:pt idx="48">
                  <c:v>0.32131131444948413</c:v>
                </c:pt>
                <c:pt idx="49">
                  <c:v>0.25360816433303662</c:v>
                </c:pt>
                <c:pt idx="50">
                  <c:v>0.20063518642257741</c:v>
                </c:pt>
                <c:pt idx="51">
                  <c:v>0.15896219597187394</c:v>
                </c:pt>
                <c:pt idx="52">
                  <c:v>0.12606349911789969</c:v>
                </c:pt>
                <c:pt idx="53">
                  <c:v>0.10003316660703142</c:v>
                </c:pt>
                <c:pt idx="54">
                  <c:v>7.9407713886825465E-2</c:v>
                </c:pt>
                <c:pt idx="55">
                  <c:v>6.3049995078201831E-2</c:v>
                </c:pt>
                <c:pt idx="56">
                  <c:v>5.0069461820809749E-2</c:v>
                </c:pt>
                <c:pt idx="57">
                  <c:v>3.9765106571743793E-2</c:v>
                </c:pt>
                <c:pt idx="58">
                  <c:v>3.1583298708978601E-2</c:v>
                </c:pt>
                <c:pt idx="59">
                  <c:v>2.5085877898497325E-2</c:v>
                </c:pt>
                <c:pt idx="60">
                  <c:v>1.9925605151022645E-2</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16.886283196225385</c:v>
                </c:pt>
                <c:pt idx="1">
                  <c:v>16.874582519721852</c:v>
                </c:pt>
                <c:pt idx="2">
                  <c:v>16.856102523973327</c:v>
                </c:pt>
                <c:pt idx="3">
                  <c:v>16.826973821261618</c:v>
                </c:pt>
                <c:pt idx="4">
                  <c:v>16.781204407003735</c:v>
                </c:pt>
                <c:pt idx="5">
                  <c:v>16.709638499876963</c:v>
                </c:pt>
                <c:pt idx="6">
                  <c:v>16.598575701734489</c:v>
                </c:pt>
                <c:pt idx="7">
                  <c:v>16.42817142941697</c:v>
                </c:pt>
                <c:pt idx="8">
                  <c:v>16.171088899330936</c:v>
                </c:pt>
                <c:pt idx="9">
                  <c:v>15.792458130272198</c:v>
                </c:pt>
                <c:pt idx="10">
                  <c:v>15.252746416705618</c:v>
                </c:pt>
                <c:pt idx="11">
                  <c:v>14.514770208353864</c:v>
                </c:pt>
                <c:pt idx="12">
                  <c:v>13.553731846139678</c:v>
                </c:pt>
                <c:pt idx="13">
                  <c:v>12.365672874061849</c:v>
                </c:pt>
                <c:pt idx="14">
                  <c:v>10.968941033996789</c:v>
                </c:pt>
                <c:pt idx="15">
                  <c:v>9.3976234498727198</c:v>
                </c:pt>
                <c:pt idx="16">
                  <c:v>7.6913792798112466</c:v>
                </c:pt>
                <c:pt idx="17">
                  <c:v>5.887078092671528</c:v>
                </c:pt>
                <c:pt idx="18">
                  <c:v>4.0145623933339101</c:v>
                </c:pt>
                <c:pt idx="19">
                  <c:v>2.0958537694339037</c:v>
                </c:pt>
                <c:pt idx="20">
                  <c:v>0.14615231601814166</c:v>
                </c:pt>
                <c:pt idx="21">
                  <c:v>-1.8246588016973591</c:v>
                </c:pt>
                <c:pt idx="22">
                  <c:v>-3.8106676279799983</c:v>
                </c:pt>
                <c:pt idx="23">
                  <c:v>-5.808984749429734</c:v>
                </c:pt>
                <c:pt idx="24">
                  <c:v>-7.8192322576516124</c:v>
                </c:pt>
                <c:pt idx="25">
                  <c:v>-9.8434496264250164</c:v>
                </c:pt>
                <c:pt idx="26">
                  <c:v>-11.886386421050892</c:v>
                </c:pt>
                <c:pt idx="27">
                  <c:v>-13.956130280915657</c:v>
                </c:pt>
                <c:pt idx="28">
                  <c:v>-16.064918921753986</c:v>
                </c:pt>
                <c:pt idx="29">
                  <c:v>-18.229723325898675</c:v>
                </c:pt>
                <c:pt idx="30">
                  <c:v>-20.47170681397148</c:v>
                </c:pt>
                <c:pt idx="31">
                  <c:v>-22.813118005781028</c:v>
                </c:pt>
                <c:pt idx="32">
                  <c:v>-25.270282094191032</c:v>
                </c:pt>
                <c:pt idx="33">
                  <c:v>-27.843344899883817</c:v>
                </c:pt>
                <c:pt idx="34">
                  <c:v>-30.507432874847144</c:v>
                </c:pt>
                <c:pt idx="35">
                  <c:v>-33.212554835480951</c:v>
                </c:pt>
                <c:pt idx="36">
                  <c:v>-35.895973088273706</c:v>
                </c:pt>
                <c:pt idx="37">
                  <c:v>-38.501817294030914</c:v>
                </c:pt>
                <c:pt idx="38">
                  <c:v>-40.996738209963354</c:v>
                </c:pt>
                <c:pt idx="39">
                  <c:v>-43.373717502903119</c:v>
                </c:pt>
                <c:pt idx="40">
                  <c:v>-45.645216107783753</c:v>
                </c:pt>
                <c:pt idx="41">
                  <c:v>-47.832670801366469</c:v>
                </c:pt>
                <c:pt idx="42">
                  <c:v>-49.958249783160831</c:v>
                </c:pt>
                <c:pt idx="43">
                  <c:v>-52.040648854234526</c:v>
                </c:pt>
                <c:pt idx="44">
                  <c:v>-54.093970349116056</c:v>
                </c:pt>
                <c:pt idx="45">
                  <c:v>-56.128163130469446</c:v>
                </c:pt>
                <c:pt idx="46">
                  <c:v>-58.14996100181326</c:v>
                </c:pt>
                <c:pt idx="47">
                  <c:v>-60.163804883168403</c:v>
                </c:pt>
                <c:pt idx="48">
                  <c:v>-62.172576085881275</c:v>
                </c:pt>
                <c:pt idx="49">
                  <c:v>-64.178124878268292</c:v>
                </c:pt>
                <c:pt idx="50">
                  <c:v>-66.181631738533909</c:v>
                </c:pt>
                <c:pt idx="51">
                  <c:v>-68.183846735768242</c:v>
                </c:pt>
                <c:pt idx="52">
                  <c:v>-70.185245228713185</c:v>
                </c:pt>
                <c:pt idx="53">
                  <c:v>-72.186127986370167</c:v>
                </c:pt>
                <c:pt idx="54">
                  <c:v>-74.186685115491329</c:v>
                </c:pt>
                <c:pt idx="55">
                  <c:v>-76.187036698623899</c:v>
                </c:pt>
                <c:pt idx="56">
                  <c:v>-78.187258555846711</c:v>
                </c:pt>
                <c:pt idx="57">
                  <c:v>-80.187398547553755</c:v>
                </c:pt>
                <c:pt idx="58">
                  <c:v>-82.187486880037582</c:v>
                </c:pt>
                <c:pt idx="59">
                  <c:v>-84.187542615535165</c:v>
                </c:pt>
                <c:pt idx="60">
                  <c:v>-86.187577782841331</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-3.9090353577649442</c:v>
                </c:pt>
                <c:pt idx="1">
                  <c:v>-4.9167798821945805</c:v>
                </c:pt>
                <c:pt idx="2">
                  <c:v>-6.1811084542176218</c:v>
                </c:pt>
                <c:pt idx="3">
                  <c:v>-7.7642091550610619</c:v>
                </c:pt>
                <c:pt idx="4">
                  <c:v>-9.7403084216789715</c:v>
                </c:pt>
                <c:pt idx="5">
                  <c:v>-12.19508171119922</c:v>
                </c:pt>
                <c:pt idx="6">
                  <c:v>-15.221890346297862</c:v>
                </c:pt>
                <c:pt idx="7">
                  <c:v>-18.912233383053977</c:v>
                </c:pt>
                <c:pt idx="8">
                  <c:v>-23.337240307534163</c:v>
                </c:pt>
                <c:pt idx="9">
                  <c:v>-28.518450645387141</c:v>
                </c:pt>
                <c:pt idx="10">
                  <c:v>-34.392113803341125</c:v>
                </c:pt>
                <c:pt idx="11">
                  <c:v>-40.782431810809413</c:v>
                </c:pt>
                <c:pt idx="12">
                  <c:v>-47.407739230303974</c:v>
                </c:pt>
                <c:pt idx="13">
                  <c:v>-53.933317233180134</c:v>
                </c:pt>
                <c:pt idx="14">
                  <c:v>-60.052358745785774</c:v>
                </c:pt>
                <c:pt idx="15">
                  <c:v>-65.552311389175671</c:v>
                </c:pt>
                <c:pt idx="16">
                  <c:v>-70.336843652302989</c:v>
                </c:pt>
                <c:pt idx="17">
                  <c:v>-74.407775327488451</c:v>
                </c:pt>
                <c:pt idx="18">
                  <c:v>-77.830334575834414</c:v>
                </c:pt>
                <c:pt idx="19">
                  <c:v>-80.701131288009705</c:v>
                </c:pt>
                <c:pt idx="20">
                  <c:v>-83.126462647141366</c:v>
                </c:pt>
                <c:pt idx="21">
                  <c:v>-85.210594266972365</c:v>
                </c:pt>
                <c:pt idx="22">
                  <c:v>-87.050958441140025</c:v>
                </c:pt>
                <c:pt idx="23">
                  <c:v>-88.737296177927306</c:v>
                </c:pt>
                <c:pt idx="24">
                  <c:v>-90.352585457708699</c:v>
                </c:pt>
                <c:pt idx="25">
                  <c:v>-91.974239458296879</c:v>
                </c:pt>
                <c:pt idx="26">
                  <c:v>-93.674274438966009</c:v>
                </c:pt>
                <c:pt idx="27">
                  <c:v>-95.516923155813615</c:v>
                </c:pt>
                <c:pt idx="28">
                  <c:v>-97.551624564483546</c:v>
                </c:pt>
                <c:pt idx="29">
                  <c:v>-99.798910406351752</c:v>
                </c:pt>
                <c:pt idx="30">
                  <c:v>-102.22771473027072</c:v>
                </c:pt>
                <c:pt idx="31">
                  <c:v>-104.72745374406782</c:v>
                </c:pt>
                <c:pt idx="32">
                  <c:v>-107.08865782848247</c:v>
                </c:pt>
                <c:pt idx="33">
                  <c:v>-109.01719950082889</c:v>
                </c:pt>
                <c:pt idx="34">
                  <c:v>-110.20283907399276</c:v>
                </c:pt>
                <c:pt idx="35">
                  <c:v>-110.42880663868647</c:v>
                </c:pt>
                <c:pt idx="36">
                  <c:v>-109.66526085434867</c:v>
                </c:pt>
                <c:pt idx="37">
                  <c:v>-108.08459258202593</c:v>
                </c:pt>
                <c:pt idx="38">
                  <c:v>-105.98779838466085</c:v>
                </c:pt>
                <c:pt idx="39">
                  <c:v>-103.69278743574993</c:v>
                </c:pt>
                <c:pt idx="40">
                  <c:v>-101.44962207983117</c:v>
                </c:pt>
                <c:pt idx="41">
                  <c:v>-99.410924817949223</c:v>
                </c:pt>
                <c:pt idx="42">
                  <c:v>-97.644287511193781</c:v>
                </c:pt>
                <c:pt idx="43">
                  <c:v>-96.160352430350798</c:v>
                </c:pt>
                <c:pt idx="44">
                  <c:v>-94.938797966613649</c:v>
                </c:pt>
                <c:pt idx="45">
                  <c:v>-93.946206472451976</c:v>
                </c:pt>
                <c:pt idx="46">
                  <c:v>-93.146329478971055</c:v>
                </c:pt>
                <c:pt idx="47">
                  <c:v>-92.505146782703775</c:v>
                </c:pt>
                <c:pt idx="48">
                  <c:v>-91.992893289598342</c:v>
                </c:pt>
                <c:pt idx="49">
                  <c:v>-91.584511388557345</c:v>
                </c:pt>
                <c:pt idx="50">
                  <c:v>-91.25937523905246</c:v>
                </c:pt>
                <c:pt idx="51">
                  <c:v>-91.000735179967293</c:v>
                </c:pt>
                <c:pt idx="52">
                  <c:v>-90.795101726234194</c:v>
                </c:pt>
                <c:pt idx="53">
                  <c:v>-90.631666776678543</c:v>
                </c:pt>
                <c:pt idx="54">
                  <c:v>-90.501798394913578</c:v>
                </c:pt>
                <c:pt idx="55">
                  <c:v>-90.398616513652556</c:v>
                </c:pt>
                <c:pt idx="56">
                  <c:v>-90.316644321532394</c:v>
                </c:pt>
                <c:pt idx="57">
                  <c:v>-90.251525524549365</c:v>
                </c:pt>
                <c:pt idx="58">
                  <c:v>-90.199796832956125</c:v>
                </c:pt>
                <c:pt idx="59">
                  <c:v>-90.158705772764449</c:v>
                </c:pt>
                <c:pt idx="60">
                  <c:v>-90.126065231692735</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-63.49088867105305</c:v>
                </c:pt>
                <c:pt idx="1">
                  <c:v>-61.525082472302387</c:v>
                </c:pt>
                <c:pt idx="2">
                  <c:v>-59.578732709624454</c:v>
                </c:pt>
                <c:pt idx="3">
                  <c:v>-57.662433360959426</c:v>
                </c:pt>
                <c:pt idx="4">
                  <c:v>-55.791884937430709</c:v>
                </c:pt>
                <c:pt idx="5">
                  <c:v>-53.989493167103205</c:v>
                </c:pt>
                <c:pt idx="6">
                  <c:v>-52.285427613019209</c:v>
                </c:pt>
                <c:pt idx="7">
                  <c:v>-50.716860743518396</c:v>
                </c:pt>
                <c:pt idx="8">
                  <c:v>-49.323749631442801</c:v>
                </c:pt>
                <c:pt idx="9">
                  <c:v>-48.140508717056832</c:v>
                </c:pt>
                <c:pt idx="10">
                  <c:v>-47.185937358078789</c:v>
                </c:pt>
                <c:pt idx="11">
                  <c:v>-46.456841120592031</c:v>
                </c:pt>
                <c:pt idx="12">
                  <c:v>-45.929773412466915</c:v>
                </c:pt>
                <c:pt idx="13">
                  <c:v>-45.569834969211172</c:v>
                </c:pt>
                <c:pt idx="14">
                  <c:v>-45.341163689499723</c:v>
                </c:pt>
                <c:pt idx="15">
                  <c:v>-45.214595788461679</c:v>
                </c:pt>
                <c:pt idx="16">
                  <c:v>-45.171473053121503</c:v>
                </c:pt>
                <c:pt idx="17">
                  <c:v>-45.204852063691057</c:v>
                </c:pt>
                <c:pt idx="18">
                  <c:v>-45.319575458901696</c:v>
                </c:pt>
                <c:pt idx="19">
                  <c:v>-45.531754577497978</c:v>
                </c:pt>
                <c:pt idx="20">
                  <c:v>-45.867032099333905</c:v>
                </c:pt>
                <c:pt idx="21">
                  <c:v>-46.35608404294576</c:v>
                </c:pt>
                <c:pt idx="22">
                  <c:v>-47.026041513939546</c:v>
                </c:pt>
                <c:pt idx="23">
                  <c:v>-47.888856481664632</c:v>
                </c:pt>
                <c:pt idx="24">
                  <c:v>-48.931300190169516</c:v>
                </c:pt>
                <c:pt idx="25">
                  <c:v>-50.112541170335248</c:v>
                </c:pt>
                <c:pt idx="26">
                  <c:v>-51.371810012720253</c:v>
                </c:pt>
                <c:pt idx="27">
                  <c:v>-52.644622281787015</c:v>
                </c:pt>
                <c:pt idx="28">
                  <c:v>-53.886627637766942</c:v>
                </c:pt>
                <c:pt idx="29">
                  <c:v>-55.106967658851147</c:v>
                </c:pt>
                <c:pt idx="30">
                  <c:v>-56.407161571603659</c:v>
                </c:pt>
                <c:pt idx="31">
                  <c:v>-57.989618780879823</c:v>
                </c:pt>
                <c:pt idx="32">
                  <c:v>-60.05872632347721</c:v>
                </c:pt>
                <c:pt idx="33">
                  <c:v>-62.638951361716444</c:v>
                </c:pt>
                <c:pt idx="34">
                  <c:v>-65.544171381467336</c:v>
                </c:pt>
                <c:pt idx="35">
                  <c:v>-68.539957786267379</c:v>
                </c:pt>
                <c:pt idx="36">
                  <c:v>-71.46440891321302</c:v>
                </c:pt>
                <c:pt idx="37">
                  <c:v>-74.239138184217381</c:v>
                </c:pt>
                <c:pt idx="38">
                  <c:v>-76.842820735757783</c:v>
                </c:pt>
                <c:pt idx="39">
                  <c:v>-79.287233934839179</c:v>
                </c:pt>
                <c:pt idx="40">
                  <c:v>-81.600048864343137</c:v>
                </c:pt>
                <c:pt idx="41">
                  <c:v>-83.81284056810199</c:v>
                </c:pt>
                <c:pt idx="42">
                  <c:v>-85.954044358571338</c:v>
                </c:pt>
                <c:pt idx="43">
                  <c:v>-88.046138585822447</c:v>
                </c:pt>
                <c:pt idx="44">
                  <c:v>-90.10550708090129</c:v>
                </c:pt>
                <c:pt idx="45">
                  <c:v>-92.143485956901742</c:v>
                </c:pt>
                <c:pt idx="46">
                  <c:v>-94.167660680398626</c:v>
                </c:pt>
                <c:pt idx="47">
                  <c:v>-96.182999383900892</c:v>
                </c:pt>
                <c:pt idx="48">
                  <c:v>-98.192711794450503</c:v>
                </c:pt>
                <c:pt idx="49">
                  <c:v>-100.1988536624375</c:v>
                </c:pt>
                <c:pt idx="50">
                  <c:v>-102.20273441361691</c:v>
                </c:pt>
                <c:pt idx="51">
                  <c:v>-104.20518519450999</c:v>
                </c:pt>
                <c:pt idx="52">
                  <c:v>-106.20673240681003</c:v>
                </c:pt>
                <c:pt idx="53">
                  <c:v>-108.20770898007808</c:v>
                </c:pt>
                <c:pt idx="54">
                  <c:v>-110.20832529489688</c:v>
                </c:pt>
                <c:pt idx="55">
                  <c:v>-112.20871421851319</c:v>
                </c:pt>
                <c:pt idx="56">
                  <c:v>-114.20895963472736</c:v>
                </c:pt>
                <c:pt idx="57">
                  <c:v>-116.2091144906509</c:v>
                </c:pt>
                <c:pt idx="58">
                  <c:v>-118.20921220162131</c:v>
                </c:pt>
                <c:pt idx="59">
                  <c:v>-120.20927385446434</c:v>
                </c:pt>
                <c:pt idx="60">
                  <c:v>-122.20931275533133</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83.050603600773258</c:v>
                </c:pt>
                <c:pt idx="1">
                  <c:v>81.273241766870541</c:v>
                </c:pt>
                <c:pt idx="2">
                  <c:v>79.057055451749264</c:v>
                </c:pt>
                <c:pt idx="3">
                  <c:v>76.308601790671119</c:v>
                </c:pt>
                <c:pt idx="4">
                  <c:v>72.928127001130392</c:v>
                </c:pt>
                <c:pt idx="5">
                  <c:v>68.821597340337803</c:v>
                </c:pt>
                <c:pt idx="6">
                  <c:v>63.922565565888227</c:v>
                </c:pt>
                <c:pt idx="7">
                  <c:v>58.224165181395151</c:v>
                </c:pt>
                <c:pt idx="8">
                  <c:v>51.81350880196927</c:v>
                </c:pt>
                <c:pt idx="9">
                  <c:v>44.888995808602552</c:v>
                </c:pt>
                <c:pt idx="10">
                  <c:v>37.737207965710915</c:v>
                </c:pt>
                <c:pt idx="11">
                  <c:v>30.665319341459565</c:v>
                </c:pt>
                <c:pt idx="12">
                  <c:v>23.919058974648571</c:v>
                </c:pt>
                <c:pt idx="13">
                  <c:v>17.62902421083005</c:v>
                </c:pt>
                <c:pt idx="14">
                  <c:v>11.80374512445449</c:v>
                </c:pt>
                <c:pt idx="15">
                  <c:v>6.3560792045844448</c:v>
                </c:pt>
                <c:pt idx="16">
                  <c:v>1.1398920792177463</c:v>
                </c:pt>
                <c:pt idx="17">
                  <c:v>-4.0166391873572325</c:v>
                </c:pt>
                <c:pt idx="18">
                  <c:v>-9.2827020488153291</c:v>
                </c:pt>
                <c:pt idx="19">
                  <c:v>-14.79667361072153</c:v>
                </c:pt>
                <c:pt idx="20">
                  <c:v>-20.633423928572618</c:v>
                </c:pt>
                <c:pt idx="21">
                  <c:v>-26.769237715140463</c:v>
                </c:pt>
                <c:pt idx="22">
                  <c:v>-33.059111246142166</c:v>
                </c:pt>
                <c:pt idx="23">
                  <c:v>-39.251385481408043</c:v>
                </c:pt>
                <c:pt idx="24">
                  <c:v>-45.056195703583199</c:v>
                </c:pt>
                <c:pt idx="25">
                  <c:v>-50.253638886066753</c:v>
                </c:pt>
                <c:pt idx="26">
                  <c:v>-54.803132014631124</c:v>
                </c:pt>
                <c:pt idx="27">
                  <c:v>-58.922895758819095</c:v>
                </c:pt>
                <c:pt idx="28">
                  <c:v>-63.12441038737127</c:v>
                </c:pt>
                <c:pt idx="29">
                  <c:v>-68.163788045165091</c:v>
                </c:pt>
                <c:pt idx="30">
                  <c:v>-74.796882580166738</c:v>
                </c:pt>
                <c:pt idx="31">
                  <c:v>-83.200326987419714</c:v>
                </c:pt>
                <c:pt idx="32">
                  <c:v>-92.335816575824509</c:v>
                </c:pt>
                <c:pt idx="33">
                  <c:v>-100.2955424798058</c:v>
                </c:pt>
                <c:pt idx="34">
                  <c:v>-105.69289182749554</c:v>
                </c:pt>
                <c:pt idx="35">
                  <c:v>-108.33409501006007</c:v>
                </c:pt>
                <c:pt idx="36">
                  <c:v>-108.76527496065957</c:v>
                </c:pt>
                <c:pt idx="37">
                  <c:v>-107.71601999213399</c:v>
                </c:pt>
                <c:pt idx="38">
                  <c:v>-105.83967494617393</c:v>
                </c:pt>
                <c:pt idx="39">
                  <c:v>-103.63287162804703</c:v>
                </c:pt>
                <c:pt idx="40">
                  <c:v>-101.42477359853497</c:v>
                </c:pt>
                <c:pt idx="41">
                  <c:v>-99.40025414207048</c:v>
                </c:pt>
                <c:pt idx="42">
                  <c:v>-97.639534247068468</c:v>
                </c:pt>
                <c:pt idx="43">
                  <c:v>-96.158164649955239</c:v>
                </c:pt>
                <c:pt idx="44">
                  <c:v>-94.937764297681255</c:v>
                </c:pt>
                <c:pt idx="45">
                  <c:v>-93.945708542114062</c:v>
                </c:pt>
                <c:pt idx="46">
                  <c:v>-93.146086342391797</c:v>
                </c:pt>
                <c:pt idx="47">
                  <c:v>-92.505026966630084</c:v>
                </c:pt>
                <c:pt idx="48">
                  <c:v>-91.992833886851201</c:v>
                </c:pt>
                <c:pt idx="49">
                  <c:v>-91.584481821860336</c:v>
                </c:pt>
                <c:pt idx="50">
                  <c:v>-91.259360485578028</c:v>
                </c:pt>
                <c:pt idx="51">
                  <c:v>-91.000727806278903</c:v>
                </c:pt>
                <c:pt idx="52">
                  <c:v>-90.795098037142267</c:v>
                </c:pt>
                <c:pt idx="53">
                  <c:v>-90.631664929810995</c:v>
                </c:pt>
                <c:pt idx="54">
                  <c:v>-90.501797469938154</c:v>
                </c:pt>
                <c:pt idx="55">
                  <c:v>-90.398616050272565</c:v>
                </c:pt>
                <c:pt idx="56">
                  <c:v>-90.316644089357368</c:v>
                </c:pt>
                <c:pt idx="57">
                  <c:v>-90.251525408206803</c:v>
                </c:pt>
                <c:pt idx="58">
                  <c:v>-90.199796774653223</c:v>
                </c:pt>
                <c:pt idx="59">
                  <c:v>-90.158705743545838</c:v>
                </c:pt>
                <c:pt idx="60">
                  <c:v>-90.126065217049401</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-49.135808366121758</c:v>
                </c:pt>
                <c:pt idx="1">
                  <c:v>-47.17000154812807</c:v>
                </c:pt>
                <c:pt idx="2">
                  <c:v>-45.223650804016195</c:v>
                </c:pt>
                <c:pt idx="3">
                  <c:v>-43.30734989988369</c:v>
                </c:pt>
                <c:pt idx="4">
                  <c:v>-41.436799011106274</c:v>
                </c:pt>
                <c:pt idx="5">
                  <c:v>-39.634403333625755</c:v>
                </c:pt>
                <c:pt idx="6">
                  <c:v>-37.930331587128762</c:v>
                </c:pt>
                <c:pt idx="7">
                  <c:v>-36.361754903332752</c:v>
                </c:pt>
                <c:pt idx="8">
                  <c:v>-34.968628236693043</c:v>
                </c:pt>
                <c:pt idx="9">
                  <c:v>-33.785362670098301</c:v>
                </c:pt>
                <c:pt idx="10">
                  <c:v>-32.830752240289158</c:v>
                </c:pt>
                <c:pt idx="11">
                  <c:v>-32.101594080428107</c:v>
                </c:pt>
                <c:pt idx="12">
                  <c:v>-31.574428233761989</c:v>
                </c:pt>
                <c:pt idx="13">
                  <c:v>-31.214334255943179</c:v>
                </c:pt>
                <c:pt idx="14">
                  <c:v>-30.98541648197088</c:v>
                </c:pt>
                <c:pt idx="15">
                  <c:v>-30.858457942512331</c:v>
                </c:pt>
                <c:pt idx="16">
                  <c:v>-30.814716158964181</c:v>
                </c:pt>
                <c:pt idx="17">
                  <c:v>-30.84711422495694</c:v>
                </c:pt>
                <c:pt idx="18">
                  <c:v>-30.960283381498215</c:v>
                </c:pt>
                <c:pt idx="19">
                  <c:v>-31.170000336608798</c:v>
                </c:pt>
                <c:pt idx="20">
                  <c:v>-31.501378449361816</c:v>
                </c:pt>
                <c:pt idx="21">
                  <c:v>-31.984257408887942</c:v>
                </c:pt>
                <c:pt idx="22">
                  <c:v>-32.64444929691544</c:v>
                </c:pt>
                <c:pt idx="23">
                  <c:v>-33.491831699115238</c:v>
                </c:pt>
                <c:pt idx="24">
                  <c:v>-34.509928220039903</c:v>
                </c:pt>
                <c:pt idx="25">
                  <c:v>-35.652858941034616</c:v>
                </c:pt>
                <c:pt idx="26">
                  <c:v>-36.852093982960909</c:v>
                </c:pt>
                <c:pt idx="27">
                  <c:v>-38.031426993584269</c:v>
                </c:pt>
                <c:pt idx="28">
                  <c:v>-39.129279869376951</c:v>
                </c:pt>
                <c:pt idx="29">
                  <c:v>-40.130524319064527</c:v>
                </c:pt>
                <c:pt idx="30">
                  <c:v>-41.104642062400018</c:v>
                </c:pt>
                <c:pt idx="31">
                  <c:v>-42.215756354230379</c:v>
                </c:pt>
                <c:pt idx="32">
                  <c:v>-43.629051262658692</c:v>
                </c:pt>
                <c:pt idx="33">
                  <c:v>-45.33808375873199</c:v>
                </c:pt>
                <c:pt idx="34">
                  <c:v>-47.143908892738942</c:v>
                </c:pt>
                <c:pt idx="35">
                  <c:v>-48.822055925312952</c:v>
                </c:pt>
                <c:pt idx="36">
                  <c:v>-50.23968564672078</c:v>
                </c:pt>
                <c:pt idx="37">
                  <c:v>-51.357118777599247</c:v>
                </c:pt>
                <c:pt idx="38">
                  <c:v>-52.191830660722609</c:v>
                </c:pt>
                <c:pt idx="39">
                  <c:v>-52.788601917466586</c:v>
                </c:pt>
                <c:pt idx="40">
                  <c:v>-53.200373278905374</c:v>
                </c:pt>
                <c:pt idx="41">
                  <c:v>-53.476782724321907</c:v>
                </c:pt>
                <c:pt idx="42">
                  <c:v>-53.658611450021098</c:v>
                </c:pt>
                <c:pt idx="43">
                  <c:v>-53.776535197991684</c:v>
                </c:pt>
                <c:pt idx="44">
                  <c:v>-53.852280417555946</c:v>
                </c:pt>
                <c:pt idx="45">
                  <c:v>-53.900624173527476</c:v>
                </c:pt>
                <c:pt idx="46">
                  <c:v>-53.931351445015963</c:v>
                </c:pt>
                <c:pt idx="47">
                  <c:v>-53.950829619439737</c:v>
                </c:pt>
                <c:pt idx="48">
                  <c:v>-53.963155891131997</c:v>
                </c:pt>
                <c:pt idx="49">
                  <c:v>-53.970947803828125</c:v>
                </c:pt>
                <c:pt idx="50">
                  <c:v>-53.975869985494711</c:v>
                </c:pt>
                <c:pt idx="51">
                  <c:v>-53.978977993121461</c:v>
                </c:pt>
                <c:pt idx="52">
                  <c:v>-53.98093993863705</c:v>
                </c:pt>
                <c:pt idx="53">
                  <c:v>-53.982178211253142</c:v>
                </c:pt>
                <c:pt idx="54">
                  <c:v>-53.982959655311966</c:v>
                </c:pt>
                <c:pt idx="55">
                  <c:v>-53.983452771665377</c:v>
                </c:pt>
                <c:pt idx="56">
                  <c:v>-53.983763930338931</c:v>
                </c:pt>
                <c:pt idx="57">
                  <c:v>-53.983960267461953</c:v>
                </c:pt>
                <c:pt idx="58">
                  <c:v>-53.984084151503581</c:v>
                </c:pt>
                <c:pt idx="59">
                  <c:v>-53.984162318519324</c:v>
                </c:pt>
                <c:pt idx="60">
                  <c:v>-53.984211639157166</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83.078892939766021</c:v>
                </c:pt>
                <c:pt idx="1">
                  <c:v>81.308855932918647</c:v>
                </c:pt>
                <c:pt idx="2">
                  <c:v>79.101891027029723</c:v>
                </c:pt>
                <c:pt idx="3">
                  <c:v>76.365046429005417</c:v>
                </c:pt>
                <c:pt idx="4">
                  <c:v>72.99918657724335</c:v>
                </c:pt>
                <c:pt idx="5">
                  <c:v>68.911056019630422</c:v>
                </c:pt>
                <c:pt idx="6">
                  <c:v>64.035187317027692</c:v>
                </c:pt>
                <c:pt idx="7">
                  <c:v>58.365947459024305</c:v>
                </c:pt>
                <c:pt idx="8">
                  <c:v>51.992001901123217</c:v>
                </c:pt>
                <c:pt idx="9">
                  <c:v>45.113704881778098</c:v>
                </c:pt>
                <c:pt idx="10">
                  <c:v>38.020099079855555</c:v>
                </c:pt>
                <c:pt idx="11">
                  <c:v>31.021456461196774</c:v>
                </c:pt>
                <c:pt idx="12">
                  <c:v>24.36740566760211</c:v>
                </c:pt>
                <c:pt idx="13">
                  <c:v>18.193452517785072</c:v>
                </c:pt>
                <c:pt idx="14">
                  <c:v>12.514304819690429</c:v>
                </c:pt>
                <c:pt idx="15">
                  <c:v>7.2505940405142351</c:v>
                </c:pt>
                <c:pt idx="16">
                  <c:v>2.2659660299314743</c:v>
                </c:pt>
                <c:pt idx="17">
                  <c:v>-2.5991028130751808</c:v>
                </c:pt>
                <c:pt idx="18">
                  <c:v>-7.4983423804781477</c:v>
                </c:pt>
                <c:pt idx="19">
                  <c:v>-12.550722426960311</c:v>
                </c:pt>
                <c:pt idx="20">
                  <c:v>-17.806785247051398</c:v>
                </c:pt>
                <c:pt idx="21">
                  <c:v>-23.212396765399443</c:v>
                </c:pt>
                <c:pt idx="22">
                  <c:v>-28.584671029411485</c:v>
                </c:pt>
                <c:pt idx="23">
                  <c:v>-33.625074275080642</c:v>
                </c:pt>
                <c:pt idx="24">
                  <c:v>-37.986335447838307</c:v>
                </c:pt>
                <c:pt idx="25">
                  <c:v>-41.379413135913168</c:v>
                </c:pt>
                <c:pt idx="26">
                  <c:v>-43.682714796007808</c:v>
                </c:pt>
                <c:pt idx="27">
                  <c:v>-45.023852397018722</c:v>
                </c:pt>
                <c:pt idx="28">
                  <c:v>-45.821019790407576</c:v>
                </c:pt>
                <c:pt idx="29">
                  <c:v>-46.749007697641098</c:v>
                </c:pt>
                <c:pt idx="30">
                  <c:v>-48.519387560219066</c:v>
                </c:pt>
                <c:pt idx="31">
                  <c:v>-51.335881862264934</c:v>
                </c:pt>
                <c:pt idx="32">
                  <c:v>-54.29162122834483</c:v>
                </c:pt>
                <c:pt idx="33">
                  <c:v>-55.724280425331763</c:v>
                </c:pt>
                <c:pt idx="34">
                  <c:v>-54.572326571789013</c:v>
                </c:pt>
                <c:pt idx="35">
                  <c:v>-50.972498253072672</c:v>
                </c:pt>
                <c:pt idx="36">
                  <c:v>-45.729744665368187</c:v>
                </c:pt>
                <c:pt idx="37">
                  <c:v>-39.720155360483155</c:v>
                </c:pt>
                <c:pt idx="38">
                  <c:v>-33.636104157522837</c:v>
                </c:pt>
                <c:pt idx="39">
                  <c:v>-27.937147912656471</c:v>
                </c:pt>
                <c:pt idx="40">
                  <c:v>-22.874288840505908</c:v>
                </c:pt>
                <c:pt idx="41">
                  <c:v>-18.539639283379483</c:v>
                </c:pt>
                <c:pt idx="42">
                  <c:v>-14.921940641069675</c:v>
                </c:pt>
                <c:pt idx="43">
                  <c:v>-11.954285243127948</c:v>
                </c:pt>
                <c:pt idx="44">
                  <c:v>-9.5475837091906204</c:v>
                </c:pt>
                <c:pt idx="45">
                  <c:v>-7.6103344858419577</c:v>
                </c:pt>
                <c:pt idx="46">
                  <c:v>-6.0584671966275563</c:v>
                </c:pt>
                <c:pt idx="47">
                  <c:v>-4.8191486330274413</c:v>
                </c:pt>
                <c:pt idx="48">
                  <c:v>-3.8313749439110478</c:v>
                </c:pt>
                <c:pt idx="49">
                  <c:v>-3.0450718805029848</c:v>
                </c:pt>
                <c:pt idx="50">
                  <c:v>-2.4196411557800728</c:v>
                </c:pt>
                <c:pt idx="51">
                  <c:v>-1.922417997480508</c:v>
                </c:pt>
                <c:pt idx="52">
                  <c:v>-1.5272458856611526</c:v>
                </c:pt>
                <c:pt idx="53">
                  <c:v>-1.2132423196329718</c:v>
                </c:pt>
                <c:pt idx="54">
                  <c:v>-0.96376666644063247</c:v>
                </c:pt>
                <c:pt idx="55">
                  <c:v>-0.76557416123274269</c:v>
                </c:pt>
                <c:pt idx="56">
                  <c:v>-0.60813074867540551</c:v>
                </c:pt>
                <c:pt idx="57">
                  <c:v>-0.48306222891633566</c:v>
                </c:pt>
                <c:pt idx="58">
                  <c:v>-0.3837133781836275</c:v>
                </c:pt>
                <c:pt idx="59">
                  <c:v>-0.30479607973562189</c:v>
                </c:pt>
                <c:pt idx="60">
                  <c:v>-0.24210898871098877</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9">
                  <c:v>1.5796682305479168</c:v>
                </c:pt>
                <c:pt idx="10">
                  <c:v>1.4865882924943343</c:v>
                </c:pt>
                <c:pt idx="11">
                  <c:v>1.3816646909181625</c:v>
                </c:pt>
                <c:pt idx="12">
                  <c:v>1.2935853972390552</c:v>
                </c:pt>
                <c:pt idx="13">
                  <c:v>1.2241459737715177</c:v>
                </c:pt>
                <c:pt idx="14">
                  <c:v>1.169669590043672</c:v>
                </c:pt>
                <c:pt idx="15">
                  <c:v>1.1263935763474822</c:v>
                </c:pt>
                <c:pt idx="16">
                  <c:v>1.0914051841746224</c:v>
                </c:pt>
                <c:pt idx="17">
                  <c:v>1.0625903218258315</c:v>
                </c:pt>
                <c:pt idx="18">
                  <c:v>1.0384321236515843</c:v>
                </c:pt>
                <c:pt idx="19">
                  <c:v>1.0178355028690751</c:v>
                </c:pt>
                <c:pt idx="20">
                  <c:v>1</c:v>
                </c:pt>
                <c:pt idx="21">
                  <c:v>0.98433210788839465</c:v>
                </c:pt>
                <c:pt idx="22">
                  <c:v>0.97038542535725969</c:v>
                </c:pt>
                <c:pt idx="23">
                  <c:v>0.95781960460551407</c:v>
                </c:pt>
                <c:pt idx="24">
                  <c:v>0.94637187641180864</c:v>
                </c:pt>
                <c:pt idx="25">
                  <c:v>0.93583703105858396</c:v>
                </c:pt>
                <c:pt idx="26">
                  <c:v>0.92605314290343255</c:v>
                </c:pt>
                <c:pt idx="27">
                  <c:v>0.91689124663419397</c:v>
                </c:pt>
                <c:pt idx="28">
                  <c:v>0.90824776963444642</c:v>
                </c:pt>
                <c:pt idx="29">
                  <c:v>0.90003891304355166</c:v>
                </c:pt>
                <c:pt idx="30">
                  <c:v>0.89219642905978214</c:v>
                </c:pt>
                <c:pt idx="31">
                  <c:v>0.8846644114577451</c:v>
                </c:pt>
                <c:pt idx="32">
                  <c:v>0.87739683029237792</c:v>
                </c:pt>
                <c:pt idx="33">
                  <c:v>0.87035561945721263</c:v>
                </c:pt>
                <c:pt idx="34">
                  <c:v>0.86350917938881067</c:v>
                </c:pt>
                <c:pt idx="35">
                  <c:v>0.85683119467558366</c:v>
                </c:pt>
                <c:pt idx="36">
                  <c:v>0.8502996928157408</c:v>
                </c:pt>
                <c:pt idx="37">
                  <c:v>0.84389628930450866</c:v>
                </c:pt>
                <c:pt idx="38">
                  <c:v>0.83760557791299683</c:v>
                </c:pt>
                <c:pt idx="39">
                  <c:v>0.83141463500782209</c:v>
                </c:pt>
                <c:pt idx="40">
                  <c:v>0.82531261412023116</c:v>
                </c:pt>
                <c:pt idx="41">
                  <c:v>0.81929041244648959</c:v>
                </c:pt>
                <c:pt idx="42">
                  <c:v>0.81334039506652989</c:v>
                </c:pt>
                <c:pt idx="43">
                  <c:v>0.80745616577230417</c:v>
                </c:pt>
                <c:pt idx="44">
                  <c:v>0.80163237576323787</c:v>
                </c:pt>
                <c:pt idx="45">
                  <c:v>0.79586456328256761</c:v>
                </c:pt>
                <c:pt idx="46">
                  <c:v>0.79014901867268794</c:v>
                </c:pt>
                <c:pt idx="47">
                  <c:v>0.78448267042061215</c:v>
                </c:pt>
                <c:pt idx="48">
                  <c:v>0.77886298862078485</c:v>
                </c:pt>
                <c:pt idx="49">
                  <c:v>0.77328790295718364</c:v>
                </c:pt>
                <c:pt idx="50">
                  <c:v>0.76775573284146414</c:v>
                </c:pt>
                <c:pt idx="51">
                  <c:v>0.76226512777023614</c:v>
                </c:pt>
                <c:pt idx="52">
                  <c:v>0.75681501630622994</c:v>
                </c:pt>
                <c:pt idx="53">
                  <c:v>0.75140456236339526</c:v>
                </c:pt>
                <c:pt idx="54">
                  <c:v>0.74603312769881258</c:v>
                </c:pt>
                <c:pt idx="55">
                  <c:v>0.74070023969565468</c:v>
                </c:pt>
                <c:pt idx="56">
                  <c:v>0.73540556366959697</c:v>
                </c:pt>
                <c:pt idx="57">
                  <c:v>0.73014887905279346</c:v>
                </c:pt>
                <c:pt idx="58">
                  <c:v>0.72493005890989237</c:v>
                </c:pt>
                <c:pt idx="59">
                  <c:v>0.7197490523236415</c:v>
                </c:pt>
                <c:pt idx="60">
                  <c:v>0.71460586925678848</c:v>
                </c:pt>
                <c:pt idx="61">
                  <c:v>0.70950056755466528</c:v>
                </c:pt>
                <c:pt idx="62">
                  <c:v>0.70443324180119726</c:v>
                </c:pt>
                <c:pt idx="63">
                  <c:v>0.69940401378180617</c:v>
                </c:pt>
                <c:pt idx="64">
                  <c:v>0.69441302434097307</c:v>
                </c:pt>
                <c:pt idx="65">
                  <c:v>0.68946042645136829</c:v>
                </c:pt>
                <c:pt idx="66">
                  <c:v>0.68454637933620111</c:v>
                </c:pt>
                <c:pt idx="67">
                  <c:v>0.67967104350751106</c:v>
                </c:pt>
                <c:pt idx="68">
                  <c:v>0.67483457660120338</c:v>
                </c:pt>
                <c:pt idx="69">
                  <c:v>0.67003712990510889</c:v>
                </c:pt>
                <c:pt idx="70">
                  <c:v>0.66527884548967064</c:v>
                </c:pt>
                <c:pt idx="71">
                  <c:v>0.6605598538623686</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1.3063013698630137</c:v>
                </c:pt>
                <c:pt idx="1">
                  <c:v>1.3063013698630137</c:v>
                </c:pt>
                <c:pt idx="2">
                  <c:v>1.3063013698630137</c:v>
                </c:pt>
                <c:pt idx="3">
                  <c:v>1.3063013698630137</c:v>
                </c:pt>
                <c:pt idx="4">
                  <c:v>1.3063013698630137</c:v>
                </c:pt>
                <c:pt idx="5">
                  <c:v>1.3063013698630137</c:v>
                </c:pt>
                <c:pt idx="6">
                  <c:v>1.3063013698630137</c:v>
                </c:pt>
                <c:pt idx="7">
                  <c:v>1.3063013698630137</c:v>
                </c:pt>
                <c:pt idx="8">
                  <c:v>1.3063013698630137</c:v>
                </c:pt>
                <c:pt idx="11">
                  <c:v>1.3063013698630137</c:v>
                </c:pt>
                <c:pt idx="12">
                  <c:v>1.3063013698630137</c:v>
                </c:pt>
                <c:pt idx="15">
                  <c:v>1.3063013698630137</c:v>
                </c:pt>
                <c:pt idx="16">
                  <c:v>1.3063013698630137</c:v>
                </c:pt>
                <c:pt idx="17">
                  <c:v>1.3063013698630137</c:v>
                </c:pt>
                <c:pt idx="18">
                  <c:v>1.3063013698630137</c:v>
                </c:pt>
                <c:pt idx="19">
                  <c:v>1.3063013698630137</c:v>
                </c:pt>
                <c:pt idx="20">
                  <c:v>1.3063013698630137</c:v>
                </c:pt>
                <c:pt idx="21">
                  <c:v>1.3063013698630137</c:v>
                </c:pt>
                <c:pt idx="22">
                  <c:v>1.3063013698630137</c:v>
                </c:pt>
                <c:pt idx="23">
                  <c:v>1.3063013698630137</c:v>
                </c:pt>
                <c:pt idx="24">
                  <c:v>1.3063013698630137</c:v>
                </c:pt>
                <c:pt idx="25">
                  <c:v>1.3063013698630137</c:v>
                </c:pt>
                <c:pt idx="26">
                  <c:v>1.3063013698630137</c:v>
                </c:pt>
                <c:pt idx="27">
                  <c:v>1.3063013698630137</c:v>
                </c:pt>
                <c:pt idx="28">
                  <c:v>1.3063013698630137</c:v>
                </c:pt>
                <c:pt idx="29">
                  <c:v>1.3063013698630137</c:v>
                </c:pt>
                <c:pt idx="30">
                  <c:v>1.3063013698630137</c:v>
                </c:pt>
                <c:pt idx="31">
                  <c:v>1.3063013698630137</c:v>
                </c:pt>
                <c:pt idx="32">
                  <c:v>1.3063013698630137</c:v>
                </c:pt>
                <c:pt idx="33">
                  <c:v>1.3063013698630137</c:v>
                </c:pt>
                <c:pt idx="34">
                  <c:v>1.3063013698630137</c:v>
                </c:pt>
                <c:pt idx="35">
                  <c:v>1.3063013698630137</c:v>
                </c:pt>
                <c:pt idx="36">
                  <c:v>1.3063013698630137</c:v>
                </c:pt>
                <c:pt idx="37">
                  <c:v>1.3063013698630137</c:v>
                </c:pt>
                <c:pt idx="38">
                  <c:v>1.3063013698630137</c:v>
                </c:pt>
                <c:pt idx="39">
                  <c:v>1.3063013698630137</c:v>
                </c:pt>
                <c:pt idx="40">
                  <c:v>1.3063013698630137</c:v>
                </c:pt>
                <c:pt idx="41">
                  <c:v>1.3063013698630137</c:v>
                </c:pt>
                <c:pt idx="42">
                  <c:v>1.3063013698630137</c:v>
                </c:pt>
                <c:pt idx="43">
                  <c:v>1.3063013698630137</c:v>
                </c:pt>
                <c:pt idx="44">
                  <c:v>1.3063013698630137</c:v>
                </c:pt>
                <c:pt idx="45">
                  <c:v>1.3063013698630137</c:v>
                </c:pt>
                <c:pt idx="46">
                  <c:v>1.3063013698630137</c:v>
                </c:pt>
                <c:pt idx="47">
                  <c:v>1.3063013698630137</c:v>
                </c:pt>
                <c:pt idx="48">
                  <c:v>1.3063013698630137</c:v>
                </c:pt>
                <c:pt idx="49">
                  <c:v>1.3063013698630137</c:v>
                </c:pt>
                <c:pt idx="50">
                  <c:v>1.3063013698630137</c:v>
                </c:pt>
                <c:pt idx="51">
                  <c:v>1.3063013698630137</c:v>
                </c:pt>
                <c:pt idx="52">
                  <c:v>1.3063013698630137</c:v>
                </c:pt>
                <c:pt idx="53">
                  <c:v>1.3063013698630137</c:v>
                </c:pt>
                <c:pt idx="54">
                  <c:v>1.3063013698630137</c:v>
                </c:pt>
                <c:pt idx="55">
                  <c:v>1.3063013698630137</c:v>
                </c:pt>
                <c:pt idx="56">
                  <c:v>1.3063013698630137</c:v>
                </c:pt>
                <c:pt idx="57">
                  <c:v>1.3063013698630137</c:v>
                </c:pt>
                <c:pt idx="58">
                  <c:v>1.3063013698630137</c:v>
                </c:pt>
                <c:pt idx="59">
                  <c:v>1.3063013698630137</c:v>
                </c:pt>
                <c:pt idx="60">
                  <c:v>1.3063013698630137</c:v>
                </c:pt>
                <c:pt idx="61">
                  <c:v>1.3063013698630137</c:v>
                </c:pt>
                <c:pt idx="62">
                  <c:v>1.3063013698630137</c:v>
                </c:pt>
                <c:pt idx="63">
                  <c:v>1.3063013698630137</c:v>
                </c:pt>
                <c:pt idx="64">
                  <c:v>1.3063013698630137</c:v>
                </c:pt>
                <c:pt idx="65">
                  <c:v>1.3063013698630137</c:v>
                </c:pt>
                <c:pt idx="66">
                  <c:v>1.3063013698630137</c:v>
                </c:pt>
                <c:pt idx="67">
                  <c:v>1.3063013698630137</c:v>
                </c:pt>
                <c:pt idx="68">
                  <c:v>1.3063013698630137</c:v>
                </c:pt>
                <c:pt idx="69">
                  <c:v>1.3063013698630137</c:v>
                </c:pt>
                <c:pt idx="70">
                  <c:v>1.3063013698630137</c:v>
                </c:pt>
                <c:pt idx="71">
                  <c:v>1.3063013698630137</c:v>
                </c:pt>
                <c:pt idx="72">
                  <c:v>1.3063013698630137</c:v>
                </c:pt>
                <c:pt idx="73">
                  <c:v>1.3063013698630137</c:v>
                </c:pt>
                <c:pt idx="74">
                  <c:v>1.3063013698630137</c:v>
                </c:pt>
                <c:pt idx="75">
                  <c:v>1.3063013698630137</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1.1434146341463416</c:v>
                </c:pt>
                <c:pt idx="1">
                  <c:v>1.1434146341463416</c:v>
                </c:pt>
                <c:pt idx="2">
                  <c:v>1.1434146341463416</c:v>
                </c:pt>
                <c:pt idx="3">
                  <c:v>1.1434146341463416</c:v>
                </c:pt>
                <c:pt idx="4">
                  <c:v>1.1434146341463416</c:v>
                </c:pt>
                <c:pt idx="5">
                  <c:v>1.1434146341463416</c:v>
                </c:pt>
                <c:pt idx="6">
                  <c:v>1.1434146341463416</c:v>
                </c:pt>
                <c:pt idx="7">
                  <c:v>1.1434146341463416</c:v>
                </c:pt>
                <c:pt idx="8">
                  <c:v>1.1434146341463416</c:v>
                </c:pt>
                <c:pt idx="11">
                  <c:v>1.1434146341463416</c:v>
                </c:pt>
                <c:pt idx="12">
                  <c:v>1.1434146341463416</c:v>
                </c:pt>
                <c:pt idx="15">
                  <c:v>1.1434146341463416</c:v>
                </c:pt>
                <c:pt idx="16">
                  <c:v>1.1434146341463416</c:v>
                </c:pt>
                <c:pt idx="17">
                  <c:v>1.1434146341463416</c:v>
                </c:pt>
                <c:pt idx="18">
                  <c:v>1.1434146341463416</c:v>
                </c:pt>
                <c:pt idx="19">
                  <c:v>1.1434146341463416</c:v>
                </c:pt>
                <c:pt idx="20">
                  <c:v>1.1434146341463416</c:v>
                </c:pt>
                <c:pt idx="21">
                  <c:v>1.1434146341463416</c:v>
                </c:pt>
                <c:pt idx="22">
                  <c:v>1.1434146341463416</c:v>
                </c:pt>
                <c:pt idx="23">
                  <c:v>1.1434146341463416</c:v>
                </c:pt>
                <c:pt idx="24">
                  <c:v>1.1434146341463416</c:v>
                </c:pt>
                <c:pt idx="25">
                  <c:v>1.1434146341463416</c:v>
                </c:pt>
                <c:pt idx="26">
                  <c:v>1.1434146341463416</c:v>
                </c:pt>
                <c:pt idx="27">
                  <c:v>1.1434146341463416</c:v>
                </c:pt>
                <c:pt idx="28">
                  <c:v>1.1434146341463416</c:v>
                </c:pt>
                <c:pt idx="29">
                  <c:v>1.1434146341463416</c:v>
                </c:pt>
                <c:pt idx="30">
                  <c:v>1.1434146341463416</c:v>
                </c:pt>
                <c:pt idx="31">
                  <c:v>1.1434146341463416</c:v>
                </c:pt>
                <c:pt idx="32">
                  <c:v>1.1434146341463416</c:v>
                </c:pt>
                <c:pt idx="33">
                  <c:v>1.1434146341463416</c:v>
                </c:pt>
                <c:pt idx="34">
                  <c:v>1.1434146341463416</c:v>
                </c:pt>
                <c:pt idx="35">
                  <c:v>1.1434146341463416</c:v>
                </c:pt>
                <c:pt idx="36">
                  <c:v>1.1434146341463416</c:v>
                </c:pt>
                <c:pt idx="37">
                  <c:v>1.1434146341463416</c:v>
                </c:pt>
                <c:pt idx="38">
                  <c:v>1.1434146341463416</c:v>
                </c:pt>
                <c:pt idx="39">
                  <c:v>1.1434146341463416</c:v>
                </c:pt>
                <c:pt idx="40">
                  <c:v>1.1434146341463416</c:v>
                </c:pt>
                <c:pt idx="41">
                  <c:v>1.1434146341463416</c:v>
                </c:pt>
                <c:pt idx="42">
                  <c:v>1.1434146341463416</c:v>
                </c:pt>
                <c:pt idx="43">
                  <c:v>1.1434146341463416</c:v>
                </c:pt>
                <c:pt idx="44">
                  <c:v>1.1434146341463416</c:v>
                </c:pt>
                <c:pt idx="45">
                  <c:v>1.1434146341463416</c:v>
                </c:pt>
                <c:pt idx="46">
                  <c:v>1.1434146341463416</c:v>
                </c:pt>
                <c:pt idx="47">
                  <c:v>1.1434146341463416</c:v>
                </c:pt>
                <c:pt idx="48">
                  <c:v>1.1434146341463416</c:v>
                </c:pt>
                <c:pt idx="49">
                  <c:v>1.1434146341463416</c:v>
                </c:pt>
                <c:pt idx="50">
                  <c:v>1.1434146341463416</c:v>
                </c:pt>
                <c:pt idx="51">
                  <c:v>1.1434146341463416</c:v>
                </c:pt>
                <c:pt idx="52">
                  <c:v>1.1434146341463416</c:v>
                </c:pt>
                <c:pt idx="53">
                  <c:v>1.1434146341463416</c:v>
                </c:pt>
                <c:pt idx="54">
                  <c:v>1.1434146341463416</c:v>
                </c:pt>
                <c:pt idx="55">
                  <c:v>1.1434146341463416</c:v>
                </c:pt>
                <c:pt idx="56">
                  <c:v>1.1434146341463416</c:v>
                </c:pt>
                <c:pt idx="57">
                  <c:v>1.1434146341463416</c:v>
                </c:pt>
                <c:pt idx="58">
                  <c:v>1.1434146341463416</c:v>
                </c:pt>
                <c:pt idx="59">
                  <c:v>1.1434146341463416</c:v>
                </c:pt>
                <c:pt idx="60">
                  <c:v>1.1434146341463416</c:v>
                </c:pt>
                <c:pt idx="61">
                  <c:v>1.1434146341463416</c:v>
                </c:pt>
                <c:pt idx="62">
                  <c:v>1.1434146341463416</c:v>
                </c:pt>
                <c:pt idx="63">
                  <c:v>1.1434146341463416</c:v>
                </c:pt>
                <c:pt idx="64">
                  <c:v>1.1434146341463416</c:v>
                </c:pt>
                <c:pt idx="65">
                  <c:v>1.1434146341463416</c:v>
                </c:pt>
                <c:pt idx="66">
                  <c:v>1.1434146341463416</c:v>
                </c:pt>
                <c:pt idx="67">
                  <c:v>1.1434146341463416</c:v>
                </c:pt>
                <c:pt idx="68">
                  <c:v>1.1434146341463416</c:v>
                </c:pt>
                <c:pt idx="69">
                  <c:v>1.1434146341463416</c:v>
                </c:pt>
                <c:pt idx="70">
                  <c:v>1.1434146341463416</c:v>
                </c:pt>
                <c:pt idx="71">
                  <c:v>1.1434146341463416</c:v>
                </c:pt>
                <c:pt idx="72">
                  <c:v>1.1434146341463416</c:v>
                </c:pt>
                <c:pt idx="73">
                  <c:v>1.1434146341463416</c:v>
                </c:pt>
                <c:pt idx="74">
                  <c:v>1.1434146341463416</c:v>
                </c:pt>
                <c:pt idx="75">
                  <c:v>1.1434146341463416</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9">
                  <c:v>2.9101409366080859</c:v>
                </c:pt>
                <c:pt idx="10">
                  <c:v>1.9999910000607508</c:v>
                </c:pt>
                <c:pt idx="11">
                  <c:v>1.6241576285896306</c:v>
                </c:pt>
                <c:pt idx="12">
                  <c:v>1.4210509990639011</c:v>
                </c:pt>
                <c:pt idx="13">
                  <c:v>1.2950182999014366</c:v>
                </c:pt>
                <c:pt idx="14">
                  <c:v>1.2098760731673095</c:v>
                </c:pt>
                <c:pt idx="15">
                  <c:v>1.1489359121703191</c:v>
                </c:pt>
                <c:pt idx="16">
                  <c:v>1.1034481398269957</c:v>
                </c:pt>
                <c:pt idx="17">
                  <c:v>1.0683918019226357</c:v>
                </c:pt>
                <c:pt idx="18">
                  <c:v>1.0406851997234114</c:v>
                </c:pt>
                <c:pt idx="19">
                  <c:v>1.0183356785003961</c:v>
                </c:pt>
                <c:pt idx="20">
                  <c:v>1</c:v>
                </c:pt>
                <c:pt idx="21">
                  <c:v>0.98474134267745184</c:v>
                </c:pt>
                <c:pt idx="22">
                  <c:v>0.97188753347175427</c:v>
                </c:pt>
                <c:pt idx="23">
                  <c:v>0.96094456092974545</c:v>
                </c:pt>
                <c:pt idx="24">
                  <c:v>0.95154179230453773</c:v>
                </c:pt>
                <c:pt idx="25">
                  <c:v>0.94339614140365335</c:v>
                </c:pt>
                <c:pt idx="26">
                  <c:v>0.9362879730288014</c:v>
                </c:pt>
                <c:pt idx="27">
                  <c:v>0.93004450304070585</c:v>
                </c:pt>
                <c:pt idx="28">
                  <c:v>0.92452811609911845</c:v>
                </c:pt>
                <c:pt idx="29">
                  <c:v>0.91962798732143025</c:v>
                </c:pt>
                <c:pt idx="30">
                  <c:v>0.91525397107310913</c:v>
                </c:pt>
                <c:pt idx="31">
                  <c:v>0.91133207517299086</c:v>
                </c:pt>
                <c:pt idx="32">
                  <c:v>0.90780106284806938</c:v>
                </c:pt>
                <c:pt idx="33">
                  <c:v>0.90460986936871013</c:v>
                </c:pt>
                <c:pt idx="34">
                  <c:v>0.9017156155314715</c:v>
                </c:pt>
                <c:pt idx="35">
                  <c:v>0.89908206405285229</c:v>
                </c:pt>
                <c:pt idx="36">
                  <c:v>0.8966784085360161</c:v>
                </c:pt>
                <c:pt idx="37">
                  <c:v>0.8944783148848986</c:v>
                </c:pt>
                <c:pt idx="38">
                  <c:v>0.89245915627611483</c:v>
                </c:pt>
                <c:pt idx="39">
                  <c:v>0.89060139792274506</c:v>
                </c:pt>
                <c:pt idx="40">
                  <c:v>0.88888809876648611</c:v>
                </c:pt>
                <c:pt idx="41">
                  <c:v>0.88730450518312776</c:v>
                </c:pt>
                <c:pt idx="42">
                  <c:v>0.88583771764246522</c:v>
                </c:pt>
                <c:pt idx="43">
                  <c:v>0.88447641562085155</c:v>
                </c:pt>
                <c:pt idx="44">
                  <c:v>0.88321062933626382</c:v>
                </c:pt>
                <c:pt idx="45">
                  <c:v>0.88203154935363315</c:v>
                </c:pt>
                <c:pt idx="46">
                  <c:v>0.88093136700010399</c:v>
                </c:pt>
                <c:pt idx="47">
                  <c:v>0.87990313998542968</c:v>
                </c:pt>
                <c:pt idx="48">
                  <c:v>0.87894067875067028</c:v>
                </c:pt>
                <c:pt idx="49">
                  <c:v>0.87803844994828228</c:v>
                </c:pt>
                <c:pt idx="50">
                  <c:v>0.87719149414773434</c:v>
                </c:pt>
                <c:pt idx="51">
                  <c:v>0.87639535540657454</c:v>
                </c:pt>
                <c:pt idx="52">
                  <c:v>0.87564602078068188</c:v>
                </c:pt>
                <c:pt idx="53">
                  <c:v>0.87493986819391789</c:v>
                </c:pt>
                <c:pt idx="54">
                  <c:v>0.8742736213657476</c:v>
                </c:pt>
                <c:pt idx="55">
                  <c:v>0.87364431072005899</c:v>
                </c:pt>
                <c:pt idx="56">
                  <c:v>0.87304923938054246</c:v>
                </c:pt>
                <c:pt idx="57">
                  <c:v>0.87248595350650593</c:v>
                </c:pt>
                <c:pt idx="58">
                  <c:v>0.87195221634438103</c:v>
                </c:pt>
                <c:pt idx="59">
                  <c:v>0.87144598547001439</c:v>
                </c:pt>
                <c:pt idx="60">
                  <c:v>0.87096539277913221</c:v>
                </c:pt>
                <c:pt idx="61">
                  <c:v>0.87050872685154446</c:v>
                </c:pt>
                <c:pt idx="62">
                  <c:v>0.87007441737130309</c:v>
                </c:pt>
                <c:pt idx="63">
                  <c:v>0.86966102133229806</c:v>
                </c:pt>
                <c:pt idx="64">
                  <c:v>0.86926721079830527</c:v>
                </c:pt>
                <c:pt idx="65">
                  <c:v>0.86889176201970497</c:v>
                </c:pt>
                <c:pt idx="66">
                  <c:v>0.86853354573706754</c:v>
                </c:pt>
                <c:pt idx="67">
                  <c:v>0.86819151852541754</c:v>
                </c:pt>
                <c:pt idx="68">
                  <c:v>0.86786471505301521</c:v>
                </c:pt>
                <c:pt idx="69">
                  <c:v>0.8675522411454718</c:v>
                </c:pt>
                <c:pt idx="70">
                  <c:v>0.86725326756056476</c:v>
                </c:pt>
                <c:pt idx="71">
                  <c:v>0.8669670243914237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58.233429376625196</c:v>
                </c:pt>
                <c:pt idx="1">
                  <c:v>58.260343541238122</c:v>
                </c:pt>
                <c:pt idx="2">
                  <c:v>58.264249465372863</c:v>
                </c:pt>
                <c:pt idx="3">
                  <c:v>58.26890471428559</c:v>
                </c:pt>
                <c:pt idx="4">
                  <c:v>58.272836479326457</c:v>
                </c:pt>
                <c:pt idx="5">
                  <c:v>58.271890337231639</c:v>
                </c:pt>
                <c:pt idx="6">
                  <c:v>58.273024807529573</c:v>
                </c:pt>
                <c:pt idx="7">
                  <c:v>58.26776738469345</c:v>
                </c:pt>
                <c:pt idx="8">
                  <c:v>58.268143450250356</c:v>
                </c:pt>
                <c:pt idx="9">
                  <c:v>58.263832329778744</c:v>
                </c:pt>
                <c:pt idx="10">
                  <c:v>58.266734044474227</c:v>
                </c:pt>
                <c:pt idx="11">
                  <c:v>58.265287105444365</c:v>
                </c:pt>
                <c:pt idx="12">
                  <c:v>58.26879357211871</c:v>
                </c:pt>
                <c:pt idx="13">
                  <c:v>58.266851633279941</c:v>
                </c:pt>
                <c:pt idx="14">
                  <c:v>58.266797122209134</c:v>
                </c:pt>
                <c:pt idx="15">
                  <c:v>58.262289644560248</c:v>
                </c:pt>
                <c:pt idx="16">
                  <c:v>58.259192424997515</c:v>
                </c:pt>
                <c:pt idx="17">
                  <c:v>58.255337802900463</c:v>
                </c:pt>
                <c:pt idx="18">
                  <c:v>58.253488837574018</c:v>
                </c:pt>
                <c:pt idx="19">
                  <c:v>58.253482672674465</c:v>
                </c:pt>
                <c:pt idx="20">
                  <c:v>58.253744837064545</c:v>
                </c:pt>
                <c:pt idx="21">
                  <c:v>58.255262720010208</c:v>
                </c:pt>
                <c:pt idx="22">
                  <c:v>58.253845366006558</c:v>
                </c:pt>
                <c:pt idx="23">
                  <c:v>58.252805429994766</c:v>
                </c:pt>
                <c:pt idx="24">
                  <c:v>58.248064535567075</c:v>
                </c:pt>
                <c:pt idx="25">
                  <c:v>58.24529548076972</c:v>
                </c:pt>
                <c:pt idx="26">
                  <c:v>58.240904030452903</c:v>
                </c:pt>
                <c:pt idx="27">
                  <c:v>58.240403764377653</c:v>
                </c:pt>
                <c:pt idx="28">
                  <c:v>58.239431122138825</c:v>
                </c:pt>
                <c:pt idx="29">
                  <c:v>58.241243274501777</c:v>
                </c:pt>
                <c:pt idx="30">
                  <c:v>58.241204785457604</c:v>
                </c:pt>
                <c:pt idx="31">
                  <c:v>58.241110491857164</c:v>
                </c:pt>
                <c:pt idx="32">
                  <c:v>58.238407304025259</c:v>
                </c:pt>
                <c:pt idx="33">
                  <c:v>58.234980891646714</c:v>
                </c:pt>
                <c:pt idx="34">
                  <c:v>58.231142635752242</c:v>
                </c:pt>
                <c:pt idx="35">
                  <c:v>58.228134285841968</c:v>
                </c:pt>
                <c:pt idx="36">
                  <c:v>58.227217523356771</c:v>
                </c:pt>
                <c:pt idx="37">
                  <c:v>58.227184426047991</c:v>
                </c:pt>
                <c:pt idx="38">
                  <c:v>58.228786211305888</c:v>
                </c:pt>
                <c:pt idx="39">
                  <c:v>58.228817203124535</c:v>
                </c:pt>
                <c:pt idx="40">
                  <c:v>58.228653925601819</c:v>
                </c:pt>
                <c:pt idx="41">
                  <c:v>58.225454957407834</c:v>
                </c:pt>
                <c:pt idx="42">
                  <c:v>58.222547664796885</c:v>
                </c:pt>
                <c:pt idx="43">
                  <c:v>58.218182118188992</c:v>
                </c:pt>
                <c:pt idx="44">
                  <c:v>58.216410954379981</c:v>
                </c:pt>
                <c:pt idx="45">
                  <c:v>58.214877712730463</c:v>
                </c:pt>
                <c:pt idx="46">
                  <c:v>58.216268913872327</c:v>
                </c:pt>
                <c:pt idx="47">
                  <c:v>58.216746178277873</c:v>
                </c:pt>
                <c:pt idx="48">
                  <c:v>58.217953497169994</c:v>
                </c:pt>
                <c:pt idx="49">
                  <c:v>58.216235938018194</c:v>
                </c:pt>
                <c:pt idx="50">
                  <c:v>58.214217523405345</c:v>
                </c:pt>
                <c:pt idx="51">
                  <c:v>58.209898991636869</c:v>
                </c:pt>
                <c:pt idx="52">
                  <c:v>58.207092148341701</c:v>
                </c:pt>
                <c:pt idx="53">
                  <c:v>58.204242348051139</c:v>
                </c:pt>
                <c:pt idx="54">
                  <c:v>58.20439435724478</c:v>
                </c:pt>
                <c:pt idx="55">
                  <c:v>58.204571885759115</c:v>
                </c:pt>
                <c:pt idx="56">
                  <c:v>58.206336461916415</c:v>
                </c:pt>
                <c:pt idx="57">
                  <c:v>58.205827701761173</c:v>
                </c:pt>
                <c:pt idx="58">
                  <c:v>58.205066522480756</c:v>
                </c:pt>
                <c:pt idx="59">
                  <c:v>58.200912804955586</c:v>
                </c:pt>
                <c:pt idx="60">
                  <c:v>58.197843361983963</c:v>
                </c:pt>
                <c:pt idx="61">
                  <c:v>58.191477139852047</c:v>
                </c:pt>
                <c:pt idx="62">
                  <c:v>58.191028720769836</c:v>
                </c:pt>
                <c:pt idx="63">
                  <c:v>58.134935503308725</c:v>
                </c:pt>
                <c:pt idx="64">
                  <c:v>58.038848453733358</c:v>
                </c:pt>
                <c:pt idx="65">
                  <c:v>57.977910671995367</c:v>
                </c:pt>
                <c:pt idx="66">
                  <c:v>57.934581571708122</c:v>
                </c:pt>
                <c:pt idx="67">
                  <c:v>57.902653649668899</c:v>
                </c:pt>
                <c:pt idx="68">
                  <c:v>57.872406030869719</c:v>
                </c:pt>
                <c:pt idx="69">
                  <c:v>57.851200463451917</c:v>
                </c:pt>
                <c:pt idx="70">
                  <c:v>57.83164870190943</c:v>
                </c:pt>
                <c:pt idx="71">
                  <c:v>57.82116995745676</c:v>
                </c:pt>
                <c:pt idx="72">
                  <c:v>57.811846456049231</c:v>
                </c:pt>
                <c:pt idx="73">
                  <c:v>57.80940976519917</c:v>
                </c:pt>
                <c:pt idx="74">
                  <c:v>57.805654525153365</c:v>
                </c:pt>
                <c:pt idx="75">
                  <c:v>57.805076430902083</c:v>
                </c:pt>
                <c:pt idx="76">
                  <c:v>57.801573723238221</c:v>
                </c:pt>
                <c:pt idx="77">
                  <c:v>57.799659545217942</c:v>
                </c:pt>
                <c:pt idx="78">
                  <c:v>57.796630547530434</c:v>
                </c:pt>
                <c:pt idx="79">
                  <c:v>57.795982900684045</c:v>
                </c:pt>
                <c:pt idx="80">
                  <c:v>57.797008307321654</c:v>
                </c:pt>
                <c:pt idx="81">
                  <c:v>57.799887875806988</c:v>
                </c:pt>
                <c:pt idx="82">
                  <c:v>57.804629153151716</c:v>
                </c:pt>
                <c:pt idx="83">
                  <c:v>57.808055677884738</c:v>
                </c:pt>
                <c:pt idx="84">
                  <c:v>57.812017814958402</c:v>
                </c:pt>
                <c:pt idx="85">
                  <c:v>57.812284775728592</c:v>
                </c:pt>
                <c:pt idx="86">
                  <c:v>57.813852953786196</c:v>
                </c:pt>
                <c:pt idx="87">
                  <c:v>57.812620430793565</c:v>
                </c:pt>
                <c:pt idx="88">
                  <c:v>57.815266616298565</c:v>
                </c:pt>
                <c:pt idx="89">
                  <c:v>57.816732836557115</c:v>
                </c:pt>
                <c:pt idx="90">
                  <c:v>57.822586038424717</c:v>
                </c:pt>
                <c:pt idx="91">
                  <c:v>57.826477205077012</c:v>
                </c:pt>
                <c:pt idx="92">
                  <c:v>57.832227116991078</c:v>
                </c:pt>
                <c:pt idx="93">
                  <c:v>57.834490007267156</c:v>
                </c:pt>
                <c:pt idx="94">
                  <c:v>57.836634618331068</c:v>
                </c:pt>
                <c:pt idx="95">
                  <c:v>57.83658000422065</c:v>
                </c:pt>
                <c:pt idx="96">
                  <c:v>57.837091608202222</c:v>
                </c:pt>
                <c:pt idx="97">
                  <c:v>57.838739995875862</c:v>
                </c:pt>
                <c:pt idx="98">
                  <c:v>57.841508368754617</c:v>
                </c:pt>
                <c:pt idx="99">
                  <c:v>57.846800033557976</c:v>
                </c:pt>
                <c:pt idx="100">
                  <c:v>57.850940145258406</c:v>
                </c:pt>
                <c:pt idx="101">
                  <c:v>57.85637558114891</c:v>
                </c:pt>
                <c:pt idx="102">
                  <c:v>57.8578217524853</c:v>
                </c:pt>
                <c:pt idx="103">
                  <c:v>57.860266385588133</c:v>
                </c:pt>
                <c:pt idx="104">
                  <c:v>57.858915303690424</c:v>
                </c:pt>
                <c:pt idx="105">
                  <c:v>57.860683782336402</c:v>
                </c:pt>
                <c:pt idx="106">
                  <c:v>57.860862630771081</c:v>
                </c:pt>
                <c:pt idx="107">
                  <c:v>57.865443909078799</c:v>
                </c:pt>
                <c:pt idx="108">
                  <c:v>57.868858716707379</c:v>
                </c:pt>
                <c:pt idx="109">
                  <c:v>57.874624910227084</c:v>
                </c:pt>
                <c:pt idx="110">
                  <c:v>57.877771842942764</c:v>
                </c:pt>
                <c:pt idx="111">
                  <c:v>57.88045656641718</c:v>
                </c:pt>
                <c:pt idx="112">
                  <c:v>57.880865380955989</c:v>
                </c:pt>
                <c:pt idx="113">
                  <c:v>57.880625723193205</c:v>
                </c:pt>
                <c:pt idx="114">
                  <c:v>57.88124225962131</c:v>
                </c:pt>
                <c:pt idx="115">
                  <c:v>57.882283462662166</c:v>
                </c:pt>
                <c:pt idx="116">
                  <c:v>57.886489620067977</c:v>
                </c:pt>
                <c:pt idx="117">
                  <c:v>57.889906097529028</c:v>
                </c:pt>
                <c:pt idx="118">
                  <c:v>57.895672019015095</c:v>
                </c:pt>
                <c:pt idx="119">
                  <c:v>57.897715913736967</c:v>
                </c:pt>
                <c:pt idx="120">
                  <c:v>57.900878718482332</c:v>
                </c:pt>
                <c:pt idx="121">
                  <c:v>57.899587466956341</c:v>
                </c:pt>
                <c:pt idx="122">
                  <c:v>57.900691670069001</c:v>
                </c:pt>
                <c:pt idx="123">
                  <c:v>57.899527988828332</c:v>
                </c:pt>
                <c:pt idx="124">
                  <c:v>57.902594756170799</c:v>
                </c:pt>
                <c:pt idx="125">
                  <c:v>57.904844051774404</c:v>
                </c:pt>
                <c:pt idx="126">
                  <c:v>57.910213564129627</c:v>
                </c:pt>
                <c:pt idx="127">
                  <c:v>57.913656766584808</c:v>
                </c:pt>
                <c:pt idx="128">
                  <c:v>57.91715886438746</c:v>
                </c:pt>
                <c:pt idx="129">
                  <c:v>57.91807540161377</c:v>
                </c:pt>
                <c:pt idx="130">
                  <c:v>57.917974734439255</c:v>
                </c:pt>
                <c:pt idx="131">
                  <c:v>57.917619880954227</c:v>
                </c:pt>
                <c:pt idx="132">
                  <c:v>57.917500841919313</c:v>
                </c:pt>
                <c:pt idx="133">
                  <c:v>57.919993573949789</c:v>
                </c:pt>
                <c:pt idx="134">
                  <c:v>57.922664295617679</c:v>
                </c:pt>
                <c:pt idx="135">
                  <c:v>57.927894780338406</c:v>
                </c:pt>
                <c:pt idx="136">
                  <c:v>57.930701945227646</c:v>
                </c:pt>
                <c:pt idx="137">
                  <c:v>57.934379448195187</c:v>
                </c:pt>
                <c:pt idx="138">
                  <c:v>57.933907427396612</c:v>
                </c:pt>
                <c:pt idx="139">
                  <c:v>57.934692466590427</c:v>
                </c:pt>
                <c:pt idx="140">
                  <c:v>57.932799549608525</c:v>
                </c:pt>
                <c:pt idx="141">
                  <c:v>57.934378085211755</c:v>
                </c:pt>
                <c:pt idx="142">
                  <c:v>57.935239774372945</c:v>
                </c:pt>
                <c:pt idx="143">
                  <c:v>57.939827450039239</c:v>
                </c:pt>
                <c:pt idx="144">
                  <c:v>57.943007120238697</c:v>
                </c:pt>
                <c:pt idx="145">
                  <c:v>57.947391174117392</c:v>
                </c:pt>
                <c:pt idx="146">
                  <c:v>57.94874463219287</c:v>
                </c:pt>
                <c:pt idx="147">
                  <c:v>57.949632697869227</c:v>
                </c:pt>
                <c:pt idx="148">
                  <c:v>57.94849262117809</c:v>
                </c:pt>
                <c:pt idx="149">
                  <c:v>57.948046685732187</c:v>
                </c:pt>
                <c:pt idx="150">
                  <c:v>57.948424105397201</c:v>
                </c:pt>
                <c:pt idx="151">
                  <c:v>57.9505345814908</c:v>
                </c:pt>
                <c:pt idx="152">
                  <c:v>57.954291044371622</c:v>
                </c:pt>
                <c:pt idx="153">
                  <c:v>57.957943186308512</c:v>
                </c:pt>
                <c:pt idx="154">
                  <c:v>57.961593301440672</c:v>
                </c:pt>
                <c:pt idx="155">
                  <c:v>57.962637910191461</c:v>
                </c:pt>
                <c:pt idx="156">
                  <c:v>57.963247559728821</c:v>
                </c:pt>
                <c:pt idx="157">
                  <c:v>57.961545927094626</c:v>
                </c:pt>
                <c:pt idx="158">
                  <c:v>57.961668062606201</c:v>
                </c:pt>
                <c:pt idx="159">
                  <c:v>57.961411758565418</c:v>
                </c:pt>
                <c:pt idx="160">
                  <c:v>57.964641664722897</c:v>
                </c:pt>
                <c:pt idx="161">
                  <c:v>57.967297743756845</c:v>
                </c:pt>
                <c:pt idx="162">
                  <c:v>57.972035516479458</c:v>
                </c:pt>
                <c:pt idx="163">
                  <c:v>57.973954659506262</c:v>
                </c:pt>
                <c:pt idx="164">
                  <c:v>57.97602089541779</c:v>
                </c:pt>
                <c:pt idx="165">
                  <c:v>57.974788875365924</c:v>
                </c:pt>
                <c:pt idx="166">
                  <c:v>57.974431874414726</c:v>
                </c:pt>
                <c:pt idx="167">
                  <c:v>57.973122288736661</c:v>
                </c:pt>
                <c:pt idx="168">
                  <c:v>57.974463385593559</c:v>
                </c:pt>
                <c:pt idx="169">
                  <c:v>57.976527830786793</c:v>
                </c:pt>
                <c:pt idx="170">
                  <c:v>57.980400079323225</c:v>
                </c:pt>
                <c:pt idx="171">
                  <c:v>57.983905334002131</c:v>
                </c:pt>
                <c:pt idx="172">
                  <c:v>57.986319529697305</c:v>
                </c:pt>
                <c:pt idx="173">
                  <c:v>57.987351952508902</c:v>
                </c:pt>
                <c:pt idx="174">
                  <c:v>57.98622387793953</c:v>
                </c:pt>
                <c:pt idx="175">
                  <c:v>57.985635205085835</c:v>
                </c:pt>
                <c:pt idx="176">
                  <c:v>57.984310681541935</c:v>
                </c:pt>
                <c:pt idx="177">
                  <c:v>57.986278527353456</c:v>
                </c:pt>
                <c:pt idx="178">
                  <c:v>57.987855109458152</c:v>
                </c:pt>
                <c:pt idx="179">
                  <c:v>57.992705344250325</c:v>
                </c:pt>
                <c:pt idx="180">
                  <c:v>57.994849702557765</c:v>
                </c:pt>
                <c:pt idx="181">
                  <c:v>57.998390024250867</c:v>
                </c:pt>
                <c:pt idx="182">
                  <c:v>57.997496261916332</c:v>
                </c:pt>
                <c:pt idx="183">
                  <c:v>57.998014025463107</c:v>
                </c:pt>
                <c:pt idx="184">
                  <c:v>57.995600188376464</c:v>
                </c:pt>
                <c:pt idx="185">
                  <c:v>57.99662551734874</c:v>
                </c:pt>
                <c:pt idx="186">
                  <c:v>57.997046383739495</c:v>
                </c:pt>
                <c:pt idx="187">
                  <c:v>58.001288810387408</c:v>
                </c:pt>
                <c:pt idx="188">
                  <c:v>58.004699421972049</c:v>
                </c:pt>
                <c:pt idx="189">
                  <c:v>58.010164978617595</c:v>
                </c:pt>
                <c:pt idx="190">
                  <c:v>58.013172848800536</c:v>
                </c:pt>
                <c:pt idx="191">
                  <c:v>58.052239541608728</c:v>
                </c:pt>
                <c:pt idx="192">
                  <c:v>58.146587759921879</c:v>
                </c:pt>
                <c:pt idx="193">
                  <c:v>58.217700407234815</c:v>
                </c:pt>
                <c:pt idx="194">
                  <c:v>58.260348738502614</c:v>
                </c:pt>
                <c:pt idx="195">
                  <c:v>58.295350499355962</c:v>
                </c:pt>
                <c:pt idx="196">
                  <c:v>58.325016078422863</c:v>
                </c:pt>
                <c:pt idx="197">
                  <c:v>58.34835093708309</c:v>
                </c:pt>
                <c:pt idx="198">
                  <c:v>58.367457648138952</c:v>
                </c:pt>
                <c:pt idx="199">
                  <c:v>58.37945279442512</c:v>
                </c:pt>
                <c:pt idx="200">
                  <c:v>58.388297889886779</c:v>
                </c:pt>
                <c:pt idx="201">
                  <c:v>58.391903076878542</c:v>
                </c:pt>
                <c:pt idx="202">
                  <c:v>58.39512668952451</c:v>
                </c:pt>
                <c:pt idx="203">
                  <c:v>58.39667487951246</c:v>
                </c:pt>
                <c:pt idx="204">
                  <c:v>58.399598516885753</c:v>
                </c:pt>
                <c:pt idx="205">
                  <c:v>58.40235584426388</c:v>
                </c:pt>
                <c:pt idx="206">
                  <c:v>58.404789574287392</c:v>
                </c:pt>
                <c:pt idx="207">
                  <c:v>58.406168593932577</c:v>
                </c:pt>
                <c:pt idx="208">
                  <c:v>58.404585057912577</c:v>
                </c:pt>
                <c:pt idx="209">
                  <c:v>58.402300511119932</c:v>
                </c:pt>
                <c:pt idx="210">
                  <c:v>58.397106159636103</c:v>
                </c:pt>
                <c:pt idx="211">
                  <c:v>58.3940912538718</c:v>
                </c:pt>
                <c:pt idx="212">
                  <c:v>58.389851760454853</c:v>
                </c:pt>
                <c:pt idx="213">
                  <c:v>58.389761621638364</c:v>
                </c:pt>
                <c:pt idx="214">
                  <c:v>58.388150992693824</c:v>
                </c:pt>
                <c:pt idx="215">
                  <c:v>58.389287277550821</c:v>
                </c:pt>
                <c:pt idx="216">
                  <c:v>58.386867410998882</c:v>
                </c:pt>
                <c:pt idx="217">
                  <c:v>58.385021317476614</c:v>
                </c:pt>
                <c:pt idx="218">
                  <c:v>58.379661097659223</c:v>
                </c:pt>
                <c:pt idx="219">
                  <c:v>58.375132914483977</c:v>
                </c:pt>
                <c:pt idx="220">
                  <c:v>58.370099485036199</c:v>
                </c:pt>
                <c:pt idx="221">
                  <c:v>58.367008484611269</c:v>
                </c:pt>
                <c:pt idx="222">
                  <c:v>58.365721594640625</c:v>
                </c:pt>
                <c:pt idx="223">
                  <c:v>58.364857453517089</c:v>
                </c:pt>
                <c:pt idx="224">
                  <c:v>58.365232772565811</c:v>
                </c:pt>
                <c:pt idx="225">
                  <c:v>58.36269742368696</c:v>
                </c:pt>
                <c:pt idx="226">
                  <c:v>58.360719141842793</c:v>
                </c:pt>
                <c:pt idx="227">
                  <c:v>58.354698653481947</c:v>
                </c:pt>
                <c:pt idx="228">
                  <c:v>58.351131957095319</c:v>
                </c:pt>
                <c:pt idx="229">
                  <c:v>58.345234871103827</c:v>
                </c:pt>
                <c:pt idx="230">
                  <c:v>58.344053503535953</c:v>
                </c:pt>
                <c:pt idx="231">
                  <c:v>58.341484950863034</c:v>
                </c:pt>
                <c:pt idx="232">
                  <c:v>58.361953911884576</c:v>
                </c:pt>
                <c:pt idx="233">
                  <c:v>58.341207750241026</c:v>
                </c:pt>
                <c:pt idx="234">
                  <c:v>58.34060725321816</c:v>
                </c:pt>
                <c:pt idx="235">
                  <c:v>58.336552383832483</c:v>
                </c:pt>
                <c:pt idx="236">
                  <c:v>58.332471633617509</c:v>
                </c:pt>
                <c:pt idx="237">
                  <c:v>58.327405349267501</c:v>
                </c:pt>
                <c:pt idx="238">
                  <c:v>58.32350714436383</c:v>
                </c:pt>
                <c:pt idx="239">
                  <c:v>58.321505364031843</c:v>
                </c:pt>
                <c:pt idx="240">
                  <c:v>58.320478602883597</c:v>
                </c:pt>
                <c:pt idx="241">
                  <c:v>58.321141672664488</c:v>
                </c:pt>
                <c:pt idx="242">
                  <c:v>58.320302363812559</c:v>
                </c:pt>
                <c:pt idx="243">
                  <c:v>58.319148833902389</c:v>
                </c:pt>
                <c:pt idx="244">
                  <c:v>58.315401112892715</c:v>
                </c:pt>
                <c:pt idx="245">
                  <c:v>58.311044410045952</c:v>
                </c:pt>
                <c:pt idx="246">
                  <c:v>58.30671459331203</c:v>
                </c:pt>
                <c:pt idx="247">
                  <c:v>58.302600484684902</c:v>
                </c:pt>
                <c:pt idx="248">
                  <c:v>58.302166105364826</c:v>
                </c:pt>
                <c:pt idx="249">
                  <c:v>58.299913076772256</c:v>
                </c:pt>
                <c:pt idx="250">
                  <c:v>58.303239082288975</c:v>
                </c:pt>
                <c:pt idx="251">
                  <c:v>58.298833192823722</c:v>
                </c:pt>
                <c:pt idx="252">
                  <c:v>58.302766581752913</c:v>
                </c:pt>
                <c:pt idx="253">
                  <c:v>58.291264002976277</c:v>
                </c:pt>
                <c:pt idx="254">
                  <c:v>58.299693979541672</c:v>
                </c:pt>
                <c:pt idx="255">
                  <c:v>58.234668075495463</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58.11305250102388</c:v>
                </c:pt>
                <c:pt idx="1">
                  <c:v>58.113616081156088</c:v>
                </c:pt>
                <c:pt idx="2">
                  <c:v>58.11404853098346</c:v>
                </c:pt>
                <c:pt idx="3">
                  <c:v>58.114345685777749</c:v>
                </c:pt>
                <c:pt idx="4">
                  <c:v>58.114504683775849</c:v>
                </c:pt>
                <c:pt idx="5">
                  <c:v>58.114523993740121</c:v>
                </c:pt>
                <c:pt idx="6">
                  <c:v>58.114403429705057</c:v>
                </c:pt>
                <c:pt idx="7">
                  <c:v>58.114144152768205</c:v>
                </c:pt>
                <c:pt idx="8">
                  <c:v>58.113748659908232</c:v>
                </c:pt>
                <c:pt idx="9">
                  <c:v>58.113220759937548</c:v>
                </c:pt>
                <c:pt idx="10">
                  <c:v>58.112565536821471</c:v>
                </c:pt>
                <c:pt idx="11">
                  <c:v>58.111789300716779</c:v>
                </c:pt>
                <c:pt idx="12">
                  <c:v>58.110899527201497</c:v>
                </c:pt>
                <c:pt idx="13">
                  <c:v>58.109904785280968</c:v>
                </c:pt>
                <c:pt idx="14">
                  <c:v>58.108814654863693</c:v>
                </c:pt>
                <c:pt idx="15">
                  <c:v>58.107639634501489</c:v>
                </c:pt>
                <c:pt idx="16">
                  <c:v>58.106391040282794</c:v>
                </c:pt>
                <c:pt idx="17">
                  <c:v>58.105080896852478</c:v>
                </c:pt>
                <c:pt idx="18">
                  <c:v>58.103721821607962</c:v>
                </c:pt>
                <c:pt idx="19">
                  <c:v>58.102326903186807</c:v>
                </c:pt>
                <c:pt idx="20">
                  <c:v>58.100909575415962</c:v>
                </c:pt>
                <c:pt idx="21">
                  <c:v>58.099483487936631</c:v>
                </c:pt>
                <c:pt idx="22">
                  <c:v>58.09806237475081</c:v>
                </c:pt>
                <c:pt idx="23">
                  <c:v>58.096659921955371</c:v>
                </c:pt>
                <c:pt idx="24">
                  <c:v>58.09528963593737</c:v>
                </c:pt>
                <c:pt idx="25">
                  <c:v>58.093964713300238</c:v>
                </c:pt>
                <c:pt idx="26">
                  <c:v>58.092697913773243</c:v>
                </c:pt>
                <c:pt idx="27">
                  <c:v>58.09150143732834</c:v>
                </c:pt>
                <c:pt idx="28">
                  <c:v>58.090386806687761</c:v>
                </c:pt>
                <c:pt idx="29">
                  <c:v>58.089364756353874</c:v>
                </c:pt>
                <c:pt idx="30">
                  <c:v>58.088445129230116</c:v>
                </c:pt>
                <c:pt idx="31">
                  <c:v>58.087636781828415</c:v>
                </c:pt>
                <c:pt idx="32">
                  <c:v>58.086947498976116</c:v>
                </c:pt>
                <c:pt idx="33">
                  <c:v>58.086383918843914</c:v>
                </c:pt>
                <c:pt idx="34">
                  <c:v>58.085951469016535</c:v>
                </c:pt>
                <c:pt idx="35">
                  <c:v>58.085654314222261</c:v>
                </c:pt>
                <c:pt idx="36">
                  <c:v>58.085495316224154</c:v>
                </c:pt>
                <c:pt idx="37">
                  <c:v>58.085476006259881</c:v>
                </c:pt>
                <c:pt idx="38">
                  <c:v>58.085596570294946</c:v>
                </c:pt>
                <c:pt idx="39">
                  <c:v>58.085855847231791</c:v>
                </c:pt>
                <c:pt idx="40">
                  <c:v>58.086251340091771</c:v>
                </c:pt>
                <c:pt idx="41">
                  <c:v>58.086779240062455</c:v>
                </c:pt>
                <c:pt idx="42">
                  <c:v>58.087434463178539</c:v>
                </c:pt>
                <c:pt idx="43">
                  <c:v>58.088210699283223</c:v>
                </c:pt>
                <c:pt idx="44">
                  <c:v>58.089100472798506</c:v>
                </c:pt>
                <c:pt idx="45">
                  <c:v>58.090095214719035</c:v>
                </c:pt>
                <c:pt idx="46">
                  <c:v>58.091185345136303</c:v>
                </c:pt>
                <c:pt idx="47">
                  <c:v>58.092360365498514</c:v>
                </c:pt>
                <c:pt idx="48">
                  <c:v>58.093608959717209</c:v>
                </c:pt>
                <c:pt idx="49">
                  <c:v>58.094919103147532</c:v>
                </c:pt>
                <c:pt idx="50">
                  <c:v>58.096278178392041</c:v>
                </c:pt>
                <c:pt idx="51">
                  <c:v>58.097673096813189</c:v>
                </c:pt>
                <c:pt idx="52">
                  <c:v>58.099090424584048</c:v>
                </c:pt>
                <c:pt idx="53">
                  <c:v>58.100516512063372</c:v>
                </c:pt>
                <c:pt idx="54">
                  <c:v>58.101937625249185</c:v>
                </c:pt>
                <c:pt idx="55">
                  <c:v>58.103340078044631</c:v>
                </c:pt>
                <c:pt idx="56">
                  <c:v>58.104710364062633</c:v>
                </c:pt>
                <c:pt idx="57">
                  <c:v>58.106035286699765</c:v>
                </c:pt>
                <c:pt idx="58">
                  <c:v>58.10730208622676</c:v>
                </c:pt>
                <c:pt idx="59">
                  <c:v>58.108498562671656</c:v>
                </c:pt>
                <c:pt idx="60">
                  <c:v>58.109613193312242</c:v>
                </c:pt>
                <c:pt idx="61">
                  <c:v>58.110635243646129</c:v>
                </c:pt>
                <c:pt idx="62">
                  <c:v>58.111554870769886</c:v>
                </c:pt>
                <c:pt idx="63">
                  <c:v>58.112363218171588</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1.3063013698630137</c:v>
                </c:pt>
                <c:pt idx="1">
                  <c:v>1.3063013698630137</c:v>
                </c:pt>
                <c:pt idx="2">
                  <c:v>1.3063013698630137</c:v>
                </c:pt>
                <c:pt idx="3">
                  <c:v>1.3063013698630137</c:v>
                </c:pt>
                <c:pt idx="4">
                  <c:v>1.3063013698630137</c:v>
                </c:pt>
                <c:pt idx="5">
                  <c:v>1.3063013698630137</c:v>
                </c:pt>
                <c:pt idx="6">
                  <c:v>1.3063013698630137</c:v>
                </c:pt>
                <c:pt idx="7">
                  <c:v>1.3063013698630137</c:v>
                </c:pt>
                <c:pt idx="8">
                  <c:v>1.3063013698630137</c:v>
                </c:pt>
                <c:pt idx="11">
                  <c:v>1.3063013698630137</c:v>
                </c:pt>
                <c:pt idx="12">
                  <c:v>1.3063013698630137</c:v>
                </c:pt>
                <c:pt idx="15">
                  <c:v>1.3063013698630137</c:v>
                </c:pt>
                <c:pt idx="16">
                  <c:v>1.3063013698630137</c:v>
                </c:pt>
                <c:pt idx="17">
                  <c:v>1.3063013698630137</c:v>
                </c:pt>
                <c:pt idx="18">
                  <c:v>1.3063013698630137</c:v>
                </c:pt>
                <c:pt idx="19">
                  <c:v>1.3063013698630137</c:v>
                </c:pt>
                <c:pt idx="20">
                  <c:v>1.3063013698630137</c:v>
                </c:pt>
                <c:pt idx="21">
                  <c:v>1.3063013698630137</c:v>
                </c:pt>
                <c:pt idx="22">
                  <c:v>1.3063013698630137</c:v>
                </c:pt>
                <c:pt idx="23">
                  <c:v>1.3063013698630137</c:v>
                </c:pt>
                <c:pt idx="24">
                  <c:v>1.3063013698630137</c:v>
                </c:pt>
                <c:pt idx="25">
                  <c:v>1.3063013698630137</c:v>
                </c:pt>
                <c:pt idx="26">
                  <c:v>1.3063013698630137</c:v>
                </c:pt>
                <c:pt idx="27">
                  <c:v>1.3063013698630137</c:v>
                </c:pt>
                <c:pt idx="28">
                  <c:v>1.3063013698630137</c:v>
                </c:pt>
                <c:pt idx="29">
                  <c:v>1.3063013698630137</c:v>
                </c:pt>
                <c:pt idx="30">
                  <c:v>1.3063013698630137</c:v>
                </c:pt>
                <c:pt idx="31">
                  <c:v>1.3063013698630137</c:v>
                </c:pt>
                <c:pt idx="32">
                  <c:v>1.3063013698630137</c:v>
                </c:pt>
                <c:pt idx="33">
                  <c:v>1.3063013698630137</c:v>
                </c:pt>
                <c:pt idx="34">
                  <c:v>1.3063013698630137</c:v>
                </c:pt>
                <c:pt idx="35">
                  <c:v>1.3063013698630137</c:v>
                </c:pt>
                <c:pt idx="36">
                  <c:v>1.3063013698630137</c:v>
                </c:pt>
                <c:pt idx="37">
                  <c:v>1.3063013698630137</c:v>
                </c:pt>
                <c:pt idx="38">
                  <c:v>1.3063013698630137</c:v>
                </c:pt>
                <c:pt idx="39">
                  <c:v>1.3063013698630137</c:v>
                </c:pt>
                <c:pt idx="40">
                  <c:v>1.3063013698630137</c:v>
                </c:pt>
                <c:pt idx="41">
                  <c:v>1.3063013698630137</c:v>
                </c:pt>
                <c:pt idx="42">
                  <c:v>1.3063013698630137</c:v>
                </c:pt>
                <c:pt idx="43">
                  <c:v>1.3063013698630137</c:v>
                </c:pt>
                <c:pt idx="44">
                  <c:v>1.3063013698630137</c:v>
                </c:pt>
                <c:pt idx="45">
                  <c:v>1.3063013698630137</c:v>
                </c:pt>
                <c:pt idx="46">
                  <c:v>1.3063013698630137</c:v>
                </c:pt>
                <c:pt idx="47">
                  <c:v>1.3063013698630137</c:v>
                </c:pt>
                <c:pt idx="48">
                  <c:v>1.3063013698630137</c:v>
                </c:pt>
                <c:pt idx="49">
                  <c:v>1.3063013698630137</c:v>
                </c:pt>
                <c:pt idx="50">
                  <c:v>1.3063013698630137</c:v>
                </c:pt>
                <c:pt idx="51">
                  <c:v>1.3063013698630137</c:v>
                </c:pt>
                <c:pt idx="52">
                  <c:v>1.3063013698630137</c:v>
                </c:pt>
                <c:pt idx="53">
                  <c:v>1.3063013698630137</c:v>
                </c:pt>
                <c:pt idx="54">
                  <c:v>1.3063013698630137</c:v>
                </c:pt>
                <c:pt idx="55">
                  <c:v>1.3063013698630137</c:v>
                </c:pt>
                <c:pt idx="56">
                  <c:v>1.3063013698630137</c:v>
                </c:pt>
                <c:pt idx="57">
                  <c:v>1.3063013698630137</c:v>
                </c:pt>
                <c:pt idx="58">
                  <c:v>1.3063013698630137</c:v>
                </c:pt>
                <c:pt idx="59">
                  <c:v>1.3063013698630137</c:v>
                </c:pt>
                <c:pt idx="60">
                  <c:v>1.3063013698630137</c:v>
                </c:pt>
                <c:pt idx="61">
                  <c:v>1.3063013698630137</c:v>
                </c:pt>
                <c:pt idx="62">
                  <c:v>1.3063013698630137</c:v>
                </c:pt>
                <c:pt idx="63">
                  <c:v>1.3063013698630137</c:v>
                </c:pt>
                <c:pt idx="64">
                  <c:v>1.3063013698630137</c:v>
                </c:pt>
                <c:pt idx="65">
                  <c:v>1.3063013698630137</c:v>
                </c:pt>
                <c:pt idx="66">
                  <c:v>1.3063013698630137</c:v>
                </c:pt>
                <c:pt idx="67">
                  <c:v>1.3063013698630137</c:v>
                </c:pt>
                <c:pt idx="68">
                  <c:v>1.3063013698630137</c:v>
                </c:pt>
                <c:pt idx="69">
                  <c:v>1.3063013698630137</c:v>
                </c:pt>
                <c:pt idx="70">
                  <c:v>1.3063013698630137</c:v>
                </c:pt>
                <c:pt idx="71">
                  <c:v>1.3063013698630137</c:v>
                </c:pt>
                <c:pt idx="72">
                  <c:v>1.3063013698630137</c:v>
                </c:pt>
                <c:pt idx="73">
                  <c:v>1.3063013698630137</c:v>
                </c:pt>
                <c:pt idx="74">
                  <c:v>1.3063013698630137</c:v>
                </c:pt>
                <c:pt idx="75">
                  <c:v>1.3063013698630137</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1.1434146341463416</c:v>
                </c:pt>
                <c:pt idx="1">
                  <c:v>1.1434146341463416</c:v>
                </c:pt>
                <c:pt idx="2">
                  <c:v>1.1434146341463416</c:v>
                </c:pt>
                <c:pt idx="3">
                  <c:v>1.1434146341463416</c:v>
                </c:pt>
                <c:pt idx="4">
                  <c:v>1.1434146341463416</c:v>
                </c:pt>
                <c:pt idx="5">
                  <c:v>1.1434146341463416</c:v>
                </c:pt>
                <c:pt idx="6">
                  <c:v>1.1434146341463416</c:v>
                </c:pt>
                <c:pt idx="7">
                  <c:v>1.1434146341463416</c:v>
                </c:pt>
                <c:pt idx="8">
                  <c:v>1.1434146341463416</c:v>
                </c:pt>
                <c:pt idx="11">
                  <c:v>1.1434146341463416</c:v>
                </c:pt>
                <c:pt idx="12">
                  <c:v>1.1434146341463416</c:v>
                </c:pt>
                <c:pt idx="15">
                  <c:v>1.1434146341463416</c:v>
                </c:pt>
                <c:pt idx="16">
                  <c:v>1.1434146341463416</c:v>
                </c:pt>
                <c:pt idx="17">
                  <c:v>1.1434146341463416</c:v>
                </c:pt>
                <c:pt idx="18">
                  <c:v>1.1434146341463416</c:v>
                </c:pt>
                <c:pt idx="19">
                  <c:v>1.1434146341463416</c:v>
                </c:pt>
                <c:pt idx="20">
                  <c:v>1.1434146341463416</c:v>
                </c:pt>
                <c:pt idx="21">
                  <c:v>1.1434146341463416</c:v>
                </c:pt>
                <c:pt idx="22">
                  <c:v>1.1434146341463416</c:v>
                </c:pt>
                <c:pt idx="23">
                  <c:v>1.1434146341463416</c:v>
                </c:pt>
                <c:pt idx="24">
                  <c:v>1.1434146341463416</c:v>
                </c:pt>
                <c:pt idx="25">
                  <c:v>1.1434146341463416</c:v>
                </c:pt>
                <c:pt idx="26">
                  <c:v>1.1434146341463416</c:v>
                </c:pt>
                <c:pt idx="27">
                  <c:v>1.1434146341463416</c:v>
                </c:pt>
                <c:pt idx="28">
                  <c:v>1.1434146341463416</c:v>
                </c:pt>
                <c:pt idx="29">
                  <c:v>1.1434146341463416</c:v>
                </c:pt>
                <c:pt idx="30">
                  <c:v>1.1434146341463416</c:v>
                </c:pt>
                <c:pt idx="31">
                  <c:v>1.1434146341463416</c:v>
                </c:pt>
                <c:pt idx="32">
                  <c:v>1.1434146341463416</c:v>
                </c:pt>
                <c:pt idx="33">
                  <c:v>1.1434146341463416</c:v>
                </c:pt>
                <c:pt idx="34">
                  <c:v>1.1434146341463416</c:v>
                </c:pt>
                <c:pt idx="35">
                  <c:v>1.1434146341463416</c:v>
                </c:pt>
                <c:pt idx="36">
                  <c:v>1.1434146341463416</c:v>
                </c:pt>
                <c:pt idx="37">
                  <c:v>1.1434146341463416</c:v>
                </c:pt>
                <c:pt idx="38">
                  <c:v>1.1434146341463416</c:v>
                </c:pt>
                <c:pt idx="39">
                  <c:v>1.1434146341463416</c:v>
                </c:pt>
                <c:pt idx="40">
                  <c:v>1.1434146341463416</c:v>
                </c:pt>
                <c:pt idx="41">
                  <c:v>1.1434146341463416</c:v>
                </c:pt>
                <c:pt idx="42">
                  <c:v>1.1434146341463416</c:v>
                </c:pt>
                <c:pt idx="43">
                  <c:v>1.1434146341463416</c:v>
                </c:pt>
                <c:pt idx="44">
                  <c:v>1.1434146341463416</c:v>
                </c:pt>
                <c:pt idx="45">
                  <c:v>1.1434146341463416</c:v>
                </c:pt>
                <c:pt idx="46">
                  <c:v>1.1434146341463416</c:v>
                </c:pt>
                <c:pt idx="47">
                  <c:v>1.1434146341463416</c:v>
                </c:pt>
                <c:pt idx="48">
                  <c:v>1.1434146341463416</c:v>
                </c:pt>
                <c:pt idx="49">
                  <c:v>1.1434146341463416</c:v>
                </c:pt>
                <c:pt idx="50">
                  <c:v>1.1434146341463416</c:v>
                </c:pt>
                <c:pt idx="51">
                  <c:v>1.1434146341463416</c:v>
                </c:pt>
                <c:pt idx="52">
                  <c:v>1.1434146341463416</c:v>
                </c:pt>
                <c:pt idx="53">
                  <c:v>1.1434146341463416</c:v>
                </c:pt>
                <c:pt idx="54">
                  <c:v>1.1434146341463416</c:v>
                </c:pt>
                <c:pt idx="55">
                  <c:v>1.1434146341463416</c:v>
                </c:pt>
                <c:pt idx="56">
                  <c:v>1.1434146341463416</c:v>
                </c:pt>
                <c:pt idx="57">
                  <c:v>1.1434146341463416</c:v>
                </c:pt>
                <c:pt idx="58">
                  <c:v>1.1434146341463416</c:v>
                </c:pt>
                <c:pt idx="59">
                  <c:v>1.1434146341463416</c:v>
                </c:pt>
                <c:pt idx="60">
                  <c:v>1.1434146341463416</c:v>
                </c:pt>
                <c:pt idx="61">
                  <c:v>1.1434146341463416</c:v>
                </c:pt>
                <c:pt idx="62">
                  <c:v>1.1434146341463416</c:v>
                </c:pt>
                <c:pt idx="63">
                  <c:v>1.1434146341463416</c:v>
                </c:pt>
                <c:pt idx="64">
                  <c:v>1.1434146341463416</c:v>
                </c:pt>
                <c:pt idx="65">
                  <c:v>1.1434146341463416</c:v>
                </c:pt>
                <c:pt idx="66">
                  <c:v>1.1434146341463416</c:v>
                </c:pt>
                <c:pt idx="67">
                  <c:v>1.1434146341463416</c:v>
                </c:pt>
                <c:pt idx="68">
                  <c:v>1.1434146341463416</c:v>
                </c:pt>
                <c:pt idx="69">
                  <c:v>1.1434146341463416</c:v>
                </c:pt>
                <c:pt idx="70">
                  <c:v>1.1434146341463416</c:v>
                </c:pt>
                <c:pt idx="71">
                  <c:v>1.1434146341463416</c:v>
                </c:pt>
                <c:pt idx="72">
                  <c:v>1.1434146341463416</c:v>
                </c:pt>
                <c:pt idx="73">
                  <c:v>1.1434146341463416</c:v>
                </c:pt>
                <c:pt idx="74">
                  <c:v>1.1434146341463416</c:v>
                </c:pt>
                <c:pt idx="75">
                  <c:v>1.1434146341463416</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pt idx="75">
                  <c:v>0.6605598538623686</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1.2020512820512821</c:v>
                </c:pt>
                <c:pt idx="1">
                  <c:v>1.2020512820512821</c:v>
                </c:pt>
                <c:pt idx="2">
                  <c:v>1.2020512820512821</c:v>
                </c:pt>
                <c:pt idx="3">
                  <c:v>1.2020512820512821</c:v>
                </c:pt>
                <c:pt idx="4">
                  <c:v>1.2020512820512821</c:v>
                </c:pt>
                <c:pt idx="5">
                  <c:v>1.2020512820512821</c:v>
                </c:pt>
                <c:pt idx="6">
                  <c:v>1.2020512820512821</c:v>
                </c:pt>
                <c:pt idx="7">
                  <c:v>1.2020512820512821</c:v>
                </c:pt>
                <c:pt idx="8">
                  <c:v>1.2020512820512821</c:v>
                </c:pt>
                <c:pt idx="11">
                  <c:v>1.2020512820512821</c:v>
                </c:pt>
                <c:pt idx="12">
                  <c:v>1.2020512820512821</c:v>
                </c:pt>
                <c:pt idx="15">
                  <c:v>1.2020512820512821</c:v>
                </c:pt>
                <c:pt idx="16">
                  <c:v>1.2020512820512821</c:v>
                </c:pt>
                <c:pt idx="17">
                  <c:v>1.2020512820512821</c:v>
                </c:pt>
                <c:pt idx="18">
                  <c:v>1.2020512820512821</c:v>
                </c:pt>
                <c:pt idx="19">
                  <c:v>1.2020512820512821</c:v>
                </c:pt>
                <c:pt idx="20">
                  <c:v>1.2020512820512821</c:v>
                </c:pt>
                <c:pt idx="21">
                  <c:v>1.2020512820512821</c:v>
                </c:pt>
                <c:pt idx="22">
                  <c:v>1.2020512820512821</c:v>
                </c:pt>
                <c:pt idx="23">
                  <c:v>1.2020512820512821</c:v>
                </c:pt>
                <c:pt idx="24">
                  <c:v>1.2020512820512821</c:v>
                </c:pt>
                <c:pt idx="25">
                  <c:v>1.2020512820512821</c:v>
                </c:pt>
                <c:pt idx="26">
                  <c:v>1.2020512820512821</c:v>
                </c:pt>
                <c:pt idx="27">
                  <c:v>1.2020512820512821</c:v>
                </c:pt>
                <c:pt idx="28">
                  <c:v>1.2020512820512821</c:v>
                </c:pt>
                <c:pt idx="29">
                  <c:v>1.2020512820512821</c:v>
                </c:pt>
                <c:pt idx="30">
                  <c:v>1.2020512820512821</c:v>
                </c:pt>
                <c:pt idx="31">
                  <c:v>1.2020512820512821</c:v>
                </c:pt>
                <c:pt idx="32">
                  <c:v>1.2020512820512821</c:v>
                </c:pt>
                <c:pt idx="33">
                  <c:v>1.2020512820512821</c:v>
                </c:pt>
                <c:pt idx="34">
                  <c:v>1.2020512820512821</c:v>
                </c:pt>
                <c:pt idx="35">
                  <c:v>1.2020512820512821</c:v>
                </c:pt>
                <c:pt idx="36">
                  <c:v>1.2020512820512821</c:v>
                </c:pt>
                <c:pt idx="37">
                  <c:v>1.2020512820512821</c:v>
                </c:pt>
                <c:pt idx="38">
                  <c:v>1.2020512820512821</c:v>
                </c:pt>
                <c:pt idx="39">
                  <c:v>1.2020512820512821</c:v>
                </c:pt>
                <c:pt idx="40">
                  <c:v>1.2020512820512821</c:v>
                </c:pt>
                <c:pt idx="41">
                  <c:v>1.2020512820512821</c:v>
                </c:pt>
                <c:pt idx="42">
                  <c:v>1.2020512820512821</c:v>
                </c:pt>
                <c:pt idx="43">
                  <c:v>1.2020512820512821</c:v>
                </c:pt>
                <c:pt idx="44">
                  <c:v>1.2020512820512821</c:v>
                </c:pt>
                <c:pt idx="45">
                  <c:v>1.2020512820512821</c:v>
                </c:pt>
                <c:pt idx="46">
                  <c:v>1.2020512820512821</c:v>
                </c:pt>
                <c:pt idx="47">
                  <c:v>1.2020512820512821</c:v>
                </c:pt>
                <c:pt idx="48">
                  <c:v>1.2020512820512821</c:v>
                </c:pt>
                <c:pt idx="49">
                  <c:v>1.2020512820512821</c:v>
                </c:pt>
                <c:pt idx="50">
                  <c:v>1.2020512820512821</c:v>
                </c:pt>
                <c:pt idx="51">
                  <c:v>1.2020512820512821</c:v>
                </c:pt>
                <c:pt idx="52">
                  <c:v>1.2020512820512821</c:v>
                </c:pt>
                <c:pt idx="53">
                  <c:v>1.2020512820512821</c:v>
                </c:pt>
                <c:pt idx="54">
                  <c:v>1.2020512820512821</c:v>
                </c:pt>
                <c:pt idx="55">
                  <c:v>1.2020512820512821</c:v>
                </c:pt>
                <c:pt idx="56">
                  <c:v>1.2020512820512821</c:v>
                </c:pt>
                <c:pt idx="57">
                  <c:v>1.2020512820512821</c:v>
                </c:pt>
                <c:pt idx="58">
                  <c:v>1.2020512820512821</c:v>
                </c:pt>
                <c:pt idx="59">
                  <c:v>1.2020512820512821</c:v>
                </c:pt>
                <c:pt idx="60">
                  <c:v>1.2020512820512821</c:v>
                </c:pt>
                <c:pt idx="61">
                  <c:v>1.2020512820512821</c:v>
                </c:pt>
                <c:pt idx="62">
                  <c:v>1.2020512820512821</c:v>
                </c:pt>
                <c:pt idx="63">
                  <c:v>1.2020512820512821</c:v>
                </c:pt>
                <c:pt idx="64">
                  <c:v>1.2020512820512821</c:v>
                </c:pt>
                <c:pt idx="65">
                  <c:v>1.2020512820512821</c:v>
                </c:pt>
                <c:pt idx="66">
                  <c:v>1.2020512820512821</c:v>
                </c:pt>
                <c:pt idx="67">
                  <c:v>1.2020512820512821</c:v>
                </c:pt>
                <c:pt idx="68">
                  <c:v>1.2020512820512821</c:v>
                </c:pt>
                <c:pt idx="69">
                  <c:v>1.2020512820512821</c:v>
                </c:pt>
                <c:pt idx="70">
                  <c:v>1.2020512820512821</c:v>
                </c:pt>
                <c:pt idx="71">
                  <c:v>1.2020512820512821</c:v>
                </c:pt>
                <c:pt idx="72">
                  <c:v>1.2020512820512821</c:v>
                </c:pt>
                <c:pt idx="73">
                  <c:v>1.2020512820512821</c:v>
                </c:pt>
                <c:pt idx="74">
                  <c:v>1.2020512820512821</c:v>
                </c:pt>
                <c:pt idx="75">
                  <c:v>1.2020512820512821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16.748994487509986</c:v>
                </c:pt>
                <c:pt idx="1">
                  <c:v>16.347445865939832</c:v>
                </c:pt>
                <c:pt idx="2">
                  <c:v>15.751090380675601</c:v>
                </c:pt>
                <c:pt idx="3">
                  <c:v>15.033642266854738</c:v>
                </c:pt>
                <c:pt idx="4">
                  <c:v>14.257123431959549</c:v>
                </c:pt>
                <c:pt idx="5">
                  <c:v>13.464910422543284</c:v>
                </c:pt>
                <c:pt idx="6">
                  <c:v>12.683749327174233</c:v>
                </c:pt>
                <c:pt idx="7">
                  <c:v>11.928474748188913</c:v>
                </c:pt>
                <c:pt idx="8">
                  <c:v>11.206308179887984</c:v>
                </c:pt>
                <c:pt idx="9">
                  <c:v>10.519930445631774</c:v>
                </c:pt>
                <c:pt idx="10">
                  <c:v>5.323970284456065</c:v>
                </c:pt>
                <c:pt idx="11">
                  <c:v>1.9736601622048264</c:v>
                </c:pt>
                <c:pt idx="12">
                  <c:v>-0.46344740445486488</c:v>
                </c:pt>
                <c:pt idx="13">
                  <c:v>-2.3728054052063148</c:v>
                </c:pt>
                <c:pt idx="14">
                  <c:v>-3.9406822679177438</c:v>
                </c:pt>
                <c:pt idx="15">
                  <c:v>-5.2700948074781273</c:v>
                </c:pt>
                <c:pt idx="16">
                  <c:v>-6.4237415954592469</c:v>
                </c:pt>
                <c:pt idx="17">
                  <c:v>-7.4425416184965645</c:v>
                </c:pt>
                <c:pt idx="18">
                  <c:v>-8.3546485710737226</c:v>
                </c:pt>
                <c:pt idx="19">
                  <c:v>-14.365505013458925</c:v>
                </c:pt>
                <c:pt idx="20">
                  <c:v>-17.885523446786394</c:v>
                </c:pt>
                <c:pt idx="21">
                  <c:v>-20.383665639610065</c:v>
                </c:pt>
                <c:pt idx="22">
                  <c:v>-22.321573093225947</c:v>
                </c:pt>
                <c:pt idx="23">
                  <c:v>-23.905038950496337</c:v>
                </c:pt>
                <c:pt idx="24">
                  <c:v>-25.243878829909576</c:v>
                </c:pt>
                <c:pt idx="25">
                  <c:v>-26.403655516974581</c:v>
                </c:pt>
                <c:pt idx="26">
                  <c:v>-27.426663285305331</c:v>
                </c:pt>
                <c:pt idx="27">
                  <c:v>-28.34178256706728</c:v>
                </c:pt>
                <c:pt idx="28">
                  <c:v>-34.362284865002536</c:v>
                </c:pt>
                <c:pt idx="29">
                  <c:v>-37.884091968959794</c:v>
                </c:pt>
                <c:pt idx="30">
                  <c:v>-40.382860374103196</c:v>
                </c:pt>
                <c:pt idx="31">
                  <c:v>-42.321057705753603</c:v>
                </c:pt>
                <c:pt idx="32">
                  <c:v>-43.904681035909398</c:v>
                </c:pt>
                <c:pt idx="33">
                  <c:v>-45.243615869321083</c:v>
                </c:pt>
                <c:pt idx="34">
                  <c:v>-46.403454186316637</c:v>
                </c:pt>
                <c:pt idx="35">
                  <c:v>-47.426504208440427</c:v>
                </c:pt>
                <c:pt idx="36">
                  <c:v>-48.34165371434927</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45.043263965656578</c:v>
                </c:pt>
                <c:pt idx="1">
                  <c:v>38.785921085206056</c:v>
                </c:pt>
                <c:pt idx="2">
                  <c:v>34.929205740659086</c:v>
                </c:pt>
                <c:pt idx="3">
                  <c:v>32.054389396778994</c:v>
                </c:pt>
                <c:pt idx="4">
                  <c:v>29.742439561568101</c:v>
                </c:pt>
                <c:pt idx="5">
                  <c:v>27.81285917358117</c:v>
                </c:pt>
                <c:pt idx="6">
                  <c:v>26.166927291395446</c:v>
                </c:pt>
                <c:pt idx="7">
                  <c:v>24.741249313309357</c:v>
                </c:pt>
                <c:pt idx="8">
                  <c:v>23.491039189623738</c:v>
                </c:pt>
                <c:pt idx="9">
                  <c:v>22.382972508845697</c:v>
                </c:pt>
                <c:pt idx="10">
                  <c:v>15.460022299692127</c:v>
                </c:pt>
                <c:pt idx="11">
                  <c:v>11.670903732694351</c:v>
                </c:pt>
                <c:pt idx="12">
                  <c:v>9.0363023862320553</c:v>
                </c:pt>
                <c:pt idx="13">
                  <c:v>6.9964864500855519</c:v>
                </c:pt>
                <c:pt idx="14">
                  <c:v>5.3185326983778394</c:v>
                </c:pt>
                <c:pt idx="15">
                  <c:v>3.883199691598056</c:v>
                </c:pt>
                <c:pt idx="16">
                  <c:v>2.6212686515236494</c:v>
                </c:pt>
                <c:pt idx="17">
                  <c:v>1.4890528255223781</c:v>
                </c:pt>
                <c:pt idx="18">
                  <c:v>0.45729327384915147</c:v>
                </c:pt>
                <c:pt idx="19">
                  <c:v>-7.0462367348836228</c:v>
                </c:pt>
                <c:pt idx="20">
                  <c:v>-12.27104666220874</c:v>
                </c:pt>
                <c:pt idx="21">
                  <c:v>-16.399946975646579</c:v>
                </c:pt>
                <c:pt idx="22">
                  <c:v>-19.81252841352449</c:v>
                </c:pt>
                <c:pt idx="23">
                  <c:v>-22.711928106993241</c:v>
                </c:pt>
                <c:pt idx="24">
                  <c:v>-25.226888922179409</c:v>
                </c:pt>
                <c:pt idx="25">
                  <c:v>-27.444640450380451</c:v>
                </c:pt>
                <c:pt idx="26">
                  <c:v>-29.426705899748939</c:v>
                </c:pt>
                <c:pt idx="27">
                  <c:v>-31.217842486234801</c:v>
                </c:pt>
                <c:pt idx="28">
                  <c:v>-43.341912151823287</c:v>
                </c:pt>
                <c:pt idx="29">
                  <c:v>-50.6476401697904</c:v>
                </c:pt>
                <c:pt idx="30">
                  <c:v>-55.8770808351195</c:v>
                </c:pt>
                <c:pt idx="31">
                  <c:v>-59.929404478659187</c:v>
                </c:pt>
                <c:pt idx="32">
                  <c:v>-63.224878093988764</c:v>
                </c:pt>
                <c:pt idx="33">
                  <c:v>-65.995995645636228</c:v>
                </c:pt>
                <c:pt idx="34">
                  <c:v>-68.38430689577423</c:v>
                </c:pt>
                <c:pt idx="35">
                  <c:v>-70.481796143315719</c:v>
                </c:pt>
                <c:pt idx="36">
                  <c:v>-72.351277810616097</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-10.351907012952621</c:v>
                </c:pt>
                <c:pt idx="1">
                  <c:v>-20.06894941501934</c:v>
                </c:pt>
                <c:pt idx="2">
                  <c:v>-28.722761902064043</c:v>
                </c:pt>
                <c:pt idx="3">
                  <c:v>-36.15437778719506</c:v>
                </c:pt>
                <c:pt idx="4">
                  <c:v>-42.406517915311156</c:v>
                </c:pt>
                <c:pt idx="5">
                  <c:v>-47.622425818396714</c:v>
                </c:pt>
                <c:pt idx="6">
                  <c:v>-51.97231774687949</c:v>
                </c:pt>
                <c:pt idx="7">
                  <c:v>-55.615930069358832</c:v>
                </c:pt>
                <c:pt idx="8">
                  <c:v>-58.68902229135746</c:v>
                </c:pt>
                <c:pt idx="9">
                  <c:v>-61.301728950126545</c:v>
                </c:pt>
                <c:pt idx="10">
                  <c:v>-74.69182574269955</c:v>
                </c:pt>
                <c:pt idx="11">
                  <c:v>-79.658363344933107</c:v>
                </c:pt>
                <c:pt idx="12">
                  <c:v>-82.206848154990638</c:v>
                </c:pt>
                <c:pt idx="13">
                  <c:v>-83.75163362777279</c:v>
                </c:pt>
                <c:pt idx="14">
                  <c:v>-84.786722021943291</c:v>
                </c:pt>
                <c:pt idx="15">
                  <c:v>-85.528205482019402</c:v>
                </c:pt>
                <c:pt idx="16">
                  <c:v>-86.085318391921277</c:v>
                </c:pt>
                <c:pt idx="17">
                  <c:v>-86.519147000770246</c:v>
                </c:pt>
                <c:pt idx="18">
                  <c:v>-86.866500237368342</c:v>
                </c:pt>
                <c:pt idx="19">
                  <c:v>-88.432077711299826</c:v>
                </c:pt>
                <c:pt idx="20">
                  <c:v>-88.954573501349586</c:v>
                </c:pt>
                <c:pt idx="21">
                  <c:v>-89.215892057811615</c:v>
                </c:pt>
                <c:pt idx="22">
                  <c:v>-89.372699548336243</c:v>
                </c:pt>
                <c:pt idx="23">
                  <c:v>-89.477243241443787</c:v>
                </c:pt>
                <c:pt idx="24">
                  <c:v>-89.55191947976671</c:v>
                </c:pt>
                <c:pt idx="25">
                  <c:v>-89.607927671443676</c:v>
                </c:pt>
                <c:pt idx="26">
                  <c:v>-89.651490121831955</c:v>
                </c:pt>
                <c:pt idx="27">
                  <c:v>-89.686340374672199</c:v>
                </c:pt>
                <c:pt idx="28">
                  <c:v>-89.84316901231989</c:v>
                </c:pt>
                <c:pt idx="29">
                  <c:v>-89.895445863147202</c:v>
                </c:pt>
                <c:pt idx="30">
                  <c:v>-89.921584359280445</c:v>
                </c:pt>
                <c:pt idx="31">
                  <c:v>-89.937267473323871</c:v>
                </c:pt>
                <c:pt idx="32">
                  <c:v>-89.947722888053605</c:v>
                </c:pt>
                <c:pt idx="33">
                  <c:v>-89.955191043604216</c:v>
                </c:pt>
                <c:pt idx="34">
                  <c:v>-89.96079216128021</c:v>
                </c:pt>
                <c:pt idx="35">
                  <c:v>-89.965148586662906</c:v>
                </c:pt>
                <c:pt idx="36">
                  <c:v>-89.968633727261604</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85.943672011980979</c:v>
                </c:pt>
                <c:pt idx="1">
                  <c:v>82.35731860217183</c:v>
                </c:pt>
                <c:pt idx="2">
                  <c:v>79.528130976834461</c:v>
                </c:pt>
                <c:pt idx="3">
                  <c:v>77.513404405726604</c:v>
                </c:pt>
                <c:pt idx="4">
                  <c:v>76.212708566422151</c:v>
                </c:pt>
                <c:pt idx="5">
                  <c:v>75.464080721222913</c:v>
                </c:pt>
                <c:pt idx="6">
                  <c:v>75.107721641595973</c:v>
                </c:pt>
                <c:pt idx="7">
                  <c:v>75.012900204556445</c:v>
                </c:pt>
                <c:pt idx="8">
                  <c:v>75.082638047884345</c:v>
                </c:pt>
                <c:pt idx="9">
                  <c:v>75.249058032609398</c:v>
                </c:pt>
                <c:pt idx="10">
                  <c:v>77.137238471028567</c:v>
                </c:pt>
                <c:pt idx="11">
                  <c:v>77.276348396212626</c:v>
                </c:pt>
                <c:pt idx="12">
                  <c:v>76.407029195989409</c:v>
                </c:pt>
                <c:pt idx="13">
                  <c:v>75.060278867014503</c:v>
                </c:pt>
                <c:pt idx="14">
                  <c:v>73.472036717819279</c:v>
                </c:pt>
                <c:pt idx="15">
                  <c:v>71.75801592924671</c:v>
                </c:pt>
                <c:pt idx="16">
                  <c:v>69.981454778956049</c:v>
                </c:pt>
                <c:pt idx="17">
                  <c:v>68.180081882139163</c:v>
                </c:pt>
                <c:pt idx="18">
                  <c:v>66.377964595713422</c:v>
                </c:pt>
                <c:pt idx="19">
                  <c:v>50.283745157421805</c:v>
                </c:pt>
                <c:pt idx="20">
                  <c:v>38.75311574206836</c:v>
                </c:pt>
                <c:pt idx="21">
                  <c:v>30.756056588084988</c:v>
                </c:pt>
                <c:pt idx="22">
                  <c:v>25.054202337458293</c:v>
                </c:pt>
                <c:pt idx="23">
                  <c:v>20.827744939535677</c:v>
                </c:pt>
                <c:pt idx="24">
                  <c:v>17.577728258926555</c:v>
                </c:pt>
                <c:pt idx="25">
                  <c:v>14.998606480660413</c:v>
                </c:pt>
                <c:pt idx="26">
                  <c:v>12.897631408022022</c:v>
                </c:pt>
                <c:pt idx="27">
                  <c:v>11.148953014669843</c:v>
                </c:pt>
                <c:pt idx="28">
                  <c:v>2.3205386879346861</c:v>
                </c:pt>
                <c:pt idx="29">
                  <c:v>359.19410533024154</c:v>
                </c:pt>
                <c:pt idx="30">
                  <c:v>357.9468955549558</c:v>
                </c:pt>
                <c:pt idx="31">
                  <c:v>357.49496259794762</c:v>
                </c:pt>
                <c:pt idx="32">
                  <c:v>357.39234117649528</c:v>
                </c:pt>
                <c:pt idx="33">
                  <c:v>357.44174979905779</c:v>
                </c:pt>
                <c:pt idx="34">
                  <c:v>357.5538103401924</c:v>
                </c:pt>
                <c:pt idx="35">
                  <c:v>357.68751083727557</c:v>
                </c:pt>
                <c:pt idx="36">
                  <c:v>357.82405875249378</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16.748994487509986</c:v>
                </c:pt>
                <c:pt idx="1">
                  <c:v>16.347445865939832</c:v>
                </c:pt>
                <c:pt idx="2">
                  <c:v>15.751090380675601</c:v>
                </c:pt>
                <c:pt idx="3">
                  <c:v>15.033642266854738</c:v>
                </c:pt>
                <c:pt idx="4">
                  <c:v>14.257123431959549</c:v>
                </c:pt>
                <c:pt idx="5">
                  <c:v>13.464910422543284</c:v>
                </c:pt>
                <c:pt idx="6">
                  <c:v>12.683749327174233</c:v>
                </c:pt>
                <c:pt idx="7">
                  <c:v>11.928474748188913</c:v>
                </c:pt>
                <c:pt idx="8">
                  <c:v>11.206308179887984</c:v>
                </c:pt>
                <c:pt idx="9">
                  <c:v>10.519930445631774</c:v>
                </c:pt>
                <c:pt idx="10">
                  <c:v>5.323970284456065</c:v>
                </c:pt>
                <c:pt idx="11">
                  <c:v>1.9736601622048264</c:v>
                </c:pt>
                <c:pt idx="12">
                  <c:v>-0.46344740445486488</c:v>
                </c:pt>
                <c:pt idx="13">
                  <c:v>-2.3728054052063148</c:v>
                </c:pt>
                <c:pt idx="14">
                  <c:v>-3.9406822679177438</c:v>
                </c:pt>
                <c:pt idx="15">
                  <c:v>-5.2700948074781273</c:v>
                </c:pt>
                <c:pt idx="16">
                  <c:v>-6.4237415954592469</c:v>
                </c:pt>
                <c:pt idx="17">
                  <c:v>-7.4425416184965645</c:v>
                </c:pt>
                <c:pt idx="18">
                  <c:v>-8.3546485710737226</c:v>
                </c:pt>
                <c:pt idx="19">
                  <c:v>-14.365505013458925</c:v>
                </c:pt>
                <c:pt idx="20">
                  <c:v>-17.885523446786394</c:v>
                </c:pt>
                <c:pt idx="21">
                  <c:v>-20.383665639610065</c:v>
                </c:pt>
                <c:pt idx="22">
                  <c:v>-22.321573093225947</c:v>
                </c:pt>
                <c:pt idx="23">
                  <c:v>-23.905038950496337</c:v>
                </c:pt>
                <c:pt idx="24">
                  <c:v>-25.243878829909576</c:v>
                </c:pt>
                <c:pt idx="25">
                  <c:v>-26.403655516974581</c:v>
                </c:pt>
                <c:pt idx="26">
                  <c:v>-27.426663285305331</c:v>
                </c:pt>
                <c:pt idx="27">
                  <c:v>-28.34178256706728</c:v>
                </c:pt>
                <c:pt idx="28">
                  <c:v>-34.362284865002536</c:v>
                </c:pt>
                <c:pt idx="29">
                  <c:v>-37.884091968959794</c:v>
                </c:pt>
                <c:pt idx="30">
                  <c:v>-40.382860374103196</c:v>
                </c:pt>
                <c:pt idx="31">
                  <c:v>-42.321057705753603</c:v>
                </c:pt>
                <c:pt idx="32">
                  <c:v>-43.904681035909398</c:v>
                </c:pt>
                <c:pt idx="33">
                  <c:v>-45.243615869321083</c:v>
                </c:pt>
                <c:pt idx="34">
                  <c:v>-46.403454186316637</c:v>
                </c:pt>
                <c:pt idx="35">
                  <c:v>-47.426504208440427</c:v>
                </c:pt>
                <c:pt idx="36">
                  <c:v>-48.34165371434927</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45.043303591355404</c:v>
                </c:pt>
                <c:pt idx="1">
                  <c:v>38.786079585771262</c:v>
                </c:pt>
                <c:pt idx="2">
                  <c:v>34.929562358568802</c:v>
                </c:pt>
                <c:pt idx="3">
                  <c:v>32.055023363363532</c:v>
                </c:pt>
                <c:pt idx="4">
                  <c:v>29.74343009255378</c:v>
                </c:pt>
                <c:pt idx="5">
                  <c:v>27.814285464636988</c:v>
                </c:pt>
                <c:pt idx="6">
                  <c:v>26.168868513683215</c:v>
                </c:pt>
                <c:pt idx="7">
                  <c:v>24.743784609038979</c:v>
                </c:pt>
                <c:pt idx="8">
                  <c:v>23.494247667613202</c:v>
                </c:pt>
                <c:pt idx="9">
                  <c:v>22.386933240087536</c:v>
                </c:pt>
                <c:pt idx="10">
                  <c:v>15.475842992846404</c:v>
                </c:pt>
                <c:pt idx="11">
                  <c:v>11.706417331733093</c:v>
                </c:pt>
                <c:pt idx="12">
                  <c:v>9.0992327040767016</c:v>
                </c:pt>
                <c:pt idx="13">
                  <c:v>7.0944072905457665</c:v>
                </c:pt>
                <c:pt idx="14">
                  <c:v>5.4588296267231389</c:v>
                </c:pt>
                <c:pt idx="15">
                  <c:v>4.0730350399414617</c:v>
                </c:pt>
                <c:pt idx="16">
                  <c:v>2.8675502321319457</c:v>
                </c:pt>
                <c:pt idx="17">
                  <c:v>1.7984067017419916</c:v>
                </c:pt>
                <c:pt idx="18">
                  <c:v>0.83604081122076801</c:v>
                </c:pt>
                <c:pt idx="19">
                  <c:v>-5.7009169332851251</c:v>
                </c:pt>
                <c:pt idx="20">
                  <c:v>-9.6898277208153427</c:v>
                </c:pt>
                <c:pt idx="21">
                  <c:v>-12.542731712869866</c:v>
                </c:pt>
                <c:pt idx="22">
                  <c:v>-14.746815328169568</c:v>
                </c:pt>
                <c:pt idx="23">
                  <c:v>-16.541543211800171</c:v>
                </c:pt>
                <c:pt idx="24">
                  <c:v>-18.060502018840644</c:v>
                </c:pt>
                <c:pt idx="25">
                  <c:v>-19.383957045314858</c:v>
                </c:pt>
                <c:pt idx="26">
                  <c:v>-20.562987237149201</c:v>
                </c:pt>
                <c:pt idx="27">
                  <c:v>-21.631670689382876</c:v>
                </c:pt>
                <c:pt idx="28">
                  <c:v>-29.335068701815111</c:v>
                </c:pt>
                <c:pt idx="29">
                  <c:v>-34.713694251415284</c:v>
                </c:pt>
                <c:pt idx="30">
                  <c:v>-38.977212916426623</c:v>
                </c:pt>
                <c:pt idx="31">
                  <c:v>-42.493207369283923</c:v>
                </c:pt>
                <c:pt idx="32">
                  <c:v>-45.465711194796455</c:v>
                </c:pt>
                <c:pt idx="33">
                  <c:v>-48.029359418338451</c:v>
                </c:pt>
                <c:pt idx="34">
                  <c:v>-50.277322503816215</c:v>
                </c:pt>
                <c:pt idx="35">
                  <c:v>-52.275812912573834</c:v>
                </c:pt>
                <c:pt idx="36">
                  <c:v>-54.073026557787202</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-10.351907012952621</c:v>
                </c:pt>
                <c:pt idx="1">
                  <c:v>-20.06894941501934</c:v>
                </c:pt>
                <c:pt idx="2">
                  <c:v>-28.722761902064043</c:v>
                </c:pt>
                <c:pt idx="3">
                  <c:v>-36.15437778719506</c:v>
                </c:pt>
                <c:pt idx="4">
                  <c:v>-42.406517915311156</c:v>
                </c:pt>
                <c:pt idx="5">
                  <c:v>-47.622425818396714</c:v>
                </c:pt>
                <c:pt idx="6">
                  <c:v>-51.97231774687949</c:v>
                </c:pt>
                <c:pt idx="7">
                  <c:v>-55.615930069358832</c:v>
                </c:pt>
                <c:pt idx="8">
                  <c:v>-58.68902229135746</c:v>
                </c:pt>
                <c:pt idx="9">
                  <c:v>-61.301728950126545</c:v>
                </c:pt>
                <c:pt idx="10">
                  <c:v>-74.69182574269955</c:v>
                </c:pt>
                <c:pt idx="11">
                  <c:v>-79.658363344933107</c:v>
                </c:pt>
                <c:pt idx="12">
                  <c:v>-82.206848154990638</c:v>
                </c:pt>
                <c:pt idx="13">
                  <c:v>-83.75163362777279</c:v>
                </c:pt>
                <c:pt idx="14">
                  <c:v>-84.786722021943291</c:v>
                </c:pt>
                <c:pt idx="15">
                  <c:v>-85.528205482019402</c:v>
                </c:pt>
                <c:pt idx="16">
                  <c:v>-86.085318391921277</c:v>
                </c:pt>
                <c:pt idx="17">
                  <c:v>-86.519147000770246</c:v>
                </c:pt>
                <c:pt idx="18">
                  <c:v>-86.866500237368342</c:v>
                </c:pt>
                <c:pt idx="19">
                  <c:v>-88.432077711299826</c:v>
                </c:pt>
                <c:pt idx="20">
                  <c:v>-88.954573501349586</c:v>
                </c:pt>
                <c:pt idx="21">
                  <c:v>-89.215892057811615</c:v>
                </c:pt>
                <c:pt idx="22">
                  <c:v>-89.372699548336243</c:v>
                </c:pt>
                <c:pt idx="23">
                  <c:v>-89.477243241443787</c:v>
                </c:pt>
                <c:pt idx="24">
                  <c:v>-89.55191947976671</c:v>
                </c:pt>
                <c:pt idx="25">
                  <c:v>-89.607927671443676</c:v>
                </c:pt>
                <c:pt idx="26">
                  <c:v>-89.651490121831955</c:v>
                </c:pt>
                <c:pt idx="27">
                  <c:v>-89.686340374672199</c:v>
                </c:pt>
                <c:pt idx="28">
                  <c:v>-89.84316901231989</c:v>
                </c:pt>
                <c:pt idx="29">
                  <c:v>-89.895445863147202</c:v>
                </c:pt>
                <c:pt idx="30">
                  <c:v>-89.921584359280445</c:v>
                </c:pt>
                <c:pt idx="31">
                  <c:v>-89.937267473323871</c:v>
                </c:pt>
                <c:pt idx="32">
                  <c:v>-89.947722888053605</c:v>
                </c:pt>
                <c:pt idx="33">
                  <c:v>-89.955191043604216</c:v>
                </c:pt>
                <c:pt idx="34">
                  <c:v>-89.96079216128021</c:v>
                </c:pt>
                <c:pt idx="35">
                  <c:v>-89.965148586662906</c:v>
                </c:pt>
                <c:pt idx="36">
                  <c:v>-89.968633727261604</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86.097474275395172</c:v>
                </c:pt>
                <c:pt idx="1">
                  <c:v>82.664919909557142</c:v>
                </c:pt>
                <c:pt idx="2">
                  <c:v>79.989524889662874</c:v>
                </c:pt>
                <c:pt idx="3">
                  <c:v>78.128581267100827</c:v>
                </c:pt>
                <c:pt idx="4">
                  <c:v>76.98165550214928</c:v>
                </c:pt>
                <c:pt idx="5">
                  <c:v>76.38678164124525</c:v>
                </c:pt>
                <c:pt idx="6">
                  <c:v>76.184157241779062</c:v>
                </c:pt>
                <c:pt idx="7">
                  <c:v>76.243047968833054</c:v>
                </c:pt>
                <c:pt idx="8">
                  <c:v>76.466472250755956</c:v>
                </c:pt>
                <c:pt idx="9">
                  <c:v>76.786549742000304</c:v>
                </c:pt>
                <c:pt idx="10">
                  <c:v>80.20901128282776</c:v>
                </c:pt>
                <c:pt idx="11">
                  <c:v>81.876016569012577</c:v>
                </c:pt>
                <c:pt idx="12">
                  <c:v>82.525101826480721</c:v>
                </c:pt>
                <c:pt idx="13">
                  <c:v>82.68426246668804</c:v>
                </c:pt>
                <c:pt idx="14">
                  <c:v>82.586567669679411</c:v>
                </c:pt>
                <c:pt idx="15">
                  <c:v>82.345019404669188</c:v>
                </c:pt>
                <c:pt idx="16">
                  <c:v>82.020326159517708</c:v>
                </c:pt>
                <c:pt idx="17">
                  <c:v>81.64788637229708</c:v>
                </c:pt>
                <c:pt idx="18">
                  <c:v>81.249650533539011</c:v>
                </c:pt>
                <c:pt idx="19">
                  <c:v>77.509793130887388</c:v>
                </c:pt>
                <c:pt idx="20">
                  <c:v>75.015191314251425</c:v>
                </c:pt>
                <c:pt idx="21">
                  <c:v>73.204690434632582</c:v>
                </c:pt>
                <c:pt idx="22">
                  <c:v>71.598393130440186</c:v>
                </c:pt>
                <c:pt idx="23">
                  <c:v>70.006868038438228</c:v>
                </c:pt>
                <c:pt idx="24">
                  <c:v>68.37687808335032</c:v>
                </c:pt>
                <c:pt idx="25">
                  <c:v>66.705009439891128</c:v>
                </c:pt>
                <c:pt idx="26">
                  <c:v>65.003296377534213</c:v>
                </c:pt>
                <c:pt idx="27">
                  <c:v>63.286852194649128</c:v>
                </c:pt>
                <c:pt idx="28">
                  <c:v>47.434133597301667</c:v>
                </c:pt>
                <c:pt idx="29">
                  <c:v>35.95063455955983</c:v>
                </c:pt>
                <c:pt idx="30">
                  <c:v>28.226566861226871</c:v>
                </c:pt>
                <c:pt idx="31">
                  <c:v>22.969404321189643</c:v>
                </c:pt>
                <c:pt idx="32">
                  <c:v>19.261722676632957</c:v>
                </c:pt>
                <c:pt idx="33">
                  <c:v>16.544102604141187</c:v>
                </c:pt>
                <c:pt idx="34">
                  <c:v>14.481483264668867</c:v>
                </c:pt>
                <c:pt idx="35">
                  <c:v>12.868685590204365</c:v>
                </c:pt>
                <c:pt idx="36">
                  <c:v>11.575728071117624</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695"/>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topLeftCell="A25" zoomScale="130" zoomScaleNormal="130" workbookViewId="0">
      <selection activeCell="I38" sqref="I38"/>
    </sheetView>
  </sheetViews>
  <sheetFormatPr defaultRowHeight="16.5"/>
  <sheetData>
    <row r="35" spans="2:4">
      <c r="B35" s="89" t="s">
        <v>192</v>
      </c>
      <c r="C35" s="89" t="s">
        <v>193</v>
      </c>
      <c r="D35" s="89" t="s">
        <v>194</v>
      </c>
    </row>
    <row r="36" spans="2:4" ht="18">
      <c r="B36" s="54" t="s">
        <v>190</v>
      </c>
      <c r="C36" s="54">
        <f>'DESIGN INPUTS AND CALCULATIONS'!C154</f>
        <v>14.97</v>
      </c>
      <c r="D36" s="55" t="s">
        <v>147</v>
      </c>
    </row>
    <row r="37" spans="2:4" ht="18">
      <c r="B37" s="54" t="s">
        <v>191</v>
      </c>
      <c r="C37" s="54">
        <f>'DESIGN INPUTS AND CALCULATIONS'!C152</f>
        <v>125</v>
      </c>
      <c r="D37" s="55" t="s">
        <v>148</v>
      </c>
    </row>
    <row r="38" spans="2:4" ht="18">
      <c r="B38" s="58" t="s">
        <v>174</v>
      </c>
      <c r="C38" s="88">
        <f>'DESIGN INPUTS AND CALCULATIONS'!C191</f>
        <v>27</v>
      </c>
      <c r="D38" s="58" t="s">
        <v>179</v>
      </c>
    </row>
    <row r="39" spans="2:4" ht="18">
      <c r="B39" s="58" t="s">
        <v>173</v>
      </c>
      <c r="C39" s="54">
        <f>'DESIGN INPUTS AND CALCULATIONS'!C189</f>
        <v>5.6</v>
      </c>
      <c r="D39" s="58" t="s">
        <v>179</v>
      </c>
    </row>
    <row r="40" spans="2:4" ht="18">
      <c r="B40" s="58" t="s">
        <v>175</v>
      </c>
      <c r="C40" s="54">
        <f>'DESIGN INPUTS AND CALCULATIONS'!C226</f>
        <v>180</v>
      </c>
      <c r="D40" s="58" t="s">
        <v>70</v>
      </c>
    </row>
    <row r="41" spans="2:4" ht="18">
      <c r="B41" s="58" t="s">
        <v>176</v>
      </c>
      <c r="C41" s="54">
        <f>'DESIGN INPUTS AND CALCULATIONS'!C228</f>
        <v>110</v>
      </c>
      <c r="D41" s="58" t="s">
        <v>155</v>
      </c>
    </row>
    <row r="42" spans="2:4" ht="18">
      <c r="B42" s="58" t="s">
        <v>188</v>
      </c>
      <c r="C42" s="54">
        <f>'DESIGN INPUTS AND CALCULATIONS'!C172</f>
        <v>68</v>
      </c>
      <c r="D42" s="58" t="s">
        <v>70</v>
      </c>
    </row>
    <row r="43" spans="2:4" ht="18">
      <c r="B43" s="58" t="s">
        <v>189</v>
      </c>
      <c r="C43" s="54">
        <f>'DESIGN INPUTS AND CALCULATIONS'!C170</f>
        <v>10000</v>
      </c>
      <c r="D43" s="58" t="s">
        <v>70</v>
      </c>
    </row>
    <row r="44" spans="2:4">
      <c r="B44" s="58" t="s">
        <v>195</v>
      </c>
      <c r="C44" s="54">
        <f>Lr</f>
        <v>40</v>
      </c>
      <c r="D44" s="58" t="s">
        <v>73</v>
      </c>
    </row>
    <row r="45" spans="2:4">
      <c r="B45" s="58" t="s">
        <v>196</v>
      </c>
      <c r="C45" s="54">
        <f>Lm</f>
        <v>240</v>
      </c>
      <c r="D45" s="58" t="s">
        <v>73</v>
      </c>
    </row>
    <row r="46" spans="2:4">
      <c r="B46" s="58" t="s">
        <v>197</v>
      </c>
      <c r="C46" s="54">
        <f>Cr</f>
        <v>6.2E-2</v>
      </c>
      <c r="D46" s="58" t="s">
        <v>198</v>
      </c>
    </row>
    <row r="47" spans="2:4" ht="18">
      <c r="B47" s="58" t="s">
        <v>168</v>
      </c>
      <c r="C47" s="61">
        <f>'DESIGN INPUTS AND CALCULATIONS'!$C$203</f>
        <v>150</v>
      </c>
      <c r="D47" s="58" t="s">
        <v>156</v>
      </c>
    </row>
    <row r="48" spans="2:4" ht="18">
      <c r="B48" s="60" t="s">
        <v>186</v>
      </c>
      <c r="C48" s="88">
        <f>'DESIGN INPUTS AND CALCULATIONS'!C209</f>
        <v>200</v>
      </c>
      <c r="D48" s="58" t="s">
        <v>179</v>
      </c>
    </row>
    <row r="49" spans="2:4" ht="18">
      <c r="B49" s="60" t="s">
        <v>187</v>
      </c>
      <c r="C49" s="88">
        <f>'DESIGN INPUTS AND CALCULATIONS'!C210</f>
        <v>82</v>
      </c>
      <c r="D49" s="58" t="s">
        <v>179</v>
      </c>
    </row>
  </sheetData>
  <sheetProtection algorithmName="SHA-512" hashValue="HnLEVItdVmsxxYRNlAaY9QPykGOuQThpE19stUVc819msxd4qLxBUkfFkMtAAeZNzfoInO8JzFptTLpLXqGOLA==" saltValue="nN6OzZK3Sh6SRxTCHTwHhQ==" spinCount="100000" sheet="1" objects="1" scenarios="1"/>
  <phoneticPr fontId="67"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25" defaultRowHeight="16.5"/>
  <cols>
    <col min="1" max="1" width="15" style="222" customWidth="1"/>
    <col min="2" max="2" width="15.375" style="222" customWidth="1"/>
    <col min="3" max="3" width="17" style="222" customWidth="1"/>
    <col min="4" max="4" width="16.75" style="222" customWidth="1"/>
    <col min="5" max="5" width="15.25" style="222" customWidth="1"/>
    <col min="6" max="6" width="39.25" style="222" customWidth="1"/>
    <col min="7" max="7" width="19.25" style="222" customWidth="1"/>
    <col min="8" max="8" width="40.75" style="222" customWidth="1"/>
    <col min="9" max="9" width="16.375" style="222" customWidth="1"/>
    <col min="10" max="10" width="44" style="222" customWidth="1"/>
    <col min="11" max="11" width="54.125" style="222" customWidth="1"/>
    <col min="12" max="12" width="32.125" style="222" customWidth="1"/>
    <col min="13" max="13" width="15.25" style="222" customWidth="1"/>
    <col min="14" max="14" width="15.875" style="222" customWidth="1"/>
    <col min="15" max="15" width="43" style="222" customWidth="1"/>
    <col min="16" max="16" width="42.375" style="222" customWidth="1"/>
    <col min="17" max="17" width="41.25" style="222" customWidth="1"/>
    <col min="18" max="18" width="28" style="222" customWidth="1"/>
    <col min="19" max="19" width="23.75" style="222" customWidth="1"/>
    <col min="20" max="24" width="25.75" style="222" customWidth="1"/>
    <col min="25" max="25" width="36.375" style="222" customWidth="1"/>
    <col min="26" max="79" width="40.75" style="222" customWidth="1"/>
    <col min="80" max="85" width="25.75" style="222" customWidth="1"/>
    <col min="86" max="16384" width="9.125" style="222"/>
  </cols>
  <sheetData>
    <row r="2" spans="2:25">
      <c r="B2" s="268"/>
      <c r="C2" s="268"/>
      <c r="D2" s="268"/>
      <c r="E2" s="268"/>
      <c r="F2" s="268"/>
      <c r="G2" s="268"/>
      <c r="H2" s="268"/>
      <c r="I2" s="268"/>
      <c r="J2" s="268"/>
      <c r="K2" s="268"/>
      <c r="L2" s="268"/>
      <c r="M2" s="268"/>
      <c r="N2" s="268"/>
    </row>
    <row r="3" spans="2:25" ht="23.25">
      <c r="B3" s="300"/>
      <c r="C3" s="300"/>
      <c r="D3" s="458"/>
      <c r="E3" s="459"/>
      <c r="F3" s="459"/>
      <c r="G3" s="459"/>
      <c r="H3" s="459"/>
      <c r="I3" s="459"/>
      <c r="J3" s="459"/>
      <c r="K3" s="459"/>
      <c r="L3" s="459"/>
      <c r="M3" s="459"/>
      <c r="N3" s="459"/>
      <c r="T3" s="293" t="s">
        <v>742</v>
      </c>
      <c r="U3" s="268">
        <f>(Lseries2*microhenry2/(res_cap2*nanoF2))^0.5*1/(rload2*ratio2^2)</f>
        <v>0.40291918464527443</v>
      </c>
    </row>
    <row r="4" spans="2:2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60"/>
      <c r="C5" s="460"/>
      <c r="D5" s="460"/>
      <c r="E5" s="460"/>
      <c r="F5" s="300"/>
      <c r="G5" s="460"/>
      <c r="H5" s="460"/>
      <c r="I5" s="460"/>
      <c r="J5" s="460"/>
      <c r="K5" s="300"/>
      <c r="L5" s="300"/>
      <c r="M5" s="300"/>
      <c r="N5" s="300"/>
      <c r="O5" s="298" t="s">
        <v>653</v>
      </c>
      <c r="Q5" s="297" t="s">
        <v>743</v>
      </c>
      <c r="R5" s="294">
        <v>9.9999999999999995E-7</v>
      </c>
      <c r="T5" s="293" t="s">
        <v>585</v>
      </c>
      <c r="U5" s="268">
        <f>2*PI()*foutput2*1000</f>
        <v>635000.63500095252</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v>
      </c>
      <c r="Y6" s="222" t="s">
        <v>746</v>
      </c>
    </row>
    <row r="7" spans="2:25">
      <c r="B7" s="299"/>
      <c r="C7" s="298"/>
      <c r="D7" s="298"/>
      <c r="E7" s="298"/>
      <c r="F7" s="268"/>
      <c r="G7" s="299"/>
      <c r="H7" s="298"/>
      <c r="I7" s="298"/>
      <c r="J7" s="298"/>
      <c r="K7" s="268"/>
      <c r="L7" s="268"/>
      <c r="M7" s="268"/>
      <c r="N7" s="268"/>
      <c r="O7" s="298" t="s">
        <v>666</v>
      </c>
      <c r="Q7" s="297" t="s">
        <v>584</v>
      </c>
      <c r="R7" s="294">
        <v>1E-3</v>
      </c>
      <c r="T7" s="293" t="s">
        <v>747</v>
      </c>
      <c r="U7" s="268">
        <f>ohm_second/ohm_second0</f>
        <v>0.98947701165214774</v>
      </c>
    </row>
    <row r="8" spans="2:25">
      <c r="B8" s="292"/>
      <c r="C8" s="296"/>
      <c r="D8" s="296"/>
      <c r="E8" s="296"/>
      <c r="G8" s="292"/>
      <c r="H8" s="296"/>
      <c r="I8" s="296"/>
      <c r="J8" s="296"/>
      <c r="O8" s="298" t="s">
        <v>674</v>
      </c>
      <c r="Q8" s="297" t="s">
        <v>154</v>
      </c>
      <c r="R8" s="294">
        <v>1E-3</v>
      </c>
      <c r="T8" s="293" t="s">
        <v>748</v>
      </c>
      <c r="U8" s="268">
        <f>8*ratio2^2*rload2/((PI())^2)</f>
        <v>51.098299334503785</v>
      </c>
    </row>
    <row r="9" spans="2:25">
      <c r="B9" s="292"/>
      <c r="C9" s="296"/>
      <c r="D9" s="296"/>
      <c r="E9" s="296"/>
      <c r="G9" s="292"/>
      <c r="H9" s="296"/>
      <c r="I9" s="296"/>
      <c r="J9" s="296"/>
      <c r="O9" s="298" t="s">
        <v>681</v>
      </c>
      <c r="Q9" s="297" t="s">
        <v>749</v>
      </c>
      <c r="R9" s="294">
        <v>1E-3</v>
      </c>
      <c r="T9" s="293" t="s">
        <v>750</v>
      </c>
      <c r="U9" s="268">
        <f>ohm_second*Lseries2*microhenry2-1/(ohm_second*res_cap2*nanoF2)</f>
        <v>-0.53741088287766914</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8.3380833188298131E-5</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60.658583455656739</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9095.8454438921835</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9093.2823286699877</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19.734839114672404</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-1.5859344202305537E-4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-1.7274109831627609E-4</v>
      </c>
    </row>
    <row r="17" spans="1:29">
      <c r="B17" s="292">
        <v>1</v>
      </c>
      <c r="C17" s="296"/>
      <c r="D17" s="296"/>
      <c r="E17" s="296"/>
      <c r="O17" s="298" t="s">
        <v>761</v>
      </c>
      <c r="Q17" s="297" t="s">
        <v>578</v>
      </c>
      <c r="R17" s="294">
        <v>9.9999999999999995E-7</v>
      </c>
      <c r="T17" s="293" t="s">
        <v>762</v>
      </c>
      <c r="U17" s="268">
        <f>Lnratio2/((1+Lnratio2-1/freq_ratio2^2)^2+((1/freq_ratio2-freq_ratio2)*PI()^2*Qfactor2*Lnratio2/8)^2)^0.5</f>
        <v>1.0035206662327425</v>
      </c>
    </row>
    <row r="18" spans="1:29">
      <c r="B18" s="292">
        <v>1</v>
      </c>
      <c r="C18" s="296"/>
      <c r="D18" s="296"/>
      <c r="E18" s="296"/>
      <c r="Q18" s="297" t="s">
        <v>577</v>
      </c>
      <c r="R18" s="294">
        <v>1000</v>
      </c>
      <c r="T18" s="293" t="s">
        <v>763</v>
      </c>
      <c r="U18" s="268">
        <f>Lnratio2/(SIN(0.5*freq_ratio2*PI())*((1+Lnratio2-1/freq_ratio2^2)^2+((1/freq_ratio2-freq_ratio2)*PI()^2*Qfactor2*Lnratio2/(8*SIN(0.5*PI()*freq_ratio2)))^2)^0.5)</f>
        <v>1.0036577592430318</v>
      </c>
    </row>
    <row r="19" spans="1:29">
      <c r="B19" s="292">
        <v>1</v>
      </c>
      <c r="C19" s="296"/>
      <c r="D19" s="296"/>
      <c r="E19" s="296"/>
      <c r="Q19" s="297" t="s">
        <v>576</v>
      </c>
      <c r="R19" s="294">
        <v>1.0000000000000001E-9</v>
      </c>
      <c r="T19" s="293" t="s">
        <v>764</v>
      </c>
      <c r="U19" s="268">
        <f>-1/rload2</f>
        <v>-0.25380710659898476</v>
      </c>
    </row>
    <row r="20" spans="1:29">
      <c r="B20" s="292">
        <v>1</v>
      </c>
      <c r="C20" s="296"/>
      <c r="D20" s="296"/>
      <c r="E20" s="296"/>
      <c r="Q20" s="297" t="s">
        <v>765</v>
      </c>
      <c r="R20" s="294">
        <v>1.0000000000000001E-9</v>
      </c>
      <c r="T20" s="293" t="s">
        <v>766</v>
      </c>
      <c r="U20" s="268">
        <f>2*Vinput2*res_cap2*nanoF2*switchingf2*kilihertz2/(Voutput2*lmabda2)</f>
        <v>12.115270229919378</v>
      </c>
      <c r="W20" s="222" t="s">
        <v>900</v>
      </c>
      <c r="X20" s="222">
        <f>INDEX(B35:B95,MATCH(0,V35:V95,-1),1)</f>
        <v>3162.2776601683795</v>
      </c>
      <c r="Y20" s="222">
        <f>MATCH(0,V35:V95,-1)</f>
        <v>26</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2.1113488922066292E-4</v>
      </c>
      <c r="W21" s="222" t="s">
        <v>901</v>
      </c>
      <c r="X21" s="222">
        <f>INDEX(W35:W95,MATCH(0,V35:V95,-1),1)</f>
        <v>101.31459747916337</v>
      </c>
    </row>
    <row r="22" spans="1:29">
      <c r="B22" s="292">
        <v>1</v>
      </c>
      <c r="C22" s="296"/>
      <c r="D22" s="296"/>
      <c r="E22" s="296"/>
      <c r="F22" s="222" t="str">
        <f>IMPRODUCT(Kth_2/(2/rload2-Kfeed2/Gdc_ccm2),IMDIV(COMPLEX(1,Rc_2*Coutput2*microF2*miliOhm2*C35),IMSUM(1,IMPRODUCT(D36,1/omega1_2),IMPRODUCT(D36,D36,1/omega2_2),IMPRODUCT(D36,D36,D36,1/omega3_2))))</f>
        <v>6.54566669182686-0.529634475418833i</v>
      </c>
      <c r="Q22" s="295" t="s">
        <v>574</v>
      </c>
      <c r="R22" s="294">
        <v>1000000</v>
      </c>
      <c r="T22" s="293" t="s">
        <v>768</v>
      </c>
      <c r="U22" s="268">
        <f>Voutput2/(Vinput2*rload2)-2*Vinput2*junctioncap2*nanoF2*switchingf2*kilihertz2/Voutput2</f>
        <v>3.8213416634127299E-2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-1.7274109831627609E-4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0.98947701165214774</v>
      </c>
      <c r="Q25" s="295" t="s">
        <v>770</v>
      </c>
      <c r="R25" s="268">
        <f>2*miliampere2</f>
        <v>2E-3</v>
      </c>
      <c r="T25" s="293" t="s">
        <v>771</v>
      </c>
      <c r="U25" s="268">
        <f>(2/rload2-Kfeed2/GainDC2)/(Coutput2*microF2*(1+Rc_2*miliOhm2/rload2)-Kfeed2/(Gdc_dcm2*QpoleL2*omegapole0))</f>
        <v>916.36193495123098</v>
      </c>
    </row>
    <row r="26" spans="1:29">
      <c r="B26" s="292">
        <v>1</v>
      </c>
      <c r="C26" s="292"/>
      <c r="D26" s="292"/>
      <c r="E26" s="292"/>
      <c r="I26" s="222">
        <f>(Kinput2-Kfeed2*Metccm2/(2*ratio2*Gdc_ccm2))/(2/rload2-Kfeed2/Gdc_ccm2)</f>
        <v>0.11159397710179696</v>
      </c>
      <c r="Q26" s="295" t="s">
        <v>772</v>
      </c>
      <c r="R26" s="294">
        <v>256</v>
      </c>
      <c r="T26" s="293" t="s">
        <v>773</v>
      </c>
      <c r="U26" s="268">
        <f>(Xequiv2^2+Requiv2^2)*(2*Gdc_ccm2/(rload2*Kfeed2)-1)/((Xequiv2^2+Requiv2^2)*(1+Rc_2*miliOhm2/rload2)*(Coutput2*microF2*Gdc_ccm2/Kfeed2)-2*Requiv2*effectiveL2-rload2*Coutput2*Xequiv2^2*microF2-Rc_2*miliOhm2*Coutput2*Requiv2*microF2)</f>
        <v>974.7803797859824</v>
      </c>
    </row>
    <row r="27" spans="1:29">
      <c r="B27" s="292">
        <v>1</v>
      </c>
      <c r="C27" s="292"/>
      <c r="D27" s="292"/>
      <c r="E27" s="292"/>
      <c r="K27" s="222">
        <f>freq_ratio2</f>
        <v>0.98947701165214774</v>
      </c>
      <c r="Q27" s="295" t="s">
        <v>774</v>
      </c>
      <c r="R27" s="268">
        <f>time_load2/Nt_load2</f>
        <v>1.953125E-5</v>
      </c>
      <c r="T27" s="293" t="s">
        <v>775</v>
      </c>
      <c r="U27" s="268">
        <f>(Xequiv2^2+Requiv2^2)*(1-2*Gdc_ccm2/(Kfeed2*rload2))/(effectiveL2^2+effectiveL2*rload2*Coutput2*Requiv2*microF2+effectiveL2*Rc_2*miliOhm2*Coutput2*Requiv2*microF2)</f>
        <v>114209971.49230745</v>
      </c>
    </row>
    <row r="28" spans="1:29">
      <c r="B28" s="292">
        <v>1</v>
      </c>
      <c r="C28" s="292"/>
      <c r="D28" s="292"/>
      <c r="E28" s="292"/>
      <c r="Q28" s="295" t="s">
        <v>776</v>
      </c>
      <c r="R28" s="294">
        <v>256</v>
      </c>
      <c r="T28" s="293" t="s">
        <v>777</v>
      </c>
      <c r="U28" s="268">
        <f>(Xequiv2^2+Requiv2^2)*(1-2*Gdc_ccm2/(Kfeed2*rload2))/(effectiveL2^2*rload2*Coutput2*microF2)</f>
        <v>70042276159164.797</v>
      </c>
    </row>
    <row r="29" spans="1:29">
      <c r="B29" s="292"/>
      <c r="C29" s="292"/>
      <c r="D29" s="292"/>
      <c r="E29" s="292"/>
      <c r="Q29" s="295" t="s">
        <v>778</v>
      </c>
      <c r="R29" s="268">
        <v>64</v>
      </c>
      <c r="T29" s="293" t="s">
        <v>779</v>
      </c>
      <c r="U29" s="268">
        <f>((Xequiv2^2+Requiv2^2)*Gdc_ccm2-Kfeed2*rload2*Xequiv2^2)/(-Kfeed2*rload2*effectiveL2*Requiv2)</f>
        <v>116914.70065552522</v>
      </c>
    </row>
    <row r="30" spans="1:29">
      <c r="B30" s="292"/>
      <c r="C30" s="292"/>
      <c r="D30" s="292"/>
      <c r="E30" s="292"/>
      <c r="F30" s="222">
        <f>Rc_2*Coutput2*microF2*miliOhm2</f>
        <v>3.76E-6</v>
      </c>
      <c r="Q30" s="295" t="s">
        <v>780</v>
      </c>
      <c r="R30" s="294">
        <f>1/(Nt_input*Fline)</f>
        <v>3.1250000000000001E-4</v>
      </c>
      <c r="T30" s="293" t="s">
        <v>571</v>
      </c>
      <c r="U30" s="268">
        <f>((Xequiv2^2+Requiv2^2)*Gdc_ccm2-Kfeed2*rload2*Xequiv2^2)/(-Kfeed2*rload2*effectiveL2^2)</f>
        <v>71648868717.929291</v>
      </c>
    </row>
    <row r="31" spans="1:29" ht="17.2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6.97112089150533-0.47634778889772i</v>
      </c>
      <c r="Q31" s="290"/>
      <c r="T31" s="289"/>
    </row>
    <row r="32" spans="1:29">
      <c r="A32" s="461" t="s">
        <v>570</v>
      </c>
      <c r="B32" s="462"/>
      <c r="C32" s="462"/>
      <c r="D32" s="463" t="s">
        <v>781</v>
      </c>
      <c r="E32" s="465" t="s">
        <v>782</v>
      </c>
      <c r="F32" s="466"/>
      <c r="G32" s="466"/>
      <c r="H32" s="467"/>
      <c r="I32" s="468" t="s">
        <v>783</v>
      </c>
      <c r="J32" s="469"/>
      <c r="K32" s="469"/>
      <c r="L32" s="470"/>
      <c r="M32" s="471" t="s">
        <v>784</v>
      </c>
      <c r="N32" s="472"/>
      <c r="O32" s="472"/>
      <c r="P32" s="473"/>
      <c r="Q32" s="465" t="s">
        <v>785</v>
      </c>
      <c r="R32" s="466"/>
      <c r="S32" s="466"/>
      <c r="T32" s="467"/>
      <c r="U32" s="486" t="s">
        <v>786</v>
      </c>
      <c r="V32" s="487"/>
      <c r="W32" s="488"/>
      <c r="X32" s="489" t="s">
        <v>787</v>
      </c>
      <c r="Y32" s="490"/>
      <c r="Z32" s="490"/>
      <c r="AA32" s="465" t="s">
        <v>788</v>
      </c>
      <c r="AB32" s="466"/>
      <c r="AC32" s="466"/>
    </row>
    <row r="33" spans="1:29" ht="27" customHeight="1">
      <c r="A33" s="474" t="s">
        <v>569</v>
      </c>
      <c r="B33" s="287" t="s">
        <v>568</v>
      </c>
      <c r="C33" s="288" t="s">
        <v>455</v>
      </c>
      <c r="D33" s="464"/>
      <c r="E33" s="281" t="s">
        <v>789</v>
      </c>
      <c r="F33" s="475" t="s">
        <v>790</v>
      </c>
      <c r="G33" s="476"/>
      <c r="H33" s="477"/>
      <c r="I33" s="285" t="s">
        <v>791</v>
      </c>
      <c r="J33" s="478" t="s">
        <v>792</v>
      </c>
      <c r="K33" s="479"/>
      <c r="L33" s="480"/>
      <c r="M33" s="283" t="s">
        <v>793</v>
      </c>
      <c r="N33" s="481" t="s">
        <v>794</v>
      </c>
      <c r="O33" s="482"/>
      <c r="P33" s="483"/>
      <c r="Q33" s="281" t="s">
        <v>795</v>
      </c>
      <c r="R33" s="475" t="s">
        <v>796</v>
      </c>
      <c r="S33" s="476"/>
      <c r="T33" s="477"/>
      <c r="U33" s="491" t="s">
        <v>797</v>
      </c>
      <c r="V33" s="492"/>
      <c r="W33" s="492"/>
      <c r="X33" s="484" t="s">
        <v>798</v>
      </c>
      <c r="Y33" s="485"/>
      <c r="Z33" s="485"/>
      <c r="AA33" s="475" t="s">
        <v>794</v>
      </c>
      <c r="AB33" s="476"/>
      <c r="AC33" s="476"/>
    </row>
    <row r="34" spans="1:29">
      <c r="A34" s="474"/>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7.0035472921278528</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6.97112089150533-0.47634778889772i</v>
      </c>
      <c r="G35" s="229">
        <f>20*LOG(IMABS(F35))</f>
        <v>16.886283196225385</v>
      </c>
      <c r="H35" s="229">
        <f>(180/PI()*IMARGUMENT(F35))</f>
        <v>-3.9090353577649442</v>
      </c>
      <c r="I35" s="271">
        <f>IF(freq_ratio2&gt;1,(Kinput2-Kfeed2*Metccm2/(2*ratio2*Gdc_ccm2))/(2/rload2-Kfeed2/Gdc_ccm2),(Kinput2-Kfeed2*Metccm2/(2*ratio2*Gdc_dcm2))/(2/rload2-Kfeed2/Gdc_dcm2))</f>
        <v>0.11072125450418696</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0.110208615464822-0.00753073015246634i</v>
      </c>
      <c r="K35" s="271">
        <f>20*LOG(IMABS(J35))</f>
        <v>-19.135458159528621</v>
      </c>
      <c r="L35" s="271">
        <f>(180/PI()*IMARGUMENT(J35))</f>
        <v>-3.9090353577649593</v>
      </c>
      <c r="M35" s="270">
        <f t="shared" ref="M35:M66" si="1">IF(freq_ratio2&gt;1,(1-Kfeed2*rload2*Xequiv2^2/(Gdc_ccm2*(Xequiv2^2+Requiv2^2)))/(2/rload2-Kfeed2/Gdc_ccm2),1/(2/rload2-Kfeed2/Gdc_dcm2))</f>
        <v>0.57807602795620494</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0.575418950810523-0.039033867484163i</v>
      </c>
      <c r="O35" s="270">
        <f>20*LOG(IMABS(N35))</f>
        <v>-4.7803778545973277</v>
      </c>
      <c r="P35" s="270">
        <f>(180/PI()*IMARGUMENT(N35))</f>
        <v>-3.8807460187722103</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-7.75729978627304+164.876891400154i</v>
      </c>
      <c r="V35" s="227">
        <f>20*LOG(IMABS(U35))</f>
        <v>44.352798784211529</v>
      </c>
      <c r="W35" s="227">
        <f>(180/PI()*IMARGUMENT(U35))</f>
        <v>92.693725086909851</v>
      </c>
      <c r="X35" s="269" t="str">
        <f t="shared" ref="X35:X95" si="6">IMDIV(J35,IMSUM(1,IMPRODUCT(F35,R35,-1)))</f>
        <v>0.0000809495916209112+0.000664130156103362i</v>
      </c>
      <c r="Y35" s="269">
        <f>20*LOG(IMABS(X35))</f>
        <v>-63.49088867105305</v>
      </c>
      <c r="Z35" s="269">
        <f>(180/PI()*IMARGUMENT(X35))</f>
        <v>83.050603600773258</v>
      </c>
      <c r="AA35" s="268" t="str">
        <f t="shared" ref="AA35:AA95" si="7">IMDIV(IMPRODUCT(1,N35),IMSUM(1,IMPRODUCT(F35,R35,-1)))</f>
        <v>0.000420926065516947+0.00346763436774986i</v>
      </c>
      <c r="AB35" s="268">
        <f>20*LOG(IMABS(AA35))</f>
        <v>-49.135808366121758</v>
      </c>
      <c r="AC35" s="268">
        <f>(180/PI()*IMARGUMENT(AA35))</f>
        <v>83.078892939766021</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7.0035472921278528</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6.95229317885662-0.598072868930203i</v>
      </c>
      <c r="G36" s="229">
        <f t="shared" ref="G36:G95" si="12">20*LOG(IMABS(F36))</f>
        <v>16.874582519721852</v>
      </c>
      <c r="H36" s="229">
        <f t="shared" ref="H36:H95" si="13">(180/PI()*IMARGUMENT(F36))</f>
        <v>-4.9167798821945805</v>
      </c>
      <c r="I36" s="271">
        <f t="shared" ref="I36:I66" si="14">IF(freq_ratio2&gt;1,(Kinput2-Kfeed2*Metccm2/(2*ratio2*Gdc_ccm2))/(2/rload2-Kfeed2/Gdc_ccm2),(Kinput2-Kfeed2*Metccm2/(2*ratio2*Gdc_dcm2))/(2/rload2-Kfeed2/Gdc_dcm2))</f>
        <v>0.11072125450418696</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0.109910962307507-0.00945511975157252i</v>
      </c>
      <c r="K36" s="271">
        <f t="shared" ref="K36:K95" si="16">20*LOG(IMABS(J36))</f>
        <v>-19.147158836032123</v>
      </c>
      <c r="L36" s="271">
        <f t="shared" ref="L36:L95" si="17">(180/PI()*IMARGUMENT(J36))</f>
        <v>-4.9167798821945814</v>
      </c>
      <c r="M36" s="270">
        <f t="shared" si="1"/>
        <v>0.57807602795620494</v>
      </c>
      <c r="N36" s="270" t="str">
        <f t="shared" si="2"/>
        <v>0.573876174427747-0.0490085173272208i</v>
      </c>
      <c r="O36" s="270">
        <f t="shared" ref="O36:O95" si="18">20*LOG(IMABS(N36))</f>
        <v>-4.7920779118578096</v>
      </c>
      <c r="P36" s="270">
        <f t="shared" ref="P36:P95" si="19">(180/PI()*IMARGUMENT(N36))</f>
        <v>-4.881165716146473</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-7.73727387436456+131.200439613813i</v>
      </c>
      <c r="V36" s="227">
        <f t="shared" ref="V36:V95" si="22">20*LOG(IMABS(U36))</f>
        <v>42.373783520949047</v>
      </c>
      <c r="W36" s="227">
        <f t="shared" ref="W36:W95" si="23">(180/PI()*IMARGUMENT(U36))</f>
        <v>93.374990891286643</v>
      </c>
      <c r="X36" s="269" t="str">
        <f t="shared" si="6"/>
        <v>0.000127290420680541+0.000829256299450566i</v>
      </c>
      <c r="Y36" s="269">
        <f t="shared" ref="Y36:Y95" si="24">20*LOG(IMABS(X36))</f>
        <v>-61.525082472302387</v>
      </c>
      <c r="Z36" s="269">
        <f t="shared" ref="Z36:Z95" si="25">(180/PI()*IMARGUMENT(X36))</f>
        <v>81.273241766870541</v>
      </c>
      <c r="AA36" s="268" t="str">
        <f t="shared" si="7"/>
        <v>0.000661892516939493+0.00432996291707581i</v>
      </c>
      <c r="AB36" s="268">
        <f t="shared" ref="AB36:AB95" si="26">20*LOG(IMABS(AA36))</f>
        <v>-47.17000154812807</v>
      </c>
      <c r="AC36" s="268">
        <f t="shared" ref="AC36:AC95" si="27">(180/PI()*IMARGUMENT(AA36))</f>
        <v>81.308855932918647</v>
      </c>
    </row>
    <row r="37" spans="1:29">
      <c r="A37" s="276">
        <v>-2.8</v>
      </c>
      <c r="B37" s="275">
        <f t="shared" si="8"/>
        <v>15.848931924611135</v>
      </c>
      <c r="C37" s="274">
        <f t="shared" si="9"/>
        <v>99.581776203206161</v>
      </c>
      <c r="D37" s="273" t="str">
        <f t="shared" si="10"/>
        <v>99.5817762032062i</v>
      </c>
      <c r="E37" s="272">
        <f t="shared" si="0"/>
        <v>7.0035472921278528</v>
      </c>
      <c r="F37" s="229" t="str">
        <f t="shared" si="11"/>
        <v>6.92265990611906-0.749732135696466i</v>
      </c>
      <c r="G37" s="229">
        <f t="shared" si="12"/>
        <v>16.856102523973327</v>
      </c>
      <c r="H37" s="229">
        <f t="shared" si="13"/>
        <v>-6.1811084542176218</v>
      </c>
      <c r="I37" s="271">
        <f t="shared" si="14"/>
        <v>0.11072125450418696</v>
      </c>
      <c r="J37" s="271" t="str">
        <f t="shared" si="15"/>
        <v>0.109442480694446-0.0118527482065728i</v>
      </c>
      <c r="K37" s="271">
        <f t="shared" si="16"/>
        <v>-19.165638831780619</v>
      </c>
      <c r="L37" s="271">
        <f t="shared" si="17"/>
        <v>-6.1811084542176129</v>
      </c>
      <c r="M37" s="270">
        <f t="shared" si="1"/>
        <v>0.57807602795620494</v>
      </c>
      <c r="N37" s="270" t="str">
        <f t="shared" si="2"/>
        <v>0.571447971159407-0.0614361002611936i</v>
      </c>
      <c r="O37" s="270">
        <f t="shared" si="18"/>
        <v>-4.8105569261723904</v>
      </c>
      <c r="P37" s="270">
        <f t="shared" si="19"/>
        <v>-6.1362728789371239</v>
      </c>
      <c r="Q37" s="229">
        <f t="shared" si="3"/>
        <v>-1474.628881071144</v>
      </c>
      <c r="R37" s="229" t="str">
        <f t="shared" si="4"/>
        <v>-2.71624418805944+14.8024600809933i</v>
      </c>
      <c r="S37" s="229">
        <f t="shared" si="20"/>
        <v>23.550505790778704</v>
      </c>
      <c r="T37" s="229">
        <f t="shared" si="21"/>
        <v>100.39806921453919</v>
      </c>
      <c r="U37" s="227" t="str">
        <f t="shared" si="5"/>
        <v>-7.70575472582322+104.508852470807i</v>
      </c>
      <c r="V37" s="227">
        <f t="shared" si="22"/>
        <v>40.40660831475202</v>
      </c>
      <c r="W37" s="227">
        <f t="shared" si="23"/>
        <v>94.21696076032157</v>
      </c>
      <c r="X37" s="269" t="str">
        <f t="shared" si="6"/>
        <v>0.000199265170454057+0.00103060864652743i</v>
      </c>
      <c r="Y37" s="269">
        <f t="shared" si="24"/>
        <v>-59.578732709624454</v>
      </c>
      <c r="Z37" s="269">
        <f t="shared" si="25"/>
        <v>79.057055451749264</v>
      </c>
      <c r="AA37" s="268" t="str">
        <f t="shared" si="7"/>
        <v>0.00103615346117518+0.00538162519223153i</v>
      </c>
      <c r="AB37" s="268">
        <f t="shared" si="26"/>
        <v>-45.223650804016195</v>
      </c>
      <c r="AC37" s="268">
        <f t="shared" si="27"/>
        <v>79.101891027029723</v>
      </c>
    </row>
    <row r="38" spans="1:29">
      <c r="A38" s="276">
        <v>-2.7</v>
      </c>
      <c r="B38" s="275">
        <f t="shared" si="8"/>
        <v>19.95262314968878</v>
      </c>
      <c r="C38" s="274">
        <f t="shared" si="9"/>
        <v>125.36602861381581</v>
      </c>
      <c r="D38" s="273" t="str">
        <f t="shared" si="10"/>
        <v>125.366028613816i</v>
      </c>
      <c r="E38" s="272">
        <f t="shared" si="0"/>
        <v>7.0035472921278528</v>
      </c>
      <c r="F38" s="229" t="str">
        <f t="shared" si="11"/>
        <v>6.87620635223935-0.9375475319655i</v>
      </c>
      <c r="G38" s="229">
        <f t="shared" si="12"/>
        <v>16.826973821261618</v>
      </c>
      <c r="H38" s="229">
        <f t="shared" si="13"/>
        <v>-7.7642091550610619</v>
      </c>
      <c r="I38" s="271">
        <f t="shared" si="14"/>
        <v>0.11072125450418696</v>
      </c>
      <c r="J38" s="271" t="str">
        <f t="shared" si="15"/>
        <v>0.108708082032282-0.0148219801432919i</v>
      </c>
      <c r="K38" s="271">
        <f t="shared" si="16"/>
        <v>-19.19476753449235</v>
      </c>
      <c r="L38" s="271">
        <f t="shared" si="17"/>
        <v>-7.7642091550610743</v>
      </c>
      <c r="M38" s="270">
        <f t="shared" si="1"/>
        <v>0.57807602795620494</v>
      </c>
      <c r="N38" s="270" t="str">
        <f t="shared" si="2"/>
        <v>0.567641484018702-0.0768264721536006i</v>
      </c>
      <c r="O38" s="270">
        <f t="shared" si="18"/>
        <v>-4.8396840734166151</v>
      </c>
      <c r="P38" s="270">
        <f t="shared" si="19"/>
        <v>-7.7077645167268383</v>
      </c>
      <c r="Q38" s="229">
        <f t="shared" si="3"/>
        <v>-1474.628881071144</v>
      </c>
      <c r="R38" s="229" t="str">
        <f t="shared" si="4"/>
        <v>-2.71625515020334+11.7553358294407i</v>
      </c>
      <c r="S38" s="229">
        <f t="shared" si="20"/>
        <v>21.630598363448406</v>
      </c>
      <c r="T38" s="229">
        <f t="shared" si="21"/>
        <v>103.01074446258744</v>
      </c>
      <c r="U38" s="227" t="str">
        <f t="shared" si="5"/>
        <v>-7.65634482381331+83.3787332153687i</v>
      </c>
      <c r="V38" s="227">
        <f t="shared" si="22"/>
        <v>38.457572184710024</v>
      </c>
      <c r="W38" s="227">
        <f t="shared" si="23"/>
        <v>95.246535307526372</v>
      </c>
      <c r="X38" s="269" t="str">
        <f t="shared" si="6"/>
        <v>0.000309786461872138+0.00127162478377669i</v>
      </c>
      <c r="Y38" s="269">
        <f t="shared" si="24"/>
        <v>-57.662433360959426</v>
      </c>
      <c r="Z38" s="269">
        <f t="shared" si="25"/>
        <v>76.308601790671119</v>
      </c>
      <c r="AA38" s="268" t="str">
        <f t="shared" si="7"/>
        <v>0.00161085558649902+0.00664075047974632i</v>
      </c>
      <c r="AB38" s="268">
        <f t="shared" si="26"/>
        <v>-43.30734989988369</v>
      </c>
      <c r="AC38" s="268">
        <f t="shared" si="27"/>
        <v>76.365046429005417</v>
      </c>
    </row>
    <row r="39" spans="1:29">
      <c r="A39" s="276">
        <v>-2.6</v>
      </c>
      <c r="B39" s="275">
        <f t="shared" si="8"/>
        <v>25.118864315095777</v>
      </c>
      <c r="C39" s="274">
        <f t="shared" si="9"/>
        <v>157.82647919764742</v>
      </c>
      <c r="D39" s="273" t="str">
        <f t="shared" si="10"/>
        <v>157.826479197647i</v>
      </c>
      <c r="E39" s="272">
        <f t="shared" si="0"/>
        <v>7.0035472921278528</v>
      </c>
      <c r="F39" s="229" t="str">
        <f t="shared" si="11"/>
        <v>6.80384120592083-1.16792892673989i</v>
      </c>
      <c r="G39" s="229">
        <f t="shared" si="12"/>
        <v>16.781204407003735</v>
      </c>
      <c r="H39" s="229">
        <f t="shared" si="13"/>
        <v>-9.7403084216789715</v>
      </c>
      <c r="I39" s="271">
        <f t="shared" si="14"/>
        <v>0.11072125450418696</v>
      </c>
      <c r="J39" s="271" t="str">
        <f t="shared" si="15"/>
        <v>0.107564038956886-0.0184641511717528i</v>
      </c>
      <c r="K39" s="271">
        <f t="shared" si="16"/>
        <v>-19.240536948750254</v>
      </c>
      <c r="L39" s="271">
        <f t="shared" si="17"/>
        <v>-9.7403084216789324</v>
      </c>
      <c r="M39" s="270">
        <f t="shared" si="1"/>
        <v>0.57807602795620494</v>
      </c>
      <c r="N39" s="270" t="str">
        <f t="shared" si="2"/>
        <v>0.561711754710877-0.0957048927668013i</v>
      </c>
      <c r="O39" s="270">
        <f t="shared" si="18"/>
        <v>-4.8854510224258103</v>
      </c>
      <c r="P39" s="270">
        <f t="shared" si="19"/>
        <v>-9.6692488455659618</v>
      </c>
      <c r="Q39" s="229">
        <f t="shared" si="3"/>
        <v>-1474.628881071144</v>
      </c>
      <c r="R39" s="229" t="str">
        <f t="shared" si="4"/>
        <v>-2.71627252391052+9.33422611380069i</v>
      </c>
      <c r="S39" s="229">
        <f t="shared" si="20"/>
        <v>19.754589846941471</v>
      </c>
      <c r="T39" s="229">
        <f t="shared" si="21"/>
        <v>106.22506788640257</v>
      </c>
      <c r="U39" s="227" t="str">
        <f t="shared" si="5"/>
        <v>-7.57937423765427+66.6810055120433i</v>
      </c>
      <c r="V39" s="227">
        <f t="shared" si="22"/>
        <v>36.535794253945205</v>
      </c>
      <c r="W39" s="227">
        <f t="shared" si="23"/>
        <v>96.484759464723595</v>
      </c>
      <c r="X39" s="269" t="str">
        <f t="shared" si="6"/>
        <v>0.000476561580671025+0.00155179781730095i</v>
      </c>
      <c r="Y39" s="269">
        <f t="shared" si="24"/>
        <v>-55.791884937430709</v>
      </c>
      <c r="Z39" s="269">
        <f t="shared" si="25"/>
        <v>72.928127001130392</v>
      </c>
      <c r="AA39" s="268" t="str">
        <f t="shared" si="7"/>
        <v>0.00247808133053365+0.00810502726278285i</v>
      </c>
      <c r="AB39" s="268">
        <f t="shared" si="26"/>
        <v>-41.436799011106274</v>
      </c>
      <c r="AC39" s="268">
        <f t="shared" si="27"/>
        <v>72.99918657724335</v>
      </c>
    </row>
    <row r="40" spans="1:29">
      <c r="A40" s="276">
        <v>-2.5</v>
      </c>
      <c r="B40" s="275">
        <f t="shared" si="8"/>
        <v>31.622776601683764</v>
      </c>
      <c r="C40" s="274">
        <f t="shared" si="9"/>
        <v>198.69176531592183</v>
      </c>
      <c r="D40" s="273" t="str">
        <f t="shared" si="10"/>
        <v>198.691765315922i</v>
      </c>
      <c r="E40" s="272">
        <f t="shared" si="0"/>
        <v>7.0035472921278528</v>
      </c>
      <c r="F40" s="229" t="str">
        <f t="shared" si="11"/>
        <v>6.6922072265914-1.44630511372419i</v>
      </c>
      <c r="G40" s="229">
        <f t="shared" si="12"/>
        <v>16.709638499876963</v>
      </c>
      <c r="H40" s="229">
        <f t="shared" si="13"/>
        <v>-12.19508171119922</v>
      </c>
      <c r="I40" s="271">
        <f t="shared" si="14"/>
        <v>0.11072125450418696</v>
      </c>
      <c r="J40" s="271" t="str">
        <f t="shared" si="15"/>
        <v>0.105799182703179-0.022865086777862i</v>
      </c>
      <c r="K40" s="271">
        <f t="shared" si="16"/>
        <v>-19.312102855876972</v>
      </c>
      <c r="L40" s="271">
        <f t="shared" si="17"/>
        <v>-12.195081711199212</v>
      </c>
      <c r="M40" s="270">
        <f t="shared" si="1"/>
        <v>0.57807602795620494</v>
      </c>
      <c r="N40" s="270" t="str">
        <f t="shared" si="2"/>
        <v>0.55256426705293-0.118516236970512i</v>
      </c>
      <c r="O40" s="270">
        <f t="shared" si="18"/>
        <v>-4.9570130223995372</v>
      </c>
      <c r="P40" s="270">
        <f t="shared" si="19"/>
        <v>-12.105623031906649</v>
      </c>
      <c r="Q40" s="229">
        <f t="shared" si="3"/>
        <v>-1474.628881071144</v>
      </c>
      <c r="R40" s="229" t="str">
        <f t="shared" si="4"/>
        <v>-2.71630005907927+7.41019804986408i</v>
      </c>
      <c r="S40" s="229">
        <f t="shared" si="20"/>
        <v>17.94413597806572</v>
      </c>
      <c r="T40" s="229">
        <f t="shared" si="21"/>
        <v>110.1310377297491</v>
      </c>
      <c r="U40" s="227" t="str">
        <f t="shared" si="5"/>
        <v>-7.46063555173349+53.5191796056296i</v>
      </c>
      <c r="V40" s="227">
        <f t="shared" si="22"/>
        <v>34.65377447794269</v>
      </c>
      <c r="W40" s="227">
        <f t="shared" si="23"/>
        <v>97.935956018549859</v>
      </c>
      <c r="X40" s="269" t="str">
        <f t="shared" si="6"/>
        <v>0.000721707102314114+0.00186275429986066i</v>
      </c>
      <c r="Y40" s="269">
        <f t="shared" si="24"/>
        <v>-53.989493167103205</v>
      </c>
      <c r="Z40" s="269">
        <f t="shared" si="25"/>
        <v>68.821597340337803</v>
      </c>
      <c r="AA40" s="268" t="str">
        <f t="shared" si="7"/>
        <v>0.00375285029274991+0.00973132944644341i</v>
      </c>
      <c r="AB40" s="268">
        <f t="shared" si="26"/>
        <v>-39.634403333625755</v>
      </c>
      <c r="AC40" s="268">
        <f t="shared" si="27"/>
        <v>68.911056019630422</v>
      </c>
    </row>
    <row r="41" spans="1:29">
      <c r="A41" s="276">
        <v>-2.4</v>
      </c>
      <c r="B41" s="275">
        <f t="shared" si="8"/>
        <v>39.81071705534972</v>
      </c>
      <c r="C41" s="274">
        <f t="shared" si="9"/>
        <v>250.13811247045712</v>
      </c>
      <c r="D41" s="273" t="str">
        <f t="shared" si="10"/>
        <v>250.138112470457i</v>
      </c>
      <c r="E41" s="272">
        <f t="shared" si="0"/>
        <v>7.0035472921278528</v>
      </c>
      <c r="F41" s="229" t="str">
        <f t="shared" si="11"/>
        <v>6.52256486189235-1.77481788473024i</v>
      </c>
      <c r="G41" s="229">
        <f t="shared" si="12"/>
        <v>16.598575701734489</v>
      </c>
      <c r="H41" s="229">
        <f t="shared" si="13"/>
        <v>-15.221890346297862</v>
      </c>
      <c r="I41" s="271">
        <f t="shared" si="14"/>
        <v>0.11072125450418696</v>
      </c>
      <c r="J41" s="271" t="str">
        <f t="shared" si="15"/>
        <v>0.103117253867252-0.0280586472136316i</v>
      </c>
      <c r="K41" s="271">
        <f t="shared" si="16"/>
        <v>-19.423165654019453</v>
      </c>
      <c r="L41" s="271">
        <f t="shared" si="17"/>
        <v>-15.221890346297849</v>
      </c>
      <c r="M41" s="270">
        <f t="shared" si="1"/>
        <v>0.57807602795620494</v>
      </c>
      <c r="N41" s="270" t="str">
        <f t="shared" si="2"/>
        <v>0.538663468558078-0.145436044631596i</v>
      </c>
      <c r="O41" s="270">
        <f t="shared" si="18"/>
        <v>-5.0680696281290016</v>
      </c>
      <c r="P41" s="270">
        <f t="shared" si="19"/>
        <v>-15.10926859515842</v>
      </c>
      <c r="Q41" s="229">
        <f t="shared" si="3"/>
        <v>-1474.628881071144</v>
      </c>
      <c r="R41" s="229" t="str">
        <f t="shared" si="4"/>
        <v>-2.71634369862335+5.88079020058624i</v>
      </c>
      <c r="S41" s="229">
        <f t="shared" si="20"/>
        <v>16.228584198526214</v>
      </c>
      <c r="T41" s="229">
        <f t="shared" si="21"/>
        <v>114.79226899575373</v>
      </c>
      <c r="U41" s="227" t="str">
        <f t="shared" si="5"/>
        <v>-7.28019633711657+43.1788508998957i</v>
      </c>
      <c r="V41" s="227">
        <f t="shared" si="22"/>
        <v>32.827159900260703</v>
      </c>
      <c r="W41" s="227">
        <f t="shared" si="23"/>
        <v>99.570378649455861</v>
      </c>
      <c r="X41" s="269" t="str">
        <f t="shared" si="6"/>
        <v>0.00106849361653047+0.00218324283700777i</v>
      </c>
      <c r="Y41" s="269">
        <f t="shared" si="24"/>
        <v>-52.285427613019209</v>
      </c>
      <c r="Z41" s="269">
        <f t="shared" si="25"/>
        <v>63.922565565888227</v>
      </c>
      <c r="AA41" s="268" t="str">
        <f t="shared" si="7"/>
        <v>0.0055562030476017+0.0114096833557986i</v>
      </c>
      <c r="AB41" s="268">
        <f t="shared" si="26"/>
        <v>-37.930331587128762</v>
      </c>
      <c r="AC41" s="268">
        <f t="shared" si="27"/>
        <v>64.035187317027692</v>
      </c>
    </row>
    <row r="42" spans="1:29">
      <c r="A42" s="276">
        <v>-2.2999999999999998</v>
      </c>
      <c r="B42" s="275">
        <f t="shared" si="8"/>
        <v>50.118723362727209</v>
      </c>
      <c r="C42" s="274">
        <f t="shared" si="9"/>
        <v>314.90522624728584</v>
      </c>
      <c r="D42" s="273" t="str">
        <f t="shared" si="10"/>
        <v>314.905226247286i</v>
      </c>
      <c r="E42" s="272">
        <f t="shared" si="0"/>
        <v>7.0035472921278528</v>
      </c>
      <c r="F42" s="229" t="str">
        <f t="shared" si="11"/>
        <v>6.27057164538724-2.14839243299447i</v>
      </c>
      <c r="G42" s="229">
        <f t="shared" si="12"/>
        <v>16.42817142941697</v>
      </c>
      <c r="H42" s="229">
        <f t="shared" si="13"/>
        <v>-18.912233383053977</v>
      </c>
      <c r="I42" s="271">
        <f t="shared" si="14"/>
        <v>0.11072125450418696</v>
      </c>
      <c r="J42" s="271" t="str">
        <f t="shared" si="15"/>
        <v>0.099133414836229-0.0339646032826571i</v>
      </c>
      <c r="K42" s="271">
        <f t="shared" si="16"/>
        <v>-19.593569926337008</v>
      </c>
      <c r="L42" s="271">
        <f t="shared" si="17"/>
        <v>-18.912233383053966</v>
      </c>
      <c r="M42" s="270">
        <f t="shared" si="1"/>
        <v>0.57807602795620494</v>
      </c>
      <c r="N42" s="270" t="str">
        <f t="shared" si="2"/>
        <v>0.518014693801297-0.176048524517682i</v>
      </c>
      <c r="O42" s="270">
        <f t="shared" si="18"/>
        <v>-5.2384640861513692</v>
      </c>
      <c r="P42" s="270">
        <f t="shared" si="19"/>
        <v>-18.770451105424836</v>
      </c>
      <c r="Q42" s="229">
        <f t="shared" si="3"/>
        <v>-1474.628881071144</v>
      </c>
      <c r="R42" s="229" t="str">
        <f t="shared" si="4"/>
        <v>-2.71641286073741+4.66455616735301i</v>
      </c>
      <c r="S42" s="229">
        <f t="shared" si="20"/>
        <v>14.644445815935619</v>
      </c>
      <c r="T42" s="229">
        <f t="shared" si="21"/>
        <v>120.21446114605286</v>
      </c>
      <c r="U42" s="227" t="str">
        <f t="shared" si="5"/>
        <v>-7.01216428848635+35.0853544762171i</v>
      </c>
      <c r="V42" s="227">
        <f t="shared" si="22"/>
        <v>31.072617245352596</v>
      </c>
      <c r="W42" s="227">
        <f t="shared" si="23"/>
        <v>101.30222776299887</v>
      </c>
      <c r="X42" s="269" t="str">
        <f t="shared" si="6"/>
        <v>0.00153332984075333+0.00247533837238399i</v>
      </c>
      <c r="Y42" s="269">
        <f t="shared" si="24"/>
        <v>-50.716860743518396</v>
      </c>
      <c r="Z42" s="269">
        <f t="shared" si="25"/>
        <v>58.224165181395151</v>
      </c>
      <c r="AA42" s="268" t="str">
        <f t="shared" si="7"/>
        <v>0.00797353930199837+0.0129435598908034i</v>
      </c>
      <c r="AB42" s="268">
        <f t="shared" si="26"/>
        <v>-36.361754903332752</v>
      </c>
      <c r="AC42" s="268">
        <f t="shared" si="27"/>
        <v>58.365947459024305</v>
      </c>
    </row>
    <row r="43" spans="1:29">
      <c r="A43" s="276">
        <v>-2.2000000000000002</v>
      </c>
      <c r="B43" s="275">
        <f t="shared" si="8"/>
        <v>63.09573444801925</v>
      </c>
      <c r="C43" s="274">
        <f t="shared" si="9"/>
        <v>396.44219162949946</v>
      </c>
      <c r="D43" s="273" t="str">
        <f t="shared" si="10"/>
        <v>396.442191629499i</v>
      </c>
      <c r="E43" s="272">
        <f t="shared" si="0"/>
        <v>7.0035472921278528</v>
      </c>
      <c r="F43" s="229" t="str">
        <f t="shared" si="11"/>
        <v>5.90862701858546-2.54921079622869i</v>
      </c>
      <c r="G43" s="229">
        <f t="shared" si="12"/>
        <v>16.171088899330936</v>
      </c>
      <c r="H43" s="229">
        <f t="shared" si="13"/>
        <v>-23.337240307534163</v>
      </c>
      <c r="I43" s="271">
        <f t="shared" si="14"/>
        <v>0.11072125450418696</v>
      </c>
      <c r="J43" s="271" t="str">
        <f t="shared" si="15"/>
        <v>0.0934113198079585-0.0403012652847101i</v>
      </c>
      <c r="K43" s="271">
        <f t="shared" si="16"/>
        <v>-19.850652456423038</v>
      </c>
      <c r="L43" s="271">
        <f t="shared" si="17"/>
        <v>-23.337240307534135</v>
      </c>
      <c r="M43" s="270">
        <f t="shared" si="1"/>
        <v>0.57807602795620494</v>
      </c>
      <c r="N43" s="270" t="str">
        <f t="shared" si="2"/>
        <v>0.488356303135464-0.208893700970878i</v>
      </c>
      <c r="O43" s="270">
        <f t="shared" si="18"/>
        <v>-5.4955310616732467</v>
      </c>
      <c r="P43" s="270">
        <f t="shared" si="19"/>
        <v>-23.15874720838023</v>
      </c>
      <c r="Q43" s="229">
        <f t="shared" si="3"/>
        <v>-1474.628881071144</v>
      </c>
      <c r="R43" s="229" t="str">
        <f t="shared" si="4"/>
        <v>-2.71652247052286+3.69672734490938i</v>
      </c>
      <c r="S43" s="229">
        <f t="shared" si="20"/>
        <v>13.231548608708595</v>
      </c>
      <c r="T43" s="229">
        <f t="shared" si="21"/>
        <v>126.31012876003658</v>
      </c>
      <c r="U43" s="227" t="str">
        <f t="shared" si="5"/>
        <v>-6.62718080756908+28.76757148053i</v>
      </c>
      <c r="V43" s="227">
        <f t="shared" si="22"/>
        <v>29.40263750803954</v>
      </c>
      <c r="W43" s="227">
        <f t="shared" si="23"/>
        <v>102.97288845250237</v>
      </c>
      <c r="X43" s="269" t="str">
        <f t="shared" si="6"/>
        <v>0.00211328340623898+0.00268680744300055i</v>
      </c>
      <c r="Y43" s="269">
        <f t="shared" si="24"/>
        <v>-49.323749631442801</v>
      </c>
      <c r="Z43" s="269">
        <f t="shared" si="25"/>
        <v>51.81350880196927</v>
      </c>
      <c r="AA43" s="268" t="str">
        <f t="shared" si="7"/>
        <v>0.0109897585677052+0.0140622029142027i</v>
      </c>
      <c r="AB43" s="268">
        <f t="shared" si="26"/>
        <v>-34.968628236693043</v>
      </c>
      <c r="AC43" s="268">
        <f t="shared" si="27"/>
        <v>51.992001901123217</v>
      </c>
    </row>
    <row r="44" spans="1:29">
      <c r="A44" s="276">
        <v>-2.1</v>
      </c>
      <c r="B44" s="275">
        <f t="shared" si="8"/>
        <v>79.432823472428126</v>
      </c>
      <c r="C44" s="274">
        <f t="shared" si="9"/>
        <v>499.09114934975014</v>
      </c>
      <c r="D44" s="273" t="str">
        <f t="shared" si="10"/>
        <v>499.09114934975i</v>
      </c>
      <c r="E44" s="272">
        <f t="shared" si="0"/>
        <v>7.0035472921278528</v>
      </c>
      <c r="F44" s="229" t="str">
        <f t="shared" si="11"/>
        <v>5.41309249663187-2.94132684868076i</v>
      </c>
      <c r="G44" s="229">
        <f t="shared" si="12"/>
        <v>15.792458130272198</v>
      </c>
      <c r="H44" s="229">
        <f t="shared" si="13"/>
        <v>-28.518450645387141</v>
      </c>
      <c r="I44" s="271">
        <f t="shared" si="14"/>
        <v>0.11072125450418696</v>
      </c>
      <c r="J44" s="271" t="str">
        <f t="shared" si="15"/>
        <v>0.085577260633045-0.0465003497525944i</v>
      </c>
      <c r="K44" s="271">
        <f t="shared" si="16"/>
        <v>-20.229283225481783</v>
      </c>
      <c r="L44" s="271">
        <f t="shared" si="17"/>
        <v>-28.518450645387148</v>
      </c>
      <c r="M44" s="270">
        <f t="shared" si="1"/>
        <v>0.57807602795620494</v>
      </c>
      <c r="N44" s="270" t="str">
        <f t="shared" si="2"/>
        <v>0.447751315602746-0.241026160009345i</v>
      </c>
      <c r="O44" s="270">
        <f t="shared" si="18"/>
        <v>-5.8741371785232657</v>
      </c>
      <c r="P44" s="270">
        <f t="shared" si="19"/>
        <v>-28.293741572211605</v>
      </c>
      <c r="Q44" s="229">
        <f t="shared" si="3"/>
        <v>-1474.628881071144</v>
      </c>
      <c r="R44" s="229" t="str">
        <f t="shared" si="4"/>
        <v>-2.71669617832409+2.92576390187852i</v>
      </c>
      <c r="S44" s="229">
        <f t="shared" si="20"/>
        <v>12.02502826036643</v>
      </c>
      <c r="T44" s="229">
        <f t="shared" si="21"/>
        <v>132.8780140744235</v>
      </c>
      <c r="U44" s="227" t="str">
        <f t="shared" si="5"/>
        <v>-6.10009978101833+23.8281220331881i</v>
      </c>
      <c r="V44" s="227">
        <f t="shared" si="22"/>
        <v>27.817486390638642</v>
      </c>
      <c r="W44" s="227">
        <f t="shared" si="23"/>
        <v>104.35956342903634</v>
      </c>
      <c r="X44" s="269" t="str">
        <f t="shared" si="6"/>
        <v>0.00277523226178711+0.00276449963480575i</v>
      </c>
      <c r="Y44" s="269">
        <f t="shared" si="24"/>
        <v>-48.140508717056832</v>
      </c>
      <c r="Z44" s="269">
        <f t="shared" si="25"/>
        <v>44.888995808602552</v>
      </c>
      <c r="AA44" s="268" t="str">
        <f t="shared" si="7"/>
        <v>0.0144328895434792+0.0144902883758411i</v>
      </c>
      <c r="AB44" s="268">
        <f t="shared" si="26"/>
        <v>-33.785362670098301</v>
      </c>
      <c r="AC44" s="268">
        <f t="shared" si="27"/>
        <v>45.113704881778098</v>
      </c>
    </row>
    <row r="45" spans="1:29">
      <c r="A45" s="276">
        <v>-2</v>
      </c>
      <c r="B45" s="275">
        <f t="shared" si="8"/>
        <v>100</v>
      </c>
      <c r="C45" s="274">
        <f t="shared" si="9"/>
        <v>628.31853071795865</v>
      </c>
      <c r="D45" s="273" t="str">
        <f t="shared" si="10"/>
        <v>628.318530717959i</v>
      </c>
      <c r="E45" s="272">
        <f t="shared" si="0"/>
        <v>7.0035472921278528</v>
      </c>
      <c r="F45" s="229" t="str">
        <f t="shared" si="11"/>
        <v>4.77740364344858-3.27019078676869i</v>
      </c>
      <c r="G45" s="229">
        <f t="shared" si="12"/>
        <v>15.252746416705618</v>
      </c>
      <c r="H45" s="229">
        <f t="shared" si="13"/>
        <v>-34.392113803341125</v>
      </c>
      <c r="I45" s="271">
        <f t="shared" si="14"/>
        <v>0.11072125450418696</v>
      </c>
      <c r="J45" s="271" t="str">
        <f t="shared" si="15"/>
        <v>0.0755274581025624-0.051699461897837i</v>
      </c>
      <c r="K45" s="271">
        <f t="shared" si="16"/>
        <v>-20.768994939048358</v>
      </c>
      <c r="L45" s="271">
        <f t="shared" si="17"/>
        <v>-34.392113803341097</v>
      </c>
      <c r="M45" s="270">
        <f t="shared" si="1"/>
        <v>0.57807602795620494</v>
      </c>
      <c r="N45" s="270" t="str">
        <f t="shared" si="2"/>
        <v>0.395661826994968-0.267976088832672i</v>
      </c>
      <c r="O45" s="270">
        <f t="shared" si="18"/>
        <v>-6.4138098212587158</v>
      </c>
      <c r="P45" s="270">
        <f t="shared" si="19"/>
        <v>-34.109222689196393</v>
      </c>
      <c r="Q45" s="229">
        <f t="shared" si="3"/>
        <v>-1474.628881071144</v>
      </c>
      <c r="R45" s="229" t="str">
        <f t="shared" si="4"/>
        <v>-2.71697145649282+2.31061038587941i</v>
      </c>
      <c r="S45" s="229">
        <f t="shared" si="20"/>
        <v>11.045162767150114</v>
      </c>
      <c r="T45" s="229">
        <f t="shared" si="21"/>
        <v>139.62096322138149</v>
      </c>
      <c r="U45" s="227" t="str">
        <f t="shared" si="5"/>
        <v>-5.4239325396797+19.9237335010268i</v>
      </c>
      <c r="V45" s="227">
        <f t="shared" si="22"/>
        <v>26.297909183855751</v>
      </c>
      <c r="W45" s="227">
        <f t="shared" si="23"/>
        <v>105.22884941804035</v>
      </c>
      <c r="X45" s="269" t="str">
        <f t="shared" si="6"/>
        <v>0.00345767526254335+0.00267598366887998i</v>
      </c>
      <c r="Y45" s="269">
        <f t="shared" si="24"/>
        <v>-47.185937358078789</v>
      </c>
      <c r="Z45" s="269">
        <f t="shared" si="25"/>
        <v>37.737207965710915</v>
      </c>
      <c r="AA45" s="268" t="str">
        <f t="shared" si="7"/>
        <v>0.0179835514389472+0.0140604523601399i</v>
      </c>
      <c r="AB45" s="268">
        <f t="shared" si="26"/>
        <v>-32.830752240289158</v>
      </c>
      <c r="AC45" s="268">
        <f t="shared" si="27"/>
        <v>38.020099079855555</v>
      </c>
    </row>
    <row r="46" spans="1:29">
      <c r="A46" s="276">
        <v>-1.9</v>
      </c>
      <c r="B46" s="275">
        <f t="shared" si="8"/>
        <v>125.89254117941664</v>
      </c>
      <c r="C46" s="274">
        <f t="shared" si="9"/>
        <v>791.0061650220116</v>
      </c>
      <c r="D46" s="273" t="str">
        <f t="shared" si="10"/>
        <v>791.006165022012i</v>
      </c>
      <c r="E46" s="272">
        <f t="shared" si="0"/>
        <v>7.0035472921278528</v>
      </c>
      <c r="F46" s="229" t="str">
        <f t="shared" si="11"/>
        <v>4.02667392363528-3.47357767368319i</v>
      </c>
      <c r="G46" s="229">
        <f t="shared" si="12"/>
        <v>14.514770208353864</v>
      </c>
      <c r="H46" s="229">
        <f t="shared" si="13"/>
        <v>-40.782431810809413</v>
      </c>
      <c r="I46" s="271">
        <f t="shared" si="14"/>
        <v>0.11072125450418696</v>
      </c>
      <c r="J46" s="271" t="str">
        <f t="shared" si="15"/>
        <v>0.0636589387788282-0.0549148683668112i</v>
      </c>
      <c r="K46" s="271">
        <f t="shared" si="16"/>
        <v>-21.506971147400115</v>
      </c>
      <c r="L46" s="271">
        <f t="shared" si="17"/>
        <v>-40.782431810809399</v>
      </c>
      <c r="M46" s="270">
        <f t="shared" si="1"/>
        <v>0.57807602795620494</v>
      </c>
      <c r="N46" s="270" t="str">
        <f t="shared" si="2"/>
        <v>0.33414567471809-0.284644785112925i</v>
      </c>
      <c r="O46" s="270">
        <f t="shared" si="18"/>
        <v>-7.151724107236169</v>
      </c>
      <c r="P46" s="270">
        <f t="shared" si="19"/>
        <v>-40.426294691072243</v>
      </c>
      <c r="Q46" s="229">
        <f t="shared" si="3"/>
        <v>-1474.628881071144</v>
      </c>
      <c r="R46" s="229" t="str">
        <f t="shared" si="4"/>
        <v>-2.71740766728697+1.81850994747918i</v>
      </c>
      <c r="S46" s="229">
        <f t="shared" si="20"/>
        <v>10.290298198292193</v>
      </c>
      <c r="T46" s="229">
        <f t="shared" si="21"/>
        <v>146.20925996567703</v>
      </c>
      <c r="U46" s="227" t="str">
        <f t="shared" si="5"/>
        <v>-4.62537904081655+16.7616731887693i</v>
      </c>
      <c r="V46" s="227">
        <f t="shared" si="22"/>
        <v>24.805068406646051</v>
      </c>
      <c r="W46" s="227">
        <f t="shared" si="23"/>
        <v>105.42682815486764</v>
      </c>
      <c r="X46" s="269" t="str">
        <f t="shared" si="6"/>
        <v>0.00409013613307747+0.00242519778568195i</v>
      </c>
      <c r="Y46" s="269">
        <f t="shared" si="24"/>
        <v>-46.456841120592031</v>
      </c>
      <c r="Z46" s="269">
        <f t="shared" si="25"/>
        <v>30.665319341459565</v>
      </c>
      <c r="AA46" s="268" t="str">
        <f t="shared" si="7"/>
        <v>0.0212759091629783+0.0127947024633584i</v>
      </c>
      <c r="AB46" s="268">
        <f t="shared" si="26"/>
        <v>-32.101594080428107</v>
      </c>
      <c r="AC46" s="268">
        <f t="shared" si="27"/>
        <v>31.021456461196774</v>
      </c>
    </row>
    <row r="47" spans="1:29">
      <c r="A47" s="276">
        <v>-1.8</v>
      </c>
      <c r="B47" s="275">
        <f t="shared" si="8"/>
        <v>158.48931924611125</v>
      </c>
      <c r="C47" s="274">
        <f t="shared" si="9"/>
        <v>995.81776203206107</v>
      </c>
      <c r="D47" s="273" t="str">
        <f t="shared" si="10"/>
        <v>995.817762032061i</v>
      </c>
      <c r="E47" s="272">
        <f t="shared" si="0"/>
        <v>7.0035472921278528</v>
      </c>
      <c r="F47" s="229" t="str">
        <f t="shared" si="11"/>
        <v>3.22204710226508-3.5048999638801i</v>
      </c>
      <c r="G47" s="229">
        <f t="shared" si="12"/>
        <v>13.553731846139678</v>
      </c>
      <c r="H47" s="229">
        <f t="shared" si="13"/>
        <v>-47.407739230303974</v>
      </c>
      <c r="I47" s="271">
        <f t="shared" si="14"/>
        <v>0.11072125450418696</v>
      </c>
      <c r="J47" s="271" t="str">
        <f t="shared" si="15"/>
        <v>0.0509383434356706-0.055410052181511i</v>
      </c>
      <c r="K47" s="271">
        <f t="shared" si="16"/>
        <v>-22.468009509614305</v>
      </c>
      <c r="L47" s="271">
        <f t="shared" si="17"/>
        <v>-47.407739230304031</v>
      </c>
      <c r="M47" s="270">
        <f t="shared" si="1"/>
        <v>0.57807602795620494</v>
      </c>
      <c r="N47" s="270" t="str">
        <f t="shared" si="2"/>
        <v>0.268213080202001-0.287214932784572i</v>
      </c>
      <c r="O47" s="270">
        <f t="shared" si="18"/>
        <v>-8.1126643309093662</v>
      </c>
      <c r="P47" s="270">
        <f t="shared" si="19"/>
        <v>-46.959392537350539</v>
      </c>
      <c r="Q47" s="229">
        <f t="shared" si="3"/>
        <v>-1474.628881071144</v>
      </c>
      <c r="R47" s="229" t="str">
        <f t="shared" si="4"/>
        <v>-2.7180988247083+1.42326106787333i</v>
      </c>
      <c r="S47" s="229">
        <f t="shared" si="20"/>
        <v>9.7376188962578798</v>
      </c>
      <c r="T47" s="229">
        <f t="shared" si="21"/>
        <v>152.36237816027662</v>
      </c>
      <c r="U47" s="227" t="str">
        <f t="shared" si="5"/>
        <v>-3.76945477644031+14.1124786720506i</v>
      </c>
      <c r="V47" s="227">
        <f t="shared" si="22"/>
        <v>23.29135074239754</v>
      </c>
      <c r="W47" s="227">
        <f t="shared" si="23"/>
        <v>104.95463892997267</v>
      </c>
      <c r="X47" s="269" t="str">
        <f t="shared" si="6"/>
        <v>0.00461864019295712+0.00204853793430119i</v>
      </c>
      <c r="Y47" s="269">
        <f t="shared" si="24"/>
        <v>-45.929773412466915</v>
      </c>
      <c r="Z47" s="269">
        <f t="shared" si="25"/>
        <v>23.919058974648571</v>
      </c>
      <c r="AA47" s="268" t="str">
        <f t="shared" si="7"/>
        <v>0.0240302406468798+0.0108841216159947i</v>
      </c>
      <c r="AB47" s="268">
        <f t="shared" si="26"/>
        <v>-31.574428233761989</v>
      </c>
      <c r="AC47" s="268">
        <f t="shared" si="27"/>
        <v>24.36740566760211</v>
      </c>
    </row>
    <row r="48" spans="1:29">
      <c r="A48" s="276">
        <v>-1.7</v>
      </c>
      <c r="B48" s="275">
        <f t="shared" si="8"/>
        <v>199.52623149688793</v>
      </c>
      <c r="C48" s="274">
        <f t="shared" si="9"/>
        <v>1253.6602861381591</v>
      </c>
      <c r="D48" s="273" t="str">
        <f t="shared" si="10"/>
        <v>1253.66028613816i</v>
      </c>
      <c r="E48" s="272">
        <f t="shared" si="0"/>
        <v>7.0035472921278528</v>
      </c>
      <c r="F48" s="229" t="str">
        <f t="shared" si="11"/>
        <v>2.44454010208432-3.35639920991995i</v>
      </c>
      <c r="G48" s="229">
        <f t="shared" si="12"/>
        <v>12.365672874061849</v>
      </c>
      <c r="H48" s="229">
        <f t="shared" si="13"/>
        <v>-53.933317233180134</v>
      </c>
      <c r="I48" s="271">
        <f t="shared" si="14"/>
        <v>0.11072125450418696</v>
      </c>
      <c r="J48" s="271" t="str">
        <f t="shared" si="15"/>
        <v>0.0386464937693503-0.0530623576365242i</v>
      </c>
      <c r="K48" s="271">
        <f t="shared" si="16"/>
        <v>-23.656068481692131</v>
      </c>
      <c r="L48" s="271">
        <f t="shared" si="17"/>
        <v>-53.933317233180119</v>
      </c>
      <c r="M48" s="270">
        <f t="shared" si="1"/>
        <v>0.57807602795620494</v>
      </c>
      <c r="N48" s="270" t="str">
        <f t="shared" si="2"/>
        <v>0.204502702581924-0.275050979431783i</v>
      </c>
      <c r="O48" s="270">
        <f t="shared" si="18"/>
        <v>-9.3005677684241377</v>
      </c>
      <c r="P48" s="270">
        <f t="shared" si="19"/>
        <v>-53.368888926225047</v>
      </c>
      <c r="Q48" s="229">
        <f t="shared" si="3"/>
        <v>-1474.628881071144</v>
      </c>
      <c r="R48" s="229" t="str">
        <f t="shared" si="4"/>
        <v>-2.71919375812387+1.10382452286556i</v>
      </c>
      <c r="S48" s="229">
        <f t="shared" si="20"/>
        <v>9.3512637431121153</v>
      </c>
      <c r="T48" s="229">
        <f t="shared" si="21"/>
        <v>157.90588917238119</v>
      </c>
      <c r="U48" s="227" t="str">
        <f t="shared" si="5"/>
        <v>-2.94230243063494+11.8250430931952i</v>
      </c>
      <c r="V48" s="227">
        <f t="shared" si="22"/>
        <v>21.716936617173985</v>
      </c>
      <c r="W48" s="227">
        <f t="shared" si="23"/>
        <v>103.97257193920103</v>
      </c>
      <c r="X48" s="269" t="str">
        <f t="shared" si="6"/>
        <v>0.00501901142080162+0.00159492296959093i</v>
      </c>
      <c r="Y48" s="269">
        <f t="shared" si="24"/>
        <v>-45.569834969211172</v>
      </c>
      <c r="Z48" s="269">
        <f t="shared" si="25"/>
        <v>17.62902421083005</v>
      </c>
      <c r="AA48" s="268" t="str">
        <f t="shared" si="7"/>
        <v>0.026122240866818+0.00858524811444087i</v>
      </c>
      <c r="AB48" s="268">
        <f t="shared" si="26"/>
        <v>-31.214334255943179</v>
      </c>
      <c r="AC48" s="268">
        <f t="shared" si="27"/>
        <v>18.193452517785072</v>
      </c>
    </row>
    <row r="49" spans="1:29">
      <c r="A49" s="276">
        <v>-1.6</v>
      </c>
      <c r="B49" s="275">
        <f t="shared" si="8"/>
        <v>251.1886431509578</v>
      </c>
      <c r="C49" s="274">
        <f t="shared" si="9"/>
        <v>1578.2647919764743</v>
      </c>
      <c r="D49" s="273" t="str">
        <f t="shared" si="10"/>
        <v>1578.26479197647i</v>
      </c>
      <c r="E49" s="272">
        <f t="shared" si="0"/>
        <v>7.0035472921278528</v>
      </c>
      <c r="F49" s="229" t="str">
        <f t="shared" si="11"/>
        <v>1.7649358581015-3.0634202306958i</v>
      </c>
      <c r="G49" s="229">
        <f t="shared" si="12"/>
        <v>10.968941033996789</v>
      </c>
      <c r="H49" s="229">
        <f t="shared" si="13"/>
        <v>-60.052358745785774</v>
      </c>
      <c r="I49" s="271">
        <f t="shared" si="14"/>
        <v>0.11072125450418696</v>
      </c>
      <c r="J49" s="271" t="str">
        <f t="shared" si="15"/>
        <v>0.0279024191852141-0.0484305619521406i</v>
      </c>
      <c r="K49" s="271">
        <f t="shared" si="16"/>
        <v>-25.052800321757189</v>
      </c>
      <c r="L49" s="271">
        <f t="shared" si="17"/>
        <v>-60.052358745785675</v>
      </c>
      <c r="M49" s="270">
        <f t="shared" si="1"/>
        <v>0.57807602795620494</v>
      </c>
      <c r="N49" s="270" t="str">
        <f t="shared" si="2"/>
        <v>0.148814603641637-0.251049379112076i</v>
      </c>
      <c r="O49" s="270">
        <f t="shared" si="18"/>
        <v>-10.697053114228341</v>
      </c>
      <c r="P49" s="270">
        <f t="shared" si="19"/>
        <v>-59.341799050549689</v>
      </c>
      <c r="Q49" s="229">
        <f t="shared" si="3"/>
        <v>-1474.628881071144</v>
      </c>
      <c r="R49" s="229" t="str">
        <f t="shared" si="4"/>
        <v>-2.72092791267242+0.843207528326164i</v>
      </c>
      <c r="S49" s="229">
        <f t="shared" si="20"/>
        <v>9.0925896232751118</v>
      </c>
      <c r="T49" s="229">
        <f t="shared" si="21"/>
        <v>162.78194550677884</v>
      </c>
      <c r="U49" s="227" t="str">
        <f t="shared" si="5"/>
        <v>-2.21916423943545+9.82355281650957i</v>
      </c>
      <c r="V49" s="227">
        <f t="shared" si="22"/>
        <v>20.061530657271902</v>
      </c>
      <c r="W49" s="227">
        <f t="shared" si="23"/>
        <v>102.72958676099306</v>
      </c>
      <c r="X49" s="269" t="str">
        <f t="shared" si="6"/>
        <v>0.00529248632080134+0.00110601904285884i</v>
      </c>
      <c r="Y49" s="269">
        <f t="shared" si="24"/>
        <v>-45.341163689499723</v>
      </c>
      <c r="Z49" s="269">
        <f t="shared" si="25"/>
        <v>11.80374512445449</v>
      </c>
      <c r="AA49" s="268" t="str">
        <f t="shared" si="7"/>
        <v>0.0275604710960695+0.00611722884679592i</v>
      </c>
      <c r="AB49" s="268">
        <f t="shared" si="26"/>
        <v>-30.98541648197088</v>
      </c>
      <c r="AC49" s="268">
        <f t="shared" si="27"/>
        <v>12.514304819690429</v>
      </c>
    </row>
    <row r="50" spans="1:29">
      <c r="A50" s="276">
        <v>-1.5</v>
      </c>
      <c r="B50" s="275">
        <f t="shared" si="8"/>
        <v>316.22776601683785</v>
      </c>
      <c r="C50" s="274">
        <f t="shared" si="9"/>
        <v>1986.9176531592195</v>
      </c>
      <c r="D50" s="273" t="str">
        <f t="shared" si="10"/>
        <v>1986.91765315922i</v>
      </c>
      <c r="E50" s="272">
        <f t="shared" si="0"/>
        <v>7.0035472921278528</v>
      </c>
      <c r="F50" s="229" t="str">
        <f t="shared" si="11"/>
        <v>1.22106000887461-2.68586737636066i</v>
      </c>
      <c r="G50" s="229">
        <f t="shared" si="12"/>
        <v>9.3976234498727198</v>
      </c>
      <c r="H50" s="229">
        <f t="shared" si="13"/>
        <v>-65.552311389175671</v>
      </c>
      <c r="I50" s="271">
        <f t="shared" si="14"/>
        <v>0.11072125450418696</v>
      </c>
      <c r="J50" s="271" t="str">
        <f t="shared" si="15"/>
        <v>0.0193041169521986-0.0424617116067435i</v>
      </c>
      <c r="K50" s="271">
        <f t="shared" si="16"/>
        <v>-26.624117905881249</v>
      </c>
      <c r="L50" s="271">
        <f t="shared" si="17"/>
        <v>-65.552311389175813</v>
      </c>
      <c r="M50" s="270">
        <f t="shared" si="1"/>
        <v>0.57807602795620494</v>
      </c>
      <c r="N50" s="270" t="str">
        <f t="shared" si="2"/>
        <v>0.104248256037708-0.22011909830724i</v>
      </c>
      <c r="O50" s="270">
        <f t="shared" si="18"/>
        <v>-12.26798005993188</v>
      </c>
      <c r="P50" s="270">
        <f t="shared" si="19"/>
        <v>-64.657796553246044</v>
      </c>
      <c r="Q50" s="229">
        <f t="shared" si="3"/>
        <v>-1474.628881071144</v>
      </c>
      <c r="R50" s="229" t="str">
        <f t="shared" si="4"/>
        <v>-2.72367335681385+0.62756788393658i</v>
      </c>
      <c r="S50" s="229">
        <f t="shared" si="20"/>
        <v>8.9277546580641758</v>
      </c>
      <c r="T50" s="229">
        <f t="shared" si="21"/>
        <v>167.02480050623689</v>
      </c>
      <c r="U50" s="227" t="str">
        <f t="shared" si="5"/>
        <v>-1.6402045073257+8.08172345885807i</v>
      </c>
      <c r="V50" s="227">
        <f t="shared" si="22"/>
        <v>18.325378107936896</v>
      </c>
      <c r="W50" s="227">
        <f t="shared" si="23"/>
        <v>101.47248911706119</v>
      </c>
      <c r="X50" s="269" t="str">
        <f t="shared" si="6"/>
        <v>0.00545245884703129+0.000607359377396003i</v>
      </c>
      <c r="Y50" s="269">
        <f t="shared" si="24"/>
        <v>-45.214595788461679</v>
      </c>
      <c r="Z50" s="269">
        <f t="shared" si="25"/>
        <v>6.3560792045844448</v>
      </c>
      <c r="AA50" s="268" t="str">
        <f t="shared" si="7"/>
        <v>0.0284177944836516+0.00361549947885054i</v>
      </c>
      <c r="AB50" s="268">
        <f t="shared" si="26"/>
        <v>-30.858457942512331</v>
      </c>
      <c r="AC50" s="268">
        <f t="shared" si="27"/>
        <v>7.2505940405142351</v>
      </c>
    </row>
    <row r="51" spans="1:29">
      <c r="A51" s="276">
        <v>-1.4</v>
      </c>
      <c r="B51" s="275">
        <f t="shared" si="8"/>
        <v>398.10717055349727</v>
      </c>
      <c r="C51" s="274">
        <f t="shared" si="9"/>
        <v>2501.3811247045714</v>
      </c>
      <c r="D51" s="273" t="str">
        <f t="shared" si="10"/>
        <v>2501.38112470457i</v>
      </c>
      <c r="E51" s="272">
        <f t="shared" si="0"/>
        <v>7.0035472921278528</v>
      </c>
      <c r="F51" s="229" t="str">
        <f t="shared" si="11"/>
        <v>0.815719502433485-2.28284062688601i</v>
      </c>
      <c r="G51" s="229">
        <f t="shared" si="12"/>
        <v>7.6913792798112466</v>
      </c>
      <c r="H51" s="229">
        <f t="shared" si="13"/>
        <v>-70.336843652302989</v>
      </c>
      <c r="I51" s="271">
        <f t="shared" si="14"/>
        <v>0.11072125450418696</v>
      </c>
      <c r="J51" s="271" t="str">
        <f t="shared" si="15"/>
        <v>0.0128959629835706-0.0360901365406714i</v>
      </c>
      <c r="K51" s="271">
        <f t="shared" si="16"/>
        <v>-28.330362075942727</v>
      </c>
      <c r="L51" s="271">
        <f t="shared" si="17"/>
        <v>-70.336843652302932</v>
      </c>
      <c r="M51" s="270">
        <f t="shared" si="1"/>
        <v>0.57807602795620494</v>
      </c>
      <c r="N51" s="270" t="str">
        <f t="shared" si="2"/>
        <v>0.0710336232039471-0.187103268399469i</v>
      </c>
      <c r="O51" s="270">
        <f t="shared" si="18"/>
        <v>-13.973605181785405</v>
      </c>
      <c r="P51" s="270">
        <f t="shared" si="19"/>
        <v>-69.210769701589214</v>
      </c>
      <c r="Q51" s="229">
        <f t="shared" si="3"/>
        <v>-1474.628881071144</v>
      </c>
      <c r="R51" s="229" t="str">
        <f t="shared" si="4"/>
        <v>-2.72801705697849+0.445494835164111i</v>
      </c>
      <c r="S51" s="229">
        <f t="shared" si="20"/>
        <v>8.8312420781155883</v>
      </c>
      <c r="T51" s="229">
        <f t="shared" si="21"/>
        <v>170.72526462441843</v>
      </c>
      <c r="U51" s="227" t="str">
        <f t="shared" si="5"/>
        <v>-1.20830300756804+6.59102699378526i</v>
      </c>
      <c r="V51" s="227">
        <f t="shared" si="22"/>
        <v>16.522621357926834</v>
      </c>
      <c r="W51" s="227">
        <f t="shared" si="23"/>
        <v>100.38842097211548</v>
      </c>
      <c r="X51" s="269" t="str">
        <f t="shared" si="6"/>
        <v>0.00551239580477614+0.000109682868794142i</v>
      </c>
      <c r="Y51" s="269">
        <f t="shared" si="24"/>
        <v>-45.171473053121503</v>
      </c>
      <c r="Z51" s="269">
        <f t="shared" si="25"/>
        <v>1.1398920792177463</v>
      </c>
      <c r="AA51" s="268" t="str">
        <f t="shared" si="7"/>
        <v>0.0287689800994675+0.00113836552827087i</v>
      </c>
      <c r="AB51" s="268">
        <f t="shared" si="26"/>
        <v>-30.814716158964181</v>
      </c>
      <c r="AC51" s="268">
        <f t="shared" si="27"/>
        <v>2.2659660299314743</v>
      </c>
    </row>
    <row r="52" spans="1:29">
      <c r="A52" s="276">
        <v>-1.3</v>
      </c>
      <c r="B52" s="275">
        <f t="shared" si="8"/>
        <v>501.18723362727206</v>
      </c>
      <c r="C52" s="274">
        <f t="shared" si="9"/>
        <v>3149.0522624728583</v>
      </c>
      <c r="D52" s="273" t="str">
        <f t="shared" si="10"/>
        <v>3149.05226247286i</v>
      </c>
      <c r="E52" s="272">
        <f t="shared" si="0"/>
        <v>7.0035472921278528</v>
      </c>
      <c r="F52" s="229" t="str">
        <f t="shared" si="11"/>
        <v>0.529377620263567-1.89701144458462i</v>
      </c>
      <c r="G52" s="229">
        <f t="shared" si="12"/>
        <v>5.887078092671528</v>
      </c>
      <c r="H52" s="229">
        <f t="shared" si="13"/>
        <v>-74.407775327488451</v>
      </c>
      <c r="I52" s="271">
        <f t="shared" si="14"/>
        <v>0.11072125450418696</v>
      </c>
      <c r="J52" s="271" t="str">
        <f t="shared" si="15"/>
        <v>0.00836909522805765-0.0299904431557559i</v>
      </c>
      <c r="K52" s="271">
        <f t="shared" si="16"/>
        <v>-30.134663263082469</v>
      </c>
      <c r="L52" s="271">
        <f t="shared" si="17"/>
        <v>-74.407775327488409</v>
      </c>
      <c r="M52" s="270">
        <f t="shared" si="1"/>
        <v>0.57807602795620494</v>
      </c>
      <c r="N52" s="270" t="str">
        <f t="shared" si="2"/>
        <v>0.0475697640306828-0.155498934419364i</v>
      </c>
      <c r="O52" s="270">
        <f t="shared" si="18"/>
        <v>-15.776925424348349</v>
      </c>
      <c r="P52" s="270">
        <f t="shared" si="19"/>
        <v>-72.990238953206344</v>
      </c>
      <c r="Q52" s="229">
        <f t="shared" si="3"/>
        <v>-1474.628881071144</v>
      </c>
      <c r="R52" s="229" t="str">
        <f t="shared" si="4"/>
        <v>-2.73488248547439+0.287437058741744i</v>
      </c>
      <c r="S52" s="229">
        <f t="shared" si="20"/>
        <v>8.7864828959340997</v>
      </c>
      <c r="T52" s="229">
        <f t="shared" si="21"/>
        <v>174.00022116534029</v>
      </c>
      <c r="U52" s="227" t="str">
        <f t="shared" si="5"/>
        <v>-0.902514191830112+5.34026612067121i</v>
      </c>
      <c r="V52" s="227">
        <f t="shared" si="22"/>
        <v>14.673560988605622</v>
      </c>
      <c r="W52" s="227">
        <f t="shared" si="23"/>
        <v>99.592445837851855</v>
      </c>
      <c r="X52" s="269" t="str">
        <f t="shared" si="6"/>
        <v>0.00547884922310178-0.000384717376880956i</v>
      </c>
      <c r="Y52" s="269">
        <f t="shared" si="24"/>
        <v>-45.204852063691057</v>
      </c>
      <c r="Z52" s="269">
        <f t="shared" si="25"/>
        <v>-4.0166391873572325</v>
      </c>
      <c r="AA52" s="268" t="str">
        <f t="shared" si="7"/>
        <v>0.0286547940478138-0.00130075695710439i</v>
      </c>
      <c r="AB52" s="268">
        <f t="shared" si="26"/>
        <v>-30.84711422495694</v>
      </c>
      <c r="AC52" s="268">
        <f t="shared" si="27"/>
        <v>-2.5991028130751808</v>
      </c>
    </row>
    <row r="53" spans="1:29">
      <c r="A53" s="276">
        <v>-1.2</v>
      </c>
      <c r="B53" s="275">
        <f t="shared" si="8"/>
        <v>630.95734448019311</v>
      </c>
      <c r="C53" s="274">
        <f t="shared" si="9"/>
        <v>3964.421916294998</v>
      </c>
      <c r="D53" s="273" t="str">
        <f t="shared" si="10"/>
        <v>3964.421916295i</v>
      </c>
      <c r="E53" s="272">
        <f t="shared" si="0"/>
        <v>7.0035472921278528</v>
      </c>
      <c r="F53" s="229" t="str">
        <f t="shared" si="11"/>
        <v>0.334667651220906-1.55187653362083i</v>
      </c>
      <c r="G53" s="229">
        <f t="shared" si="12"/>
        <v>4.0145623933339101</v>
      </c>
      <c r="H53" s="229">
        <f t="shared" si="13"/>
        <v>-77.830334575834414</v>
      </c>
      <c r="I53" s="271">
        <f t="shared" si="14"/>
        <v>0.11072125450418696</v>
      </c>
      <c r="J53" s="271" t="str">
        <f t="shared" si="15"/>
        <v>0.00529086484884579-0.0245340981464126i</v>
      </c>
      <c r="K53" s="271">
        <f t="shared" si="16"/>
        <v>-32.007178962420085</v>
      </c>
      <c r="L53" s="271">
        <f t="shared" si="17"/>
        <v>-77.830334575834399</v>
      </c>
      <c r="M53" s="270">
        <f t="shared" si="1"/>
        <v>0.57807602795620494</v>
      </c>
      <c r="N53" s="270" t="str">
        <f t="shared" si="2"/>
        <v>0.0316140944509787-0.127232046430931i</v>
      </c>
      <c r="O53" s="270">
        <f t="shared" si="18"/>
        <v>-17.647886885016622</v>
      </c>
      <c r="P53" s="270">
        <f t="shared" si="19"/>
        <v>-76.045974907497239</v>
      </c>
      <c r="Q53" s="229">
        <f t="shared" si="3"/>
        <v>-1474.628881071144</v>
      </c>
      <c r="R53" s="229" t="str">
        <f t="shared" si="4"/>
        <v>-2.74571627363361+0.145264259512714i</v>
      </c>
      <c r="S53" s="229">
        <f t="shared" si="20"/>
        <v>8.7852521701523401</v>
      </c>
      <c r="T53" s="229">
        <f t="shared" si="21"/>
        <v>176.97154559132161</v>
      </c>
      <c r="U53" s="227" t="str">
        <f t="shared" si="5"/>
        <v>-0.693470220704391+4.30962790157029i</v>
      </c>
      <c r="V53" s="227">
        <f t="shared" si="22"/>
        <v>12.799814563486247</v>
      </c>
      <c r="W53" s="227">
        <f t="shared" si="23"/>
        <v>99.141211015487201</v>
      </c>
      <c r="X53" s="269" t="str">
        <f t="shared" si="6"/>
        <v>0.00534929241552515-0.000874322016829566i</v>
      </c>
      <c r="Y53" s="269">
        <f t="shared" si="24"/>
        <v>-45.319575458901696</v>
      </c>
      <c r="Z53" s="269">
        <f t="shared" si="25"/>
        <v>-9.2827020488153291</v>
      </c>
      <c r="AA53" s="268" t="str">
        <f t="shared" si="7"/>
        <v>0.028070881514682-0.00369477547174192i</v>
      </c>
      <c r="AB53" s="268">
        <f t="shared" si="26"/>
        <v>-30.960283381498215</v>
      </c>
      <c r="AC53" s="268">
        <f t="shared" si="27"/>
        <v>-7.4983423804781477</v>
      </c>
    </row>
    <row r="54" spans="1:29">
      <c r="A54" s="276">
        <v>-1.1000000000000001</v>
      </c>
      <c r="B54" s="275">
        <f t="shared" si="8"/>
        <v>794.32823472428095</v>
      </c>
      <c r="C54" s="274">
        <f t="shared" si="9"/>
        <v>4990.9114934974996</v>
      </c>
      <c r="D54" s="273" t="str">
        <f t="shared" si="10"/>
        <v>4990.9114934975i</v>
      </c>
      <c r="E54" s="272">
        <f t="shared" si="0"/>
        <v>7.0035472921278528</v>
      </c>
      <c r="F54" s="229" t="str">
        <f t="shared" si="11"/>
        <v>0.205679944354672-1.25616808060289i</v>
      </c>
      <c r="G54" s="229">
        <f t="shared" si="12"/>
        <v>2.0958537694339037</v>
      </c>
      <c r="H54" s="229">
        <f t="shared" si="13"/>
        <v>-80.701131288009705</v>
      </c>
      <c r="I54" s="271">
        <f t="shared" si="14"/>
        <v>0.11072125450418696</v>
      </c>
      <c r="J54" s="271" t="str">
        <f t="shared" si="15"/>
        <v>0.00325165812628954-0.0198591513630247i</v>
      </c>
      <c r="K54" s="271">
        <f t="shared" si="16"/>
        <v>-33.925887586320066</v>
      </c>
      <c r="L54" s="271">
        <f t="shared" si="17"/>
        <v>-80.701131288009719</v>
      </c>
      <c r="M54" s="270">
        <f t="shared" si="1"/>
        <v>0.57807602795620494</v>
      </c>
      <c r="N54" s="270" t="str">
        <f t="shared" si="2"/>
        <v>0.0210433621126178-0.103018870128316i</v>
      </c>
      <c r="O54" s="270">
        <f t="shared" si="18"/>
        <v>-19.564133345430875</v>
      </c>
      <c r="P54" s="270">
        <f t="shared" si="19"/>
        <v>-78.455180104248527</v>
      </c>
      <c r="Q54" s="229">
        <f t="shared" si="3"/>
        <v>-1474.628881071144</v>
      </c>
      <c r="R54" s="229" t="str">
        <f t="shared" si="4"/>
        <v>-2.76276903123181+0.0119715688108065i</v>
      </c>
      <c r="S54" s="229">
        <f t="shared" si="20"/>
        <v>8.826973128517162</v>
      </c>
      <c r="T54" s="229">
        <f t="shared" si="21"/>
        <v>179.75172876695109</v>
      </c>
      <c r="U54" s="227" t="str">
        <f t="shared" si="5"/>
        <v>-0.553207877993693+3.47296458271841i</v>
      </c>
      <c r="V54" s="227">
        <f t="shared" si="22"/>
        <v>10.922826897951058</v>
      </c>
      <c r="W54" s="227">
        <f t="shared" si="23"/>
        <v>99.05059747894137</v>
      </c>
      <c r="X54" s="269" t="str">
        <f t="shared" si="6"/>
        <v>0.00511406307344781-0.00135087612217283i</v>
      </c>
      <c r="Y54" s="269">
        <f t="shared" si="24"/>
        <v>-45.531754577497978</v>
      </c>
      <c r="Z54" s="269">
        <f t="shared" si="25"/>
        <v>-14.79667361072153</v>
      </c>
      <c r="AA54" s="268" t="str">
        <f t="shared" si="7"/>
        <v>0.0269771510059151-0.00600575124185944i</v>
      </c>
      <c r="AB54" s="268">
        <f t="shared" si="26"/>
        <v>-31.170000336608798</v>
      </c>
      <c r="AC54" s="268">
        <f t="shared" si="27"/>
        <v>-12.550722426960311</v>
      </c>
    </row>
    <row r="55" spans="1:29" s="277" customFormat="1">
      <c r="A55" s="280">
        <v>-1</v>
      </c>
      <c r="B55" s="279">
        <f t="shared" si="8"/>
        <v>1000</v>
      </c>
      <c r="C55" s="278">
        <f t="shared" si="9"/>
        <v>6283.1853071795858</v>
      </c>
      <c r="D55" s="273" t="str">
        <f t="shared" si="10"/>
        <v>6283.18530717959i</v>
      </c>
      <c r="E55" s="272">
        <f t="shared" si="0"/>
        <v>7.0035472921278528</v>
      </c>
      <c r="F55" s="229" t="str">
        <f t="shared" si="11"/>
        <v>0.121709104369546-1.00965953178678i</v>
      </c>
      <c r="G55" s="229">
        <f t="shared" si="12"/>
        <v>0.14615231601814166</v>
      </c>
      <c r="H55" s="229">
        <f t="shared" si="13"/>
        <v>-83.126462647141366</v>
      </c>
      <c r="I55" s="271">
        <f t="shared" si="14"/>
        <v>0.11072125450418696</v>
      </c>
      <c r="J55" s="271" t="str">
        <f t="shared" si="15"/>
        <v>0.00192413703488863-0.0159620211470833i</v>
      </c>
      <c r="K55" s="271">
        <f t="shared" si="16"/>
        <v>-35.8755890397358</v>
      </c>
      <c r="L55" s="271">
        <f t="shared" si="17"/>
        <v>-83.126462647141381</v>
      </c>
      <c r="M55" s="270">
        <f t="shared" si="1"/>
        <v>0.57807602795620494</v>
      </c>
      <c r="N55" s="270" t="str">
        <f t="shared" si="2"/>
        <v>0.0141606623531741-0.0828417543536692i</v>
      </c>
      <c r="O55" s="270">
        <f t="shared" si="18"/>
        <v>-21.509935389763694</v>
      </c>
      <c r="P55" s="270">
        <f t="shared" si="19"/>
        <v>-80.299823965620192</v>
      </c>
      <c r="Q55" s="229">
        <f t="shared" si="3"/>
        <v>-1474.628881071144</v>
      </c>
      <c r="R55" s="229" t="str">
        <f t="shared" si="4"/>
        <v>-2.7895037842448-0.118428016837543i</v>
      </c>
      <c r="S55" s="229">
        <f t="shared" si="20"/>
        <v>8.9183598449062096</v>
      </c>
      <c r="T55" s="229">
        <f t="shared" si="21"/>
        <v>-177.56897507623933</v>
      </c>
      <c r="U55" s="227" t="str">
        <f t="shared" si="5"/>
        <v>-0.459079983246524+2.8020353168565i</v>
      </c>
      <c r="V55" s="227">
        <f t="shared" si="22"/>
        <v>9.0645121609243642</v>
      </c>
      <c r="W55" s="227">
        <f t="shared" si="23"/>
        <v>99.304562276619279</v>
      </c>
      <c r="X55" s="269" t="str">
        <f t="shared" si="6"/>
        <v>0.00476273650229702-0.00179336656852989i</v>
      </c>
      <c r="Y55" s="269">
        <f t="shared" si="24"/>
        <v>-45.867032099333905</v>
      </c>
      <c r="Z55" s="269">
        <f t="shared" si="25"/>
        <v>-20.633423928572618</v>
      </c>
      <c r="AA55" s="268" t="str">
        <f t="shared" si="7"/>
        <v>0.0253285619848619-0.00813542045891498i</v>
      </c>
      <c r="AB55" s="268">
        <f t="shared" si="26"/>
        <v>-31.501378449361816</v>
      </c>
      <c r="AC55" s="268">
        <f t="shared" si="27"/>
        <v>-17.806785247051398</v>
      </c>
    </row>
    <row r="56" spans="1:29">
      <c r="A56" s="276">
        <v>-0.9</v>
      </c>
      <c r="B56" s="275">
        <f t="shared" si="8"/>
        <v>1258.9254117941666</v>
      </c>
      <c r="C56" s="274">
        <f t="shared" si="9"/>
        <v>7910.0616502201183</v>
      </c>
      <c r="D56" s="273" t="str">
        <f t="shared" si="10"/>
        <v>7910.06165022012i</v>
      </c>
      <c r="E56" s="272">
        <f t="shared" si="0"/>
        <v>7.0035472921278528</v>
      </c>
      <c r="F56" s="229" t="str">
        <f t="shared" si="11"/>
        <v>0.0676737389430858-0.807696101400299i</v>
      </c>
      <c r="G56" s="229">
        <f t="shared" si="12"/>
        <v>-1.8246588016973591</v>
      </c>
      <c r="H56" s="229">
        <f t="shared" si="13"/>
        <v>-85.210594266972365</v>
      </c>
      <c r="I56" s="271">
        <f t="shared" si="14"/>
        <v>0.11072125450418696</v>
      </c>
      <c r="J56" s="271" t="str">
        <f t="shared" si="15"/>
        <v>0.00106987515900543-0.0127691185444985i</v>
      </c>
      <c r="K56" s="271">
        <f t="shared" si="16"/>
        <v>-37.846400157451342</v>
      </c>
      <c r="L56" s="271">
        <f t="shared" si="17"/>
        <v>-85.21059426697235</v>
      </c>
      <c r="M56" s="270">
        <f t="shared" si="1"/>
        <v>0.57807602795620494</v>
      </c>
      <c r="N56" s="270" t="str">
        <f t="shared" si="2"/>
        <v>0.00972977717416931-0.0663204031917373i</v>
      </c>
      <c r="O56" s="270">
        <f t="shared" si="18"/>
        <v>-23.474573523393509</v>
      </c>
      <c r="P56" s="270">
        <f t="shared" si="19"/>
        <v>-81.653753317231306</v>
      </c>
      <c r="Q56" s="229">
        <f t="shared" si="3"/>
        <v>-1474.628881071144</v>
      </c>
      <c r="R56" s="229" t="str">
        <f t="shared" si="4"/>
        <v>-2.8311553824763-0.250719102848493i</v>
      </c>
      <c r="S56" s="229">
        <f t="shared" si="20"/>
        <v>9.0732002399995189</v>
      </c>
      <c r="T56" s="229">
        <f t="shared" si="21"/>
        <v>-174.93924990247888</v>
      </c>
      <c r="U56" s="227" t="str">
        <f t="shared" si="5"/>
        <v>-0.394099712178322+2.26974606577037i</v>
      </c>
      <c r="V56" s="227">
        <f t="shared" si="22"/>
        <v>7.2485414383021753</v>
      </c>
      <c r="W56" s="227">
        <f t="shared" si="23"/>
        <v>99.850155830548758</v>
      </c>
      <c r="X56" s="269" t="str">
        <f t="shared" si="6"/>
        <v>0.00429500314738861-0.00216666858321214i</v>
      </c>
      <c r="Y56" s="269">
        <f t="shared" si="24"/>
        <v>-46.35608404294576</v>
      </c>
      <c r="Z56" s="269">
        <f t="shared" si="25"/>
        <v>-26.769237715140463</v>
      </c>
      <c r="AA56" s="268" t="str">
        <f t="shared" si="7"/>
        <v>0.0231273731738346-0.00991832850838025i</v>
      </c>
      <c r="AB56" s="268">
        <f t="shared" si="26"/>
        <v>-31.984257408887942</v>
      </c>
      <c r="AC56" s="268">
        <f t="shared" si="27"/>
        <v>-23.212396765399443</v>
      </c>
    </row>
    <row r="57" spans="1:29">
      <c r="A57" s="276">
        <v>-0.8</v>
      </c>
      <c r="B57" s="275">
        <f t="shared" si="8"/>
        <v>1584.8931924611131</v>
      </c>
      <c r="C57" s="274">
        <f t="shared" si="9"/>
        <v>9958.1776203206136</v>
      </c>
      <c r="D57" s="273" t="str">
        <f t="shared" si="10"/>
        <v>9958.17762032061i</v>
      </c>
      <c r="E57" s="272">
        <f t="shared" si="0"/>
        <v>7.0035472921278528</v>
      </c>
      <c r="F57" s="229" t="str">
        <f t="shared" si="11"/>
        <v>0.0331766938964246-0.644007752818321i</v>
      </c>
      <c r="G57" s="229">
        <f t="shared" si="12"/>
        <v>-3.8106676279799983</v>
      </c>
      <c r="H57" s="229">
        <f t="shared" si="13"/>
        <v>-87.050958441140025</v>
      </c>
      <c r="I57" s="271">
        <f t="shared" si="14"/>
        <v>0.11072125450418696</v>
      </c>
      <c r="J57" s="271" t="str">
        <f t="shared" si="15"/>
        <v>0.00052450065877937-0.0101813185987358i</v>
      </c>
      <c r="K57" s="271">
        <f t="shared" si="16"/>
        <v>-39.832408983733949</v>
      </c>
      <c r="L57" s="271">
        <f t="shared" si="17"/>
        <v>-87.05095844114004</v>
      </c>
      <c r="M57" s="270">
        <f t="shared" si="1"/>
        <v>0.57807602795620494</v>
      </c>
      <c r="N57" s="270" t="str">
        <f t="shared" si="2"/>
        <v>0.00689808307401978-0.0529424081808584i</v>
      </c>
      <c r="O57" s="270">
        <f t="shared" si="18"/>
        <v>-25.450816766709856</v>
      </c>
      <c r="P57" s="270">
        <f t="shared" si="19"/>
        <v>-82.576518224409298</v>
      </c>
      <c r="Q57" s="229">
        <f t="shared" si="3"/>
        <v>-1474.628881071144</v>
      </c>
      <c r="R57" s="229" t="str">
        <f t="shared" si="4"/>
        <v>-2.89541170356191-0.387813319961766i</v>
      </c>
      <c r="S57" s="229">
        <f t="shared" si="20"/>
        <v>9.3114287285694015</v>
      </c>
      <c r="T57" s="229">
        <f t="shared" si="21"/>
        <v>-172.37117058529336</v>
      </c>
      <c r="U57" s="227" t="str">
        <f t="shared" si="5"/>
        <v>-0.345814972494788+1.85180122088944i</v>
      </c>
      <c r="V57" s="227">
        <f t="shared" si="22"/>
        <v>5.5007611005893828</v>
      </c>
      <c r="W57" s="227">
        <f t="shared" si="23"/>
        <v>100.57787097356665</v>
      </c>
      <c r="X57" s="269" t="str">
        <f t="shared" si="6"/>
        <v>0.00373248462304206-0.00242938225807866i</v>
      </c>
      <c r="Y57" s="269">
        <f t="shared" si="24"/>
        <v>-47.026041513939546</v>
      </c>
      <c r="Z57" s="269">
        <f t="shared" si="25"/>
        <v>-33.059111246142166</v>
      </c>
      <c r="AA57" s="268" t="str">
        <f t="shared" si="7"/>
        <v>0.0204798588680586-0.0111588746092675i</v>
      </c>
      <c r="AB57" s="268">
        <f t="shared" si="26"/>
        <v>-32.64444929691544</v>
      </c>
      <c r="AC57" s="268">
        <f t="shared" si="27"/>
        <v>-28.584671029411485</v>
      </c>
    </row>
    <row r="58" spans="1:29">
      <c r="A58" s="276">
        <v>-0.7</v>
      </c>
      <c r="B58" s="275">
        <f t="shared" si="8"/>
        <v>1995.2623149688795</v>
      </c>
      <c r="C58" s="274">
        <f t="shared" si="9"/>
        <v>12536.602861381592</v>
      </c>
      <c r="D58" s="273" t="str">
        <f t="shared" si="10"/>
        <v>12536.6028613816i</v>
      </c>
      <c r="E58" s="272">
        <f t="shared" si="0"/>
        <v>7.0035472921278528</v>
      </c>
      <c r="F58" s="229" t="str">
        <f t="shared" si="11"/>
        <v>0.0112900137093763-0.512206739001505i</v>
      </c>
      <c r="G58" s="229">
        <f t="shared" si="12"/>
        <v>-5.808984749429734</v>
      </c>
      <c r="H58" s="229">
        <f t="shared" si="13"/>
        <v>-88.737296177927306</v>
      </c>
      <c r="I58" s="271">
        <f t="shared" si="14"/>
        <v>0.11072125450418696</v>
      </c>
      <c r="J58" s="271" t="str">
        <f t="shared" si="15"/>
        <v>0.000178487333508363-0.00809763543276006i</v>
      </c>
      <c r="K58" s="271">
        <f t="shared" si="16"/>
        <v>-41.830726105183722</v>
      </c>
      <c r="L58" s="271">
        <f t="shared" si="17"/>
        <v>-88.737296177927306</v>
      </c>
      <c r="M58" s="270">
        <f t="shared" si="1"/>
        <v>0.57807602795620494</v>
      </c>
      <c r="N58" s="270" t="str">
        <f t="shared" si="2"/>
        <v>0.00509685781568757-0.042185976798749i</v>
      </c>
      <c r="O58" s="270">
        <f t="shared" si="18"/>
        <v>-27.433701322634331</v>
      </c>
      <c r="P58" s="270">
        <f t="shared" si="19"/>
        <v>-83.110984971599905</v>
      </c>
      <c r="Q58" s="229">
        <f t="shared" si="3"/>
        <v>-1474.628881071144</v>
      </c>
      <c r="R58" s="229" t="str">
        <f t="shared" si="4"/>
        <v>-2.99303400358564-0.529287725331156i</v>
      </c>
      <c r="S58" s="229">
        <f t="shared" si="20"/>
        <v>9.6559667019350464</v>
      </c>
      <c r="T58" s="229">
        <f t="shared" si="21"/>
        <v>-169.97150256663363</v>
      </c>
      <c r="U58" s="227" t="str">
        <f t="shared" si="5"/>
        <v>-0.304896134718507+1.52707652102203i</v>
      </c>
      <c r="V58" s="227">
        <f t="shared" si="22"/>
        <v>3.8469819525053328</v>
      </c>
      <c r="W58" s="227">
        <f t="shared" si="23"/>
        <v>101.29120125543902</v>
      </c>
      <c r="X58" s="269" t="str">
        <f t="shared" si="6"/>
        <v>0.00312255297026313-0.00255135870024001i</v>
      </c>
      <c r="Y58" s="269">
        <f t="shared" si="24"/>
        <v>-47.888856481664632</v>
      </c>
      <c r="Z58" s="269">
        <f t="shared" si="25"/>
        <v>-39.251385481408043</v>
      </c>
      <c r="AA58" s="268" t="str">
        <f t="shared" si="7"/>
        <v>0.0176151366704165-0.0117145838416169i</v>
      </c>
      <c r="AB58" s="268">
        <f t="shared" si="26"/>
        <v>-33.491831699115238</v>
      </c>
      <c r="AC58" s="268">
        <f t="shared" si="27"/>
        <v>-33.625074275080642</v>
      </c>
    </row>
    <row r="59" spans="1:29">
      <c r="A59" s="276">
        <v>-0.6</v>
      </c>
      <c r="B59" s="275">
        <f t="shared" si="8"/>
        <v>2511.8864315095802</v>
      </c>
      <c r="C59" s="274">
        <f t="shared" si="9"/>
        <v>15782.647919764757</v>
      </c>
      <c r="D59" s="273" t="str">
        <f t="shared" si="10"/>
        <v>15782.6479197648i</v>
      </c>
      <c r="E59" s="272">
        <f t="shared" si="0"/>
        <v>7.0035472921278528</v>
      </c>
      <c r="F59" s="229" t="str">
        <f t="shared" si="11"/>
        <v>-0.00250136696336041-0.406471559666326i</v>
      </c>
      <c r="G59" s="229">
        <f t="shared" si="12"/>
        <v>-7.8192322576516124</v>
      </c>
      <c r="H59" s="229">
        <f t="shared" si="13"/>
        <v>-90.352585457708699</v>
      </c>
      <c r="I59" s="271">
        <f t="shared" si="14"/>
        <v>0.11072125450418696</v>
      </c>
      <c r="J59" s="271" t="str">
        <f t="shared" si="15"/>
        <v>-0.0000395448872701833-0.00642603514038032i</v>
      </c>
      <c r="K59" s="271">
        <f t="shared" si="16"/>
        <v>-43.840973613405609</v>
      </c>
      <c r="L59" s="271">
        <f t="shared" si="17"/>
        <v>-90.352585457708699</v>
      </c>
      <c r="M59" s="270">
        <f t="shared" si="1"/>
        <v>0.57807602795620494</v>
      </c>
      <c r="N59" s="270" t="str">
        <f t="shared" si="2"/>
        <v>0.00395453166014697-0.033575956419601i</v>
      </c>
      <c r="O59" s="270">
        <f t="shared" si="18"/>
        <v>-29.419601643275968</v>
      </c>
      <c r="P59" s="270">
        <f t="shared" si="19"/>
        <v>-83.282725201963814</v>
      </c>
      <c r="Q59" s="229">
        <f t="shared" si="3"/>
        <v>-1474.628881071144</v>
      </c>
      <c r="R59" s="229" t="str">
        <f t="shared" si="4"/>
        <v>-3.13788446620628-0.668773378196153i</v>
      </c>
      <c r="S59" s="229">
        <f t="shared" si="20"/>
        <v>10.125663072110097</v>
      </c>
      <c r="T59" s="229">
        <f t="shared" si="21"/>
        <v>-167.9686371129043</v>
      </c>
      <c r="U59" s="227" t="str">
        <f t="shared" si="5"/>
        <v>-0.263988357560098+1.2771336406658i</v>
      </c>
      <c r="V59" s="227">
        <f t="shared" si="22"/>
        <v>2.306430814458496</v>
      </c>
      <c r="W59" s="227">
        <f t="shared" si="23"/>
        <v>101.67877742938697</v>
      </c>
      <c r="X59" s="269" t="str">
        <f t="shared" si="6"/>
        <v>0.00252635058813263-0.00253131114461881i</v>
      </c>
      <c r="Y59" s="269">
        <f t="shared" si="24"/>
        <v>-48.931300190169516</v>
      </c>
      <c r="Z59" s="269">
        <f t="shared" si="25"/>
        <v>-45.056195703583199</v>
      </c>
      <c r="AA59" s="268" t="str">
        <f t="shared" si="7"/>
        <v>0.014829162877045-0.0115801174582562i</v>
      </c>
      <c r="AB59" s="268">
        <f t="shared" si="26"/>
        <v>-34.509928220039903</v>
      </c>
      <c r="AC59" s="268">
        <f t="shared" si="27"/>
        <v>-37.986335447838307</v>
      </c>
    </row>
    <row r="60" spans="1:29">
      <c r="A60" s="276">
        <v>-0.5</v>
      </c>
      <c r="B60" s="275">
        <f t="shared" si="8"/>
        <v>3162.2776601683795</v>
      </c>
      <c r="C60" s="274">
        <f t="shared" si="9"/>
        <v>19869.176531592202</v>
      </c>
      <c r="D60" s="273" t="str">
        <f t="shared" si="10"/>
        <v>19869.1765315922i</v>
      </c>
      <c r="E60" s="272">
        <f t="shared" si="0"/>
        <v>7.0035472921278528</v>
      </c>
      <c r="F60" s="229" t="str">
        <f t="shared" si="11"/>
        <v>-0.0110922275979931-0.321787857605301i</v>
      </c>
      <c r="G60" s="229">
        <f t="shared" si="12"/>
        <v>-9.8434496264250164</v>
      </c>
      <c r="H60" s="229">
        <f t="shared" si="13"/>
        <v>-91.974239458296879</v>
      </c>
      <c r="I60" s="271">
        <f t="shared" si="14"/>
        <v>0.11072125450418696</v>
      </c>
      <c r="J60" s="271" t="str">
        <f t="shared" si="15"/>
        <v>-0.000175360471439413-0.00508724419100034i</v>
      </c>
      <c r="K60" s="271">
        <f t="shared" si="16"/>
        <v>-45.865190982178994</v>
      </c>
      <c r="L60" s="271">
        <f t="shared" si="17"/>
        <v>-91.974239458296893</v>
      </c>
      <c r="M60" s="270">
        <f t="shared" si="1"/>
        <v>0.57807602795620494</v>
      </c>
      <c r="N60" s="270" t="str">
        <f t="shared" si="2"/>
        <v>0.00323146832925333-0.0267034689415183i</v>
      </c>
      <c r="O60" s="270">
        <f t="shared" si="18"/>
        <v>-31.405508752878369</v>
      </c>
      <c r="P60" s="270">
        <f t="shared" si="19"/>
        <v>-83.100013708143493</v>
      </c>
      <c r="Q60" s="229">
        <f t="shared" si="3"/>
        <v>-1474.628881071144</v>
      </c>
      <c r="R60" s="229" t="str">
        <f t="shared" si="4"/>
        <v>-3.34521204869549-0.7900864757695i</v>
      </c>
      <c r="S60" s="229">
        <f t="shared" si="20"/>
        <v>10.724219739415357</v>
      </c>
      <c r="T60" s="229">
        <f t="shared" si="21"/>
        <v>-166.71116306253978</v>
      </c>
      <c r="U60" s="227" t="str">
        <f t="shared" si="5"/>
        <v>-0.217134380953111+1.08521243739649i</v>
      </c>
      <c r="V60" s="227">
        <f t="shared" si="22"/>
        <v>0.8807701129903196</v>
      </c>
      <c r="W60" s="227">
        <f t="shared" si="23"/>
        <v>101.31459747916337</v>
      </c>
      <c r="X60" s="269" t="str">
        <f t="shared" si="6"/>
        <v>0.00199590054789063-0.00240011960744662i</v>
      </c>
      <c r="Y60" s="269">
        <f t="shared" si="24"/>
        <v>-50.112541170335248</v>
      </c>
      <c r="Z60" s="269">
        <f t="shared" si="25"/>
        <v>-50.253638886066753</v>
      </c>
      <c r="AA60" s="268" t="str">
        <f t="shared" si="7"/>
        <v>0.0123771356433085-0.0109040115945651i</v>
      </c>
      <c r="AB60" s="268">
        <f t="shared" si="26"/>
        <v>-35.652858941034616</v>
      </c>
      <c r="AC60" s="268">
        <f t="shared" si="27"/>
        <v>-41.379413135913168</v>
      </c>
    </row>
    <row r="61" spans="1:29">
      <c r="A61" s="276">
        <v>-0.4</v>
      </c>
      <c r="B61" s="275">
        <f t="shared" si="8"/>
        <v>3981.0717055349719</v>
      </c>
      <c r="C61" s="274">
        <f t="shared" si="9"/>
        <v>25013.811247045713</v>
      </c>
      <c r="D61" s="273" t="str">
        <f t="shared" si="10"/>
        <v>25013.8112470457i</v>
      </c>
      <c r="E61" s="272">
        <f t="shared" si="0"/>
        <v>7.0035472921278528</v>
      </c>
      <c r="F61" s="229" t="str">
        <f t="shared" si="11"/>
        <v>-0.0163091726430739-0.253972716731797i</v>
      </c>
      <c r="G61" s="229">
        <f t="shared" si="12"/>
        <v>-11.886386421050892</v>
      </c>
      <c r="H61" s="229">
        <f t="shared" si="13"/>
        <v>-93.674274438966009</v>
      </c>
      <c r="I61" s="271">
        <f t="shared" si="14"/>
        <v>0.11072125450418696</v>
      </c>
      <c r="J61" s="271" t="str">
        <f t="shared" si="15"/>
        <v>-0.000257836776085775-0.00401513356495626i</v>
      </c>
      <c r="K61" s="271">
        <f t="shared" si="16"/>
        <v>-47.908127776804868</v>
      </c>
      <c r="L61" s="271">
        <f t="shared" si="17"/>
        <v>-93.674274438966009</v>
      </c>
      <c r="M61" s="270">
        <f t="shared" si="1"/>
        <v>0.57807602795620494</v>
      </c>
      <c r="N61" s="270" t="str">
        <f t="shared" si="2"/>
        <v>0.00277437361882146-0.021227630929482i</v>
      </c>
      <c r="O61" s="270">
        <f t="shared" si="18"/>
        <v>-33.388411747045538</v>
      </c>
      <c r="P61" s="270">
        <f t="shared" si="19"/>
        <v>-82.553857220342621</v>
      </c>
      <c r="Q61" s="229">
        <f t="shared" si="3"/>
        <v>-1474.628881071144</v>
      </c>
      <c r="R61" s="229" t="str">
        <f t="shared" si="4"/>
        <v>-3.62637593523357-0.863048733708743i</v>
      </c>
      <c r="S61" s="229">
        <f t="shared" si="20"/>
        <v>11.428727890002516</v>
      </c>
      <c r="T61" s="229">
        <f t="shared" si="21"/>
        <v>-166.61309608040003</v>
      </c>
      <c r="U61" s="227" t="str">
        <f t="shared" si="5"/>
        <v>-0.160047640375534+0.935076158959523i</v>
      </c>
      <c r="V61" s="227">
        <f t="shared" si="22"/>
        <v>-0.45765853104837761</v>
      </c>
      <c r="W61" s="227">
        <f t="shared" si="23"/>
        <v>99.712629480633979</v>
      </c>
      <c r="X61" s="269" t="str">
        <f t="shared" si="6"/>
        <v>0.00155641054242229-0.00220660866337805i</v>
      </c>
      <c r="Y61" s="269">
        <f t="shared" si="24"/>
        <v>-51.371810012720253</v>
      </c>
      <c r="Z61" s="269">
        <f t="shared" si="25"/>
        <v>-54.803132014631124</v>
      </c>
      <c r="AA61" s="268" t="str">
        <f t="shared" si="7"/>
        <v>0.010390561805743-0.00992344099162145i</v>
      </c>
      <c r="AB61" s="268">
        <f t="shared" si="26"/>
        <v>-36.852093982960909</v>
      </c>
      <c r="AC61" s="268">
        <f t="shared" si="27"/>
        <v>-43.682714796007808</v>
      </c>
    </row>
    <row r="62" spans="1:29">
      <c r="A62" s="276">
        <v>-0.3</v>
      </c>
      <c r="B62" s="275">
        <f t="shared" si="8"/>
        <v>5011.8723362727224</v>
      </c>
      <c r="C62" s="274">
        <f t="shared" si="9"/>
        <v>31490.522624728597</v>
      </c>
      <c r="D62" s="273" t="str">
        <f t="shared" si="10"/>
        <v>31490.5226247286i</v>
      </c>
      <c r="E62" s="272">
        <f t="shared" si="0"/>
        <v>7.0035472921278528</v>
      </c>
      <c r="F62" s="229" t="str">
        <f t="shared" si="11"/>
        <v>-0.0192795320884472-0.199607609272859i</v>
      </c>
      <c r="G62" s="229">
        <f t="shared" si="12"/>
        <v>-13.956130280915657</v>
      </c>
      <c r="H62" s="229">
        <f t="shared" si="13"/>
        <v>-95.516923155813615</v>
      </c>
      <c r="I62" s="271">
        <f t="shared" si="14"/>
        <v>0.11072125450418696</v>
      </c>
      <c r="J62" s="271" t="str">
        <f t="shared" si="15"/>
        <v>-0.00030479611117726-0.00315565869486086i</v>
      </c>
      <c r="K62" s="271">
        <f t="shared" si="16"/>
        <v>-49.977871636669647</v>
      </c>
      <c r="L62" s="271">
        <f t="shared" si="17"/>
        <v>-95.516923155813629</v>
      </c>
      <c r="M62" s="270">
        <f t="shared" si="1"/>
        <v>0.57807602795620494</v>
      </c>
      <c r="N62" s="270" t="str">
        <f t="shared" si="2"/>
        <v>0.00248569117629328-0.0168694932602368i</v>
      </c>
      <c r="O62" s="270">
        <f t="shared" si="18"/>
        <v>-35.364676348466915</v>
      </c>
      <c r="P62" s="270">
        <f t="shared" si="19"/>
        <v>-81.617879794013291</v>
      </c>
      <c r="Q62" s="229">
        <f t="shared" si="3"/>
        <v>-1474.628881071144</v>
      </c>
      <c r="R62" s="229" t="str">
        <f t="shared" si="4"/>
        <v>-3.97849833455969-0.84222081838784i</v>
      </c>
      <c r="S62" s="229">
        <f t="shared" si="20"/>
        <v>12.184773390768749</v>
      </c>
      <c r="T62" s="229">
        <f t="shared" si="21"/>
        <v>-168.0473400627715</v>
      </c>
      <c r="U62" s="227" t="str">
        <f t="shared" si="5"/>
        <v>-0.0914100977332502+0.810376164351177i</v>
      </c>
      <c r="V62" s="227">
        <f t="shared" si="22"/>
        <v>-1.7713568901469132</v>
      </c>
      <c r="W62" s="227">
        <f t="shared" si="23"/>
        <v>96.435736781414889</v>
      </c>
      <c r="X62" s="269" t="str">
        <f t="shared" si="6"/>
        <v>0.00120386950410186-0.00199748155920055i</v>
      </c>
      <c r="Y62" s="269">
        <f t="shared" si="24"/>
        <v>-52.644622281787015</v>
      </c>
      <c r="Z62" s="269">
        <f t="shared" si="25"/>
        <v>-58.922895758819095</v>
      </c>
      <c r="AA62" s="268" t="str">
        <f t="shared" si="7"/>
        <v>0.00886610313988365-0.00887348818295702i</v>
      </c>
      <c r="AB62" s="268">
        <f t="shared" si="26"/>
        <v>-38.031426993584269</v>
      </c>
      <c r="AC62" s="268">
        <f t="shared" si="27"/>
        <v>-45.023852397018722</v>
      </c>
    </row>
    <row r="63" spans="1:29">
      <c r="A63" s="276">
        <v>-0.2</v>
      </c>
      <c r="B63" s="275">
        <f t="shared" si="8"/>
        <v>6309.5734448019321</v>
      </c>
      <c r="C63" s="274">
        <f t="shared" si="9"/>
        <v>39644.219162949987</v>
      </c>
      <c r="D63" s="273" t="str">
        <f t="shared" si="10"/>
        <v>39644.21916295i</v>
      </c>
      <c r="E63" s="272">
        <f t="shared" si="0"/>
        <v>7.0035472921278528</v>
      </c>
      <c r="F63" s="229" t="str">
        <f t="shared" si="11"/>
        <v>-0.0206734851874502-0.155944809482437i</v>
      </c>
      <c r="G63" s="229">
        <f t="shared" si="12"/>
        <v>-16.064918921753986</v>
      </c>
      <c r="H63" s="229">
        <f t="shared" si="13"/>
        <v>-97.551624564483546</v>
      </c>
      <c r="I63" s="271">
        <f t="shared" si="14"/>
        <v>0.11072125450418696</v>
      </c>
      <c r="J63" s="271" t="str">
        <f t="shared" si="15"/>
        <v>-0.000326833548693402-0.00246537993092724i</v>
      </c>
      <c r="K63" s="271">
        <f t="shared" si="16"/>
        <v>-52.086660277507981</v>
      </c>
      <c r="L63" s="271">
        <f t="shared" si="17"/>
        <v>-97.551624564483561</v>
      </c>
      <c r="M63" s="270">
        <f t="shared" si="1"/>
        <v>0.57807602795620494</v>
      </c>
      <c r="N63" s="270" t="str">
        <f t="shared" si="2"/>
        <v>0.00230354234234574-0.0134033514812504i</v>
      </c>
      <c r="O63" s="270">
        <f t="shared" si="18"/>
        <v>-37.329312509117983</v>
      </c>
      <c r="P63" s="270">
        <f t="shared" si="19"/>
        <v>-80.24823396751988</v>
      </c>
      <c r="Q63" s="229">
        <f t="shared" si="3"/>
        <v>-1474.628881071144</v>
      </c>
      <c r="R63" s="229" t="str">
        <f t="shared" si="4"/>
        <v>-4.37079509248785-0.674192820718087i</v>
      </c>
      <c r="S63" s="229">
        <f t="shared" si="20"/>
        <v>12.913330063562958</v>
      </c>
      <c r="T63" s="229">
        <f t="shared" si="21"/>
        <v>-171.23126516363669</v>
      </c>
      <c r="U63" s="227" t="str">
        <f t="shared" si="5"/>
        <v>-0.0147773033793813+0.695540723277389i</v>
      </c>
      <c r="V63" s="227">
        <f t="shared" si="22"/>
        <v>-3.1515888581910261</v>
      </c>
      <c r="W63" s="227">
        <f t="shared" si="23"/>
        <v>91.217110271879775</v>
      </c>
      <c r="X63" s="269" t="str">
        <f t="shared" si="6"/>
        <v>0.000913817838190921-0.00180313690965955i</v>
      </c>
      <c r="Y63" s="269">
        <f t="shared" si="24"/>
        <v>-53.886627637766942</v>
      </c>
      <c r="Z63" s="269">
        <f t="shared" si="25"/>
        <v>-63.12441038737127</v>
      </c>
      <c r="AA63" s="268" t="str">
        <f t="shared" si="7"/>
        <v>0.00770384873107061-0.00792785859126993i</v>
      </c>
      <c r="AB63" s="268">
        <f t="shared" si="26"/>
        <v>-39.129279869376951</v>
      </c>
      <c r="AC63" s="268">
        <f t="shared" si="27"/>
        <v>-45.821019790407576</v>
      </c>
    </row>
    <row r="64" spans="1:29">
      <c r="A64" s="276">
        <v>-0.1</v>
      </c>
      <c r="B64" s="275">
        <f t="shared" si="8"/>
        <v>7943.2823472428145</v>
      </c>
      <c r="C64" s="274">
        <f t="shared" si="9"/>
        <v>49909.114934975027</v>
      </c>
      <c r="D64" s="273" t="str">
        <f t="shared" si="10"/>
        <v>49909.114934975i</v>
      </c>
      <c r="E64" s="272">
        <f t="shared" si="0"/>
        <v>7.0035472921278528</v>
      </c>
      <c r="F64" s="229" t="str">
        <f t="shared" si="11"/>
        <v>-0.0208665096464105-0.12081790457838i</v>
      </c>
      <c r="G64" s="229">
        <f t="shared" si="12"/>
        <v>-18.229723325898675</v>
      </c>
      <c r="H64" s="229">
        <f t="shared" si="13"/>
        <v>-99.798910406351752</v>
      </c>
      <c r="I64" s="271">
        <f t="shared" si="14"/>
        <v>0.11072125450418696</v>
      </c>
      <c r="J64" s="271" t="str">
        <f t="shared" si="15"/>
        <v>-0.000329885132320187-0.00191004778057564i</v>
      </c>
      <c r="K64" s="271">
        <f t="shared" si="16"/>
        <v>-54.251464681652678</v>
      </c>
      <c r="L64" s="271">
        <f t="shared" si="17"/>
        <v>-99.798910406351766</v>
      </c>
      <c r="M64" s="270">
        <f t="shared" si="1"/>
        <v>0.57807602795620494</v>
      </c>
      <c r="N64" s="270" t="str">
        <f t="shared" si="2"/>
        <v>0.00218876394020919-0.0106478525053156i</v>
      </c>
      <c r="O64" s="270">
        <f t="shared" si="18"/>
        <v>-39.275021341866065</v>
      </c>
      <c r="P64" s="270">
        <f t="shared" si="19"/>
        <v>-78.384130058827779</v>
      </c>
      <c r="Q64" s="229">
        <f t="shared" si="3"/>
        <v>-1474.628881071144</v>
      </c>
      <c r="R64" s="229" t="str">
        <f t="shared" si="4"/>
        <v>-4.7358406272134-0.317441302076207i</v>
      </c>
      <c r="S64" s="229">
        <f t="shared" si="20"/>
        <v>13.527410557731939</v>
      </c>
      <c r="T64" s="229">
        <f t="shared" si="21"/>
        <v>-176.16522554715871</v>
      </c>
      <c r="U64" s="227" t="str">
        <f t="shared" si="5"/>
        <v>0.0604678711881313+0.578798232989026i</v>
      </c>
      <c r="V64" s="227">
        <f t="shared" si="22"/>
        <v>-4.7023127681667392</v>
      </c>
      <c r="W64" s="227">
        <f t="shared" si="23"/>
        <v>84.035864046489522</v>
      </c>
      <c r="X64" s="269" t="str">
        <f t="shared" si="6"/>
        <v>0.000653343430971357-0.0016304857601109i</v>
      </c>
      <c r="Y64" s="269">
        <f t="shared" si="24"/>
        <v>-55.106967658851147</v>
      </c>
      <c r="Z64" s="269">
        <f t="shared" si="25"/>
        <v>-68.163788045165091</v>
      </c>
      <c r="AA64" s="268" t="str">
        <f t="shared" si="7"/>
        <v>0.00674976033584507-0.00717495755930545i</v>
      </c>
      <c r="AB64" s="268">
        <f t="shared" si="26"/>
        <v>-40.130524319064527</v>
      </c>
      <c r="AC64" s="268">
        <f t="shared" si="27"/>
        <v>-46.749007697641098</v>
      </c>
    </row>
    <row r="65" spans="1:29">
      <c r="A65" s="276">
        <v>0</v>
      </c>
      <c r="B65" s="275">
        <f t="shared" si="8"/>
        <v>10000</v>
      </c>
      <c r="C65" s="274">
        <f t="shared" si="9"/>
        <v>62831.853071795864</v>
      </c>
      <c r="D65" s="273" t="str">
        <f t="shared" si="10"/>
        <v>62831.8530717959i</v>
      </c>
      <c r="E65" s="272">
        <f t="shared" si="0"/>
        <v>7.0035472921278528</v>
      </c>
      <c r="F65" s="229" t="str">
        <f t="shared" si="11"/>
        <v>-0.0200602163890242-0.0925653789788332i</v>
      </c>
      <c r="G65" s="229">
        <f t="shared" si="12"/>
        <v>-20.47170681397148</v>
      </c>
      <c r="H65" s="229">
        <f t="shared" si="13"/>
        <v>-102.22771473027072</v>
      </c>
      <c r="I65" s="271">
        <f t="shared" si="14"/>
        <v>0.11072125450418696</v>
      </c>
      <c r="J65" s="271" t="str">
        <f t="shared" si="15"/>
        <v>-0.000317138191772442-0.00146339482789128i</v>
      </c>
      <c r="K65" s="271">
        <f t="shared" si="16"/>
        <v>-56.493448169725482</v>
      </c>
      <c r="L65" s="271">
        <f t="shared" si="17"/>
        <v>-102.22771473027076</v>
      </c>
      <c r="M65" s="270">
        <f t="shared" si="1"/>
        <v>0.57807602795620494</v>
      </c>
      <c r="N65" s="270" t="str">
        <f t="shared" si="2"/>
        <v>0.00211660262147708-0.00845791727123328i</v>
      </c>
      <c r="O65" s="270">
        <f t="shared" si="18"/>
        <v>-41.190928660521813</v>
      </c>
      <c r="P65" s="270">
        <f t="shared" si="19"/>
        <v>-75.95021971032314</v>
      </c>
      <c r="Q65" s="229">
        <f t="shared" si="3"/>
        <v>-1474.628881071144</v>
      </c>
      <c r="R65" s="229" t="str">
        <f t="shared" si="4"/>
        <v>-4.97757967807358+0.230697557354168i</v>
      </c>
      <c r="S65" s="229">
        <f t="shared" si="20"/>
        <v>13.94968338176832</v>
      </c>
      <c r="T65" s="229">
        <f t="shared" si="21"/>
        <v>177.34639222355833</v>
      </c>
      <c r="U65" s="227" t="str">
        <f t="shared" si="5"/>
        <v>0.121205932261745+0.456123706377276i</v>
      </c>
      <c r="V65" s="227">
        <f t="shared" si="22"/>
        <v>-6.5220234322031541</v>
      </c>
      <c r="W65" s="227">
        <f t="shared" si="23"/>
        <v>75.118677493287635</v>
      </c>
      <c r="X65" s="269" t="str">
        <f t="shared" si="6"/>
        <v>0.000396591723473286-0.00145938620678546i</v>
      </c>
      <c r="Y65" s="269">
        <f t="shared" si="24"/>
        <v>-56.407161571603659</v>
      </c>
      <c r="Z65" s="269">
        <f t="shared" si="25"/>
        <v>-74.796882580166738</v>
      </c>
      <c r="AA65" s="268" t="str">
        <f t="shared" si="7"/>
        <v>0.00583265527677031-0.00659711431973229i</v>
      </c>
      <c r="AB65" s="268">
        <f t="shared" si="26"/>
        <v>-41.104642062400018</v>
      </c>
      <c r="AC65" s="268">
        <f t="shared" si="27"/>
        <v>-48.519387560219066</v>
      </c>
    </row>
    <row r="66" spans="1:29">
      <c r="A66" s="276">
        <v>0.1</v>
      </c>
      <c r="B66" s="275">
        <f t="shared" si="8"/>
        <v>12589.254117941673</v>
      </c>
      <c r="C66" s="274">
        <f t="shared" si="9"/>
        <v>79100.616502201228</v>
      </c>
      <c r="D66" s="273" t="str">
        <f t="shared" si="10"/>
        <v>79100.6165022012i</v>
      </c>
      <c r="E66" s="272">
        <f t="shared" si="0"/>
        <v>7.0035472921278528</v>
      </c>
      <c r="F66" s="229" t="str">
        <f t="shared" si="11"/>
        <v>-0.0183889185097401-0.0699578031065445i</v>
      </c>
      <c r="G66" s="229">
        <f t="shared" si="12"/>
        <v>-22.813118005781028</v>
      </c>
      <c r="H66" s="229">
        <f t="shared" si="13"/>
        <v>-104.72745374406782</v>
      </c>
      <c r="I66" s="271">
        <f t="shared" si="14"/>
        <v>0.11072125450418696</v>
      </c>
      <c r="J66" s="271" t="str">
        <f t="shared" si="15"/>
        <v>-0.000290716124479126-0.00110598463881582i</v>
      </c>
      <c r="K66" s="271">
        <f t="shared" si="16"/>
        <v>-58.834859361534981</v>
      </c>
      <c r="L66" s="271">
        <f t="shared" si="17"/>
        <v>-104.72745374406777</v>
      </c>
      <c r="M66" s="270">
        <f t="shared" si="1"/>
        <v>0.57807602795620494</v>
      </c>
      <c r="N66" s="270" t="str">
        <f t="shared" si="2"/>
        <v>0.00207141646315927-0.0067178089284987i</v>
      </c>
      <c r="O66" s="270">
        <f t="shared" si="18"/>
        <v>-43.060996934885566</v>
      </c>
      <c r="P66" s="270">
        <f t="shared" si="19"/>
        <v>-72.863008618913014</v>
      </c>
      <c r="Q66" s="229">
        <f t="shared" si="3"/>
        <v>-1474.628881071144</v>
      </c>
      <c r="R66" s="229" t="str">
        <f t="shared" si="4"/>
        <v>-4.99958001451871+0.915951403373983i</v>
      </c>
      <c r="S66" s="229">
        <f t="shared" si="20"/>
        <v>14.122045540183819</v>
      </c>
      <c r="T66" s="229">
        <f t="shared" si="21"/>
        <v>169.61821909092615</v>
      </c>
      <c r="U66" s="227" t="str">
        <f t="shared" si="5"/>
        <v>0.15601481740231+0.332916278555589i</v>
      </c>
      <c r="V66" s="227">
        <f t="shared" si="22"/>
        <v>-8.6910724655972018</v>
      </c>
      <c r="W66" s="227">
        <f t="shared" si="23"/>
        <v>64.890765346858359</v>
      </c>
      <c r="X66" s="269" t="str">
        <f t="shared" si="6"/>
        <v>0.000149232884316259-0.00125156531668003i</v>
      </c>
      <c r="Y66" s="269">
        <f t="shared" si="24"/>
        <v>-57.989618780879823</v>
      </c>
      <c r="Z66" s="269">
        <f t="shared" si="25"/>
        <v>-83.200326987419714</v>
      </c>
      <c r="AA66" s="268" t="str">
        <f t="shared" si="7"/>
        <v>0.00484084389034646-0.00605012185135722i</v>
      </c>
      <c r="AB66" s="268">
        <f t="shared" si="26"/>
        <v>-42.215756354230379</v>
      </c>
      <c r="AC66" s="268">
        <f t="shared" si="27"/>
        <v>-51.335881862264934</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7.0035472921278528</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-0.0160181823878625-0.0521046144564322i</v>
      </c>
      <c r="G67" s="229">
        <f t="shared" si="12"/>
        <v>-25.270282094191032</v>
      </c>
      <c r="H67" s="229">
        <f t="shared" si="13"/>
        <v>-107.08865782848247</v>
      </c>
      <c r="I67" s="271">
        <f t="shared" ref="I67:I95" si="30">IF(freq_ratio2&gt;1,(Kinput2-Kfeed2*Metccm2/(2*ratio2*Gdc_ccm2))/(2/rload2-Kfeed2/Gdc_ccm2),(Kinput2-Kfeed2*Metccm2/(2*ratio2*Gdc_dcm2))/(2/rload2-Kfeed2/Gdc_dcm2))</f>
        <v>0.11072125450418696</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-0.000253236420757025-0.000823738034089918i</v>
      </c>
      <c r="K67" s="271">
        <f t="shared" si="16"/>
        <v>-61.292023449945006</v>
      </c>
      <c r="L67" s="271">
        <f t="shared" si="17"/>
        <v>-107.08865782848251</v>
      </c>
      <c r="M67" s="270">
        <f t="shared" ref="M67:M95" si="32">IF(freq_ratio2&gt;1,(1-Kfeed2*rload2*Xequiv2^2/(Gdc_ccm2*(Xequiv2^2+Requiv2^2)))/(2/rload2-Kfeed2/Gdc_ccm2),1/(2/rload2-Kfeed2/Gdc_dcm2))</f>
        <v>0.57807602795620494</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0.00204330292300768-0.00533535765971905i</v>
      </c>
      <c r="O67" s="270">
        <f t="shared" si="18"/>
        <v>-44.862348389126495</v>
      </c>
      <c r="P67" s="270">
        <f t="shared" si="19"/>
        <v>-69.044462481002867</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0.160971760048751+0.220942192134455i</v>
      </c>
      <c r="V67" s="227">
        <f t="shared" si="22"/>
        <v>-11.265203615850472</v>
      </c>
      <c r="W67" s="227">
        <f t="shared" si="23"/>
        <v>53.924057645860572</v>
      </c>
      <c r="X67" s="269" t="str">
        <f t="shared" si="6"/>
        <v>-0.0000404817688635253-0.000992436398675315i</v>
      </c>
      <c r="Y67" s="269">
        <f t="shared" si="24"/>
        <v>-60.05872632347721</v>
      </c>
      <c r="Z67" s="269">
        <f t="shared" si="25"/>
        <v>-92.335816575824509</v>
      </c>
      <c r="AA67" s="268" t="str">
        <f t="shared" si="7"/>
        <v>0.00384332702132357-0.0053469053232331i</v>
      </c>
      <c r="AB67" s="268">
        <f t="shared" si="26"/>
        <v>-43.629051262658692</v>
      </c>
      <c r="AC67" s="268">
        <f t="shared" si="27"/>
        <v>-54.29162122834483</v>
      </c>
    </row>
    <row r="68" spans="1:29">
      <c r="A68" s="276">
        <v>0.3</v>
      </c>
      <c r="B68" s="275">
        <f t="shared" si="8"/>
        <v>19952.623149688796</v>
      </c>
      <c r="C68" s="274">
        <f t="shared" si="9"/>
        <v>125366.02861381591</v>
      </c>
      <c r="D68" s="273" t="str">
        <f t="shared" si="10"/>
        <v>125366.028613816i</v>
      </c>
      <c r="E68" s="272">
        <f t="shared" si="28"/>
        <v>7.0035472921278528</v>
      </c>
      <c r="F68" s="229" t="str">
        <f t="shared" si="29"/>
        <v>-0.0132084881227182-0.0383228596392499i</v>
      </c>
      <c r="G68" s="229">
        <f t="shared" si="12"/>
        <v>-27.843344899883817</v>
      </c>
      <c r="H68" s="229">
        <f t="shared" si="13"/>
        <v>-109.01719950082889</v>
      </c>
      <c r="I68" s="271">
        <f t="shared" si="30"/>
        <v>0.11072125450418696</v>
      </c>
      <c r="J68" s="271" t="str">
        <f t="shared" si="31"/>
        <v>-0.000208817091403788-0.000605857991451707i</v>
      </c>
      <c r="K68" s="271">
        <f t="shared" si="16"/>
        <v>-63.865086255637792</v>
      </c>
      <c r="L68" s="271">
        <f t="shared" si="17"/>
        <v>-109.01719950082891</v>
      </c>
      <c r="M68" s="270">
        <f t="shared" si="32"/>
        <v>0.57807602795620494</v>
      </c>
      <c r="N68" s="270" t="str">
        <f t="shared" si="33"/>
        <v>0.00202596301259556-0.00423722591849498i</v>
      </c>
      <c r="O68" s="270">
        <f t="shared" si="18"/>
        <v>-46.564218652653338</v>
      </c>
      <c r="P68" s="270">
        <f t="shared" si="19"/>
        <v>-64.445937446354861</v>
      </c>
      <c r="Q68" s="229">
        <f t="shared" si="34"/>
        <v>-1474.628881071144</v>
      </c>
      <c r="R68" s="229" t="str">
        <f t="shared" si="35"/>
        <v>-4.21006734389943+2.24632212649915i</v>
      </c>
      <c r="S68" s="229">
        <f t="shared" si="20"/>
        <v>13.573750490988502</v>
      </c>
      <c r="T68" s="229">
        <f t="shared" si="21"/>
        <v>151.91741788506371</v>
      </c>
      <c r="U68" s="227" t="str">
        <f t="shared" si="5"/>
        <v>0.141694112066108+0.131671300764384i</v>
      </c>
      <c r="V68" s="227">
        <f t="shared" si="22"/>
        <v>-14.269594408895315</v>
      </c>
      <c r="W68" s="227">
        <f t="shared" si="23"/>
        <v>42.900218384234677</v>
      </c>
      <c r="X68" s="269" t="str">
        <f t="shared" si="6"/>
        <v>-0.000131898350831735-0.000726110851196212i</v>
      </c>
      <c r="Y68" s="269">
        <f t="shared" si="24"/>
        <v>-62.638951361716444</v>
      </c>
      <c r="Z68" s="269">
        <f t="shared" si="25"/>
        <v>-100.2955424798058</v>
      </c>
      <c r="AA68" s="268" t="str">
        <f t="shared" si="7"/>
        <v>0.00304607006854324-0.00446943911754442i</v>
      </c>
      <c r="AB68" s="268">
        <f t="shared" si="26"/>
        <v>-45.33808375873199</v>
      </c>
      <c r="AC68" s="268">
        <f t="shared" si="27"/>
        <v>-55.724280425331763</v>
      </c>
    </row>
    <row r="69" spans="1:29">
      <c r="A69" s="276">
        <v>0.4</v>
      </c>
      <c r="B69" s="275">
        <f t="shared" si="8"/>
        <v>25118.864315095805</v>
      </c>
      <c r="C69" s="274">
        <f t="shared" si="9"/>
        <v>157826.4791976476</v>
      </c>
      <c r="D69" s="273" t="str">
        <f t="shared" si="10"/>
        <v>157826.479197648i</v>
      </c>
      <c r="E69" s="272">
        <f t="shared" si="28"/>
        <v>7.0035472921278528</v>
      </c>
      <c r="F69" s="229" t="str">
        <f t="shared" si="29"/>
        <v>-0.0103010419092629-0.0279931316172565i</v>
      </c>
      <c r="G69" s="229">
        <f t="shared" si="12"/>
        <v>-30.507432874847144</v>
      </c>
      <c r="H69" s="229">
        <f t="shared" si="13"/>
        <v>-110.20283907399276</v>
      </c>
      <c r="I69" s="271">
        <f t="shared" si="30"/>
        <v>0.11072125450418696</v>
      </c>
      <c r="J69" s="271" t="str">
        <f t="shared" si="31"/>
        <v>-0.000162852371137094-0.000442552112648299i</v>
      </c>
      <c r="K69" s="271">
        <f t="shared" si="16"/>
        <v>-66.529174230601143</v>
      </c>
      <c r="L69" s="271">
        <f t="shared" si="17"/>
        <v>-110.20283907399282</v>
      </c>
      <c r="M69" s="270">
        <f t="shared" si="32"/>
        <v>0.57807602795620494</v>
      </c>
      <c r="N69" s="270" t="str">
        <f t="shared" si="33"/>
        <v>0.00201536713655141-0.00336507006011204i</v>
      </c>
      <c r="O69" s="270">
        <f t="shared" si="18"/>
        <v>-48.128911741872727</v>
      </c>
      <c r="P69" s="270">
        <f t="shared" si="19"/>
        <v>-59.082273818286268</v>
      </c>
      <c r="Q69" s="229">
        <f t="shared" si="34"/>
        <v>-1474.628881071144</v>
      </c>
      <c r="R69" s="229" t="str">
        <f t="shared" si="35"/>
        <v>-3.48198503912871+2.64726247425169i</v>
      </c>
      <c r="S69" s="229">
        <f t="shared" si="20"/>
        <v>12.817653302904763</v>
      </c>
      <c r="T69" s="229">
        <f t="shared" si="21"/>
        <v>142.75521840025817</v>
      </c>
      <c r="U69" s="227" t="str">
        <f t="shared" si="5"/>
        <v>0.109973240682643+0.0702021037975623i</v>
      </c>
      <c r="V69" s="227">
        <f t="shared" si="22"/>
        <v>-17.689779571942385</v>
      </c>
      <c r="W69" s="227">
        <f t="shared" si="23"/>
        <v>32.552379326265381</v>
      </c>
      <c r="X69" s="269" t="str">
        <f t="shared" si="6"/>
        <v>-0.000142865778670988-0.000508503352437185i</v>
      </c>
      <c r="Y69" s="269">
        <f t="shared" si="24"/>
        <v>-65.544171381467336</v>
      </c>
      <c r="Z69" s="269">
        <f t="shared" si="25"/>
        <v>-105.69289182749554</v>
      </c>
      <c r="AA69" s="268" t="str">
        <f t="shared" si="7"/>
        <v>0.00254676563005377-0.00357998422142587i</v>
      </c>
      <c r="AB69" s="268">
        <f t="shared" si="26"/>
        <v>-47.143908892738942</v>
      </c>
      <c r="AC69" s="268">
        <f t="shared" si="27"/>
        <v>-54.572326571789013</v>
      </c>
    </row>
    <row r="70" spans="1:29">
      <c r="A70" s="276">
        <v>0.5</v>
      </c>
      <c r="B70" s="275">
        <f t="shared" si="8"/>
        <v>31622.776601683796</v>
      </c>
      <c r="C70" s="274">
        <f t="shared" si="9"/>
        <v>198691.76531592204</v>
      </c>
      <c r="D70" s="273" t="str">
        <f t="shared" si="10"/>
        <v>198691.765315922i</v>
      </c>
      <c r="E70" s="272">
        <f t="shared" si="28"/>
        <v>7.0035472921278528</v>
      </c>
      <c r="F70" s="229" t="str">
        <f t="shared" si="29"/>
        <v>-0.00762520442125256-0.020472046707932i</v>
      </c>
      <c r="G70" s="229">
        <f t="shared" si="12"/>
        <v>-33.212554835480951</v>
      </c>
      <c r="H70" s="229">
        <f t="shared" si="13"/>
        <v>-110.42880663868647</v>
      </c>
      <c r="I70" s="271">
        <f t="shared" si="30"/>
        <v>0.11072125450418696</v>
      </c>
      <c r="J70" s="271" t="str">
        <f t="shared" si="31"/>
        <v>-0.000120549225150652-0.000323648945202148i</v>
      </c>
      <c r="K70" s="271">
        <f t="shared" si="16"/>
        <v>-69.234296191234932</v>
      </c>
      <c r="L70" s="271">
        <f t="shared" si="17"/>
        <v>-110.42880663868655</v>
      </c>
      <c r="M70" s="270">
        <f t="shared" si="32"/>
        <v>0.57807602795620494</v>
      </c>
      <c r="N70" s="270" t="str">
        <f t="shared" si="33"/>
        <v>0.00200893752035619-0.00267246683228408i</v>
      </c>
      <c r="O70" s="270">
        <f t="shared" si="18"/>
        <v>-49.516394330280498</v>
      </c>
      <c r="P70" s="270">
        <f t="shared" si="19"/>
        <v>-53.067209881699171</v>
      </c>
      <c r="Q70" s="229">
        <f t="shared" si="34"/>
        <v>-1474.628881071144</v>
      </c>
      <c r="R70" s="229" t="str">
        <f t="shared" si="35"/>
        <v>-2.68480869406935+2.78290230094058i</v>
      </c>
      <c r="S70" s="229">
        <f t="shared" si="20"/>
        <v>11.747208672144216</v>
      </c>
      <c r="T70" s="229">
        <f t="shared" si="21"/>
        <v>133.97219388527913</v>
      </c>
      <c r="U70" s="227" t="str">
        <f t="shared" si="5"/>
        <v>0.0774439210127019+0.0337433300578036i</v>
      </c>
      <c r="V70" s="227">
        <f t="shared" si="22"/>
        <v>-21.46534616333674</v>
      </c>
      <c r="W70" s="227">
        <f t="shared" si="23"/>
        <v>23.543387246592665</v>
      </c>
      <c r="X70" s="269" t="str">
        <f t="shared" si="6"/>
        <v>-0.000117679816583429-0.000355121885331781i</v>
      </c>
      <c r="Y70" s="269">
        <f t="shared" si="24"/>
        <v>-68.539957786267379</v>
      </c>
      <c r="Z70" s="269">
        <f t="shared" si="25"/>
        <v>-108.33409501006007</v>
      </c>
      <c r="AA70" s="268" t="str">
        <f t="shared" si="7"/>
        <v>0.00228048020858478-0.00281339627479844i</v>
      </c>
      <c r="AB70" s="268">
        <f t="shared" si="26"/>
        <v>-48.822055925312952</v>
      </c>
      <c r="AC70" s="268">
        <f t="shared" si="27"/>
        <v>-50.972498253072672</v>
      </c>
    </row>
    <row r="71" spans="1:29">
      <c r="A71" s="276">
        <v>0.6</v>
      </c>
      <c r="B71" s="275">
        <f t="shared" si="8"/>
        <v>39810.717055349727</v>
      </c>
      <c r="C71" s="274">
        <f t="shared" si="9"/>
        <v>250138.11247045716</v>
      </c>
      <c r="D71" s="273" t="str">
        <f t="shared" si="10"/>
        <v>250138.112470457i</v>
      </c>
      <c r="E71" s="272">
        <f t="shared" si="28"/>
        <v>7.0035472921278528</v>
      </c>
      <c r="F71" s="229" t="str">
        <f t="shared" si="29"/>
        <v>-0.00539781339836613-0.0151043581230401i</v>
      </c>
      <c r="G71" s="229">
        <f t="shared" si="12"/>
        <v>-35.895973088273706</v>
      </c>
      <c r="H71" s="229">
        <f t="shared" si="13"/>
        <v>-109.66526085434867</v>
      </c>
      <c r="I71" s="271">
        <f t="shared" si="30"/>
        <v>0.11072125450418696</v>
      </c>
      <c r="J71" s="271" t="str">
        <f t="shared" si="31"/>
        <v>-0.0000853357086227406-0.000238789489112652i</v>
      </c>
      <c r="K71" s="271">
        <f t="shared" si="16"/>
        <v>-71.917714444027681</v>
      </c>
      <c r="L71" s="271">
        <f t="shared" si="17"/>
        <v>-109.66526085434866</v>
      </c>
      <c r="M71" s="270">
        <f t="shared" si="32"/>
        <v>0.57807602795620494</v>
      </c>
      <c r="N71" s="270" t="str">
        <f t="shared" si="33"/>
        <v>0.00200504473533299-0.00212248041119554i</v>
      </c>
      <c r="O71" s="270">
        <f t="shared" si="18"/>
        <v>-50.692991177535433</v>
      </c>
      <c r="P71" s="270">
        <f t="shared" si="19"/>
        <v>-46.62973055905735</v>
      </c>
      <c r="Q71" s="229">
        <f t="shared" si="34"/>
        <v>-1474.628881071144</v>
      </c>
      <c r="R71" s="229" t="str">
        <f t="shared" si="35"/>
        <v>-1.94456407633462+2.67942386605301i</v>
      </c>
      <c r="S71" s="229">
        <f t="shared" si="20"/>
        <v>10.398359810663738</v>
      </c>
      <c r="T71" s="229">
        <f t="shared" si="21"/>
        <v>125.96987924254644</v>
      </c>
      <c r="U71" s="227" t="str">
        <f t="shared" si="5"/>
        <v>0.0509673716615058+0.0149083621580739i</v>
      </c>
      <c r="V71" s="227">
        <f t="shared" si="22"/>
        <v>-25.497613277609958</v>
      </c>
      <c r="W71" s="227">
        <f t="shared" si="23"/>
        <v>16.304618388197774</v>
      </c>
      <c r="X71" s="269" t="str">
        <f t="shared" si="6"/>
        <v>-0.0000859448158488766-0.000252963679418733i</v>
      </c>
      <c r="Y71" s="269">
        <f t="shared" si="24"/>
        <v>-71.46440891321302</v>
      </c>
      <c r="Z71" s="269">
        <f t="shared" si="25"/>
        <v>-108.76527496065957</v>
      </c>
      <c r="AA71" s="268" t="str">
        <f t="shared" si="7"/>
        <v>0.00214732754579564-0.00220273488186667i</v>
      </c>
      <c r="AB71" s="268">
        <f t="shared" si="26"/>
        <v>-50.23968564672078</v>
      </c>
      <c r="AC71" s="268">
        <f t="shared" si="27"/>
        <v>-45.729744665368187</v>
      </c>
    </row>
    <row r="72" spans="1:29">
      <c r="A72" s="276">
        <v>0.7</v>
      </c>
      <c r="B72" s="275">
        <f t="shared" si="8"/>
        <v>50118.723362727229</v>
      </c>
      <c r="C72" s="274">
        <f t="shared" si="9"/>
        <v>314905.22624728602</v>
      </c>
      <c r="D72" s="273" t="str">
        <f t="shared" si="10"/>
        <v>314905.226247286i</v>
      </c>
      <c r="E72" s="272">
        <f t="shared" si="28"/>
        <v>7.0035472921278528</v>
      </c>
      <c r="F72" s="229" t="str">
        <f t="shared" si="29"/>
        <v>-0.00368858648083453-0.011295529617165i</v>
      </c>
      <c r="G72" s="229">
        <f t="shared" si="12"/>
        <v>-38.501817294030914</v>
      </c>
      <c r="H72" s="229">
        <f t="shared" si="13"/>
        <v>-108.08459258202593</v>
      </c>
      <c r="I72" s="271">
        <f t="shared" si="30"/>
        <v>0.11072125450418696</v>
      </c>
      <c r="J72" s="271" t="str">
        <f t="shared" si="31"/>
        <v>-0.0000583140093826796-0.000178574536207883i</v>
      </c>
      <c r="K72" s="271">
        <f t="shared" si="16"/>
        <v>-74.523558649784889</v>
      </c>
      <c r="L72" s="271">
        <f t="shared" si="17"/>
        <v>-108.08459258202598</v>
      </c>
      <c r="M72" s="270">
        <f t="shared" si="32"/>
        <v>0.57807602795620494</v>
      </c>
      <c r="N72" s="270" t="str">
        <f t="shared" si="33"/>
        <v>0.00200268102481062-0.00168574074940572i</v>
      </c>
      <c r="O72" s="270">
        <f t="shared" si="18"/>
        <v>-51.64153924316679</v>
      </c>
      <c r="P72" s="270">
        <f t="shared" si="19"/>
        <v>-40.088727950375201</v>
      </c>
      <c r="Q72" s="229">
        <f t="shared" si="34"/>
        <v>-1474.628881071144</v>
      </c>
      <c r="R72" s="229" t="str">
        <f t="shared" si="35"/>
        <v>-1.34014699914353+2.41613946285612i</v>
      </c>
      <c r="S72" s="229">
        <f t="shared" si="20"/>
        <v>8.8273644718567841</v>
      </c>
      <c r="T72" s="229">
        <f t="shared" si="21"/>
        <v>119.01558043693916</v>
      </c>
      <c r="U72" s="227" t="str">
        <f t="shared" si="5"/>
        <v>0.0322348229652642+0.00622553076167865i</v>
      </c>
      <c r="V72" s="227">
        <f t="shared" si="22"/>
        <v>-29.674452822174135</v>
      </c>
      <c r="W72" s="227">
        <f t="shared" si="23"/>
        <v>10.930987854913246</v>
      </c>
      <c r="X72" s="269" t="str">
        <f t="shared" si="6"/>
        <v>-0.0000590669039989191-0.000184902560333913i</v>
      </c>
      <c r="Y72" s="269">
        <f t="shared" si="24"/>
        <v>-74.239138184217381</v>
      </c>
      <c r="Z72" s="269">
        <f t="shared" si="25"/>
        <v>-107.71601999213399</v>
      </c>
      <c r="AA72" s="268" t="str">
        <f t="shared" si="7"/>
        <v>0.00208050665964301-0.00172850659528969i</v>
      </c>
      <c r="AB72" s="268">
        <f t="shared" si="26"/>
        <v>-51.357118777599247</v>
      </c>
      <c r="AC72" s="268">
        <f t="shared" si="27"/>
        <v>-39.720155360483155</v>
      </c>
    </row>
    <row r="73" spans="1:29">
      <c r="A73" s="276">
        <v>0.8</v>
      </c>
      <c r="B73" s="275">
        <f t="shared" si="8"/>
        <v>63095.734448019342</v>
      </c>
      <c r="C73" s="274">
        <f t="shared" si="9"/>
        <v>396442.19162950001</v>
      </c>
      <c r="D73" s="273" t="str">
        <f t="shared" si="10"/>
        <v>396442.1916295i</v>
      </c>
      <c r="E73" s="272">
        <f t="shared" si="28"/>
        <v>7.0035472921278528</v>
      </c>
      <c r="F73" s="229" t="str">
        <f t="shared" si="29"/>
        <v>-0.00245571801192795-0.00857099488621388i</v>
      </c>
      <c r="G73" s="229">
        <f t="shared" si="12"/>
        <v>-40.996738209963354</v>
      </c>
      <c r="H73" s="229">
        <f t="shared" si="13"/>
        <v>-105.98779838466085</v>
      </c>
      <c r="I73" s="271">
        <f t="shared" si="30"/>
        <v>0.11072125450418696</v>
      </c>
      <c r="J73" s="271" t="str">
        <f t="shared" si="31"/>
        <v>-0.0000388232088180246-0.000135501520382001i</v>
      </c>
      <c r="K73" s="271">
        <f t="shared" si="16"/>
        <v>-77.018479565717342</v>
      </c>
      <c r="L73" s="271">
        <f t="shared" si="17"/>
        <v>-105.98779838466086</v>
      </c>
      <c r="M73" s="270">
        <f t="shared" si="32"/>
        <v>0.57807602795620494</v>
      </c>
      <c r="N73" s="270" t="str">
        <f t="shared" si="33"/>
        <v>0.00200123662469527-0.00133891350938139i</v>
      </c>
      <c r="O73" s="270">
        <f t="shared" si="18"/>
        <v>-52.367489490682161</v>
      </c>
      <c r="P73" s="270">
        <f t="shared" si="19"/>
        <v>-33.784227596009856</v>
      </c>
      <c r="Q73" s="229">
        <f t="shared" si="34"/>
        <v>-1474.628881071144</v>
      </c>
      <c r="R73" s="229" t="str">
        <f t="shared" si="35"/>
        <v>-0.891742269862364+2.08070998706435i</v>
      </c>
      <c r="S73" s="229">
        <f t="shared" si="20"/>
        <v>7.0965644050027574</v>
      </c>
      <c r="T73" s="229">
        <f t="shared" si="21"/>
        <v>113.19880961713328</v>
      </c>
      <c r="U73" s="227" t="str">
        <f t="shared" si="5"/>
        <v>0.0200236222129212+0.00253348144197878i</v>
      </c>
      <c r="V73" s="227">
        <f t="shared" si="22"/>
        <v>-33.900173804960602</v>
      </c>
      <c r="W73" s="227">
        <f t="shared" si="23"/>
        <v>7.2110112324724263</v>
      </c>
      <c r="X73" s="269" t="str">
        <f t="shared" si="6"/>
        <v>-0.0000392587490846882-0.000138371684020025i</v>
      </c>
      <c r="Y73" s="269">
        <f t="shared" si="24"/>
        <v>-76.842820735757783</v>
      </c>
      <c r="Z73" s="269">
        <f t="shared" si="25"/>
        <v>-105.83967494617393</v>
      </c>
      <c r="AA73" s="268" t="str">
        <f t="shared" si="7"/>
        <v>0.00204564588960122-0.00136098270704746i</v>
      </c>
      <c r="AB73" s="268">
        <f t="shared" si="26"/>
        <v>-52.191830660722609</v>
      </c>
      <c r="AC73" s="268">
        <f t="shared" si="27"/>
        <v>-33.636104157522837</v>
      </c>
    </row>
    <row r="74" spans="1:29">
      <c r="A74" s="276">
        <v>0.9</v>
      </c>
      <c r="B74" s="275">
        <f t="shared" si="8"/>
        <v>79432.823472428179</v>
      </c>
      <c r="C74" s="274">
        <f t="shared" si="9"/>
        <v>499091.14934975049</v>
      </c>
      <c r="D74" s="273" t="str">
        <f t="shared" si="10"/>
        <v>499091.14934975i</v>
      </c>
      <c r="E74" s="272">
        <f t="shared" si="28"/>
        <v>7.0035472921278528</v>
      </c>
      <c r="F74" s="229" t="str">
        <f t="shared" si="29"/>
        <v>-0.00160524545804269-0.00658858587900871i</v>
      </c>
      <c r="G74" s="229">
        <f t="shared" si="12"/>
        <v>-43.373717502903119</v>
      </c>
      <c r="H74" s="229">
        <f t="shared" si="13"/>
        <v>-103.69278743574993</v>
      </c>
      <c r="I74" s="271">
        <f t="shared" si="30"/>
        <v>0.11072125450418696</v>
      </c>
      <c r="J74" s="271" t="str">
        <f t="shared" si="31"/>
        <v>-0.0000253778240494518-0.000104161000633548i</v>
      </c>
      <c r="K74" s="271">
        <f t="shared" si="16"/>
        <v>-79.395458858657122</v>
      </c>
      <c r="L74" s="271">
        <f t="shared" si="17"/>
        <v>-103.69278743575002</v>
      </c>
      <c r="M74" s="270">
        <f t="shared" si="32"/>
        <v>0.57807602795620494</v>
      </c>
      <c r="N74" s="270" t="str">
        <f t="shared" si="33"/>
        <v>0.0020003473635656-0.00106347206805491i</v>
      </c>
      <c r="O74" s="270">
        <f t="shared" si="18"/>
        <v>-52.896826841284543</v>
      </c>
      <c r="P74" s="270">
        <f t="shared" si="19"/>
        <v>-27.997063720359463</v>
      </c>
      <c r="Q74" s="229">
        <f t="shared" si="34"/>
        <v>-1474.628881071144</v>
      </c>
      <c r="R74" s="229" t="str">
        <f t="shared" si="35"/>
        <v>-0.580226503734826+1.73810988718705i</v>
      </c>
      <c r="S74" s="229">
        <f t="shared" si="20"/>
        <v>5.2604043887918603</v>
      </c>
      <c r="T74" s="229">
        <f t="shared" si="21"/>
        <v>108.46035691239138</v>
      </c>
      <c r="U74" s="227" t="str">
        <f t="shared" si="5"/>
        <v>0.0123830922186423+0.00103277914714776i</v>
      </c>
      <c r="V74" s="227">
        <f t="shared" si="22"/>
        <v>-38.113313114111278</v>
      </c>
      <c r="W74" s="227">
        <f t="shared" si="23"/>
        <v>4.767569476641432</v>
      </c>
      <c r="X74" s="269" t="str">
        <f t="shared" si="6"/>
        <v>-0.0000255857024021404-0.000105493764021828i</v>
      </c>
      <c r="Y74" s="269">
        <f t="shared" si="24"/>
        <v>-79.287233934839179</v>
      </c>
      <c r="Z74" s="269">
        <f t="shared" si="25"/>
        <v>-103.63287162804703</v>
      </c>
      <c r="AA74" s="268" t="str">
        <f t="shared" si="7"/>
        <v>0.00202655226146552-0.00107468703580927i</v>
      </c>
      <c r="AB74" s="268">
        <f t="shared" si="26"/>
        <v>-52.788601917466586</v>
      </c>
      <c r="AC74" s="268">
        <f t="shared" si="27"/>
        <v>-27.937147912656471</v>
      </c>
    </row>
    <row r="75" spans="1:29">
      <c r="A75" s="276">
        <v>1</v>
      </c>
      <c r="B75" s="275">
        <f t="shared" si="8"/>
        <v>100000</v>
      </c>
      <c r="C75" s="274">
        <f t="shared" si="9"/>
        <v>628318.53071795858</v>
      </c>
      <c r="D75" s="273" t="str">
        <f t="shared" si="10"/>
        <v>628318.530717959i</v>
      </c>
      <c r="E75" s="272">
        <f t="shared" si="28"/>
        <v>7.0035472921278528</v>
      </c>
      <c r="F75" s="229" t="str">
        <f t="shared" si="29"/>
        <v>-0.00103636652347345-0.00511692929962021i</v>
      </c>
      <c r="G75" s="229">
        <f t="shared" si="12"/>
        <v>-45.645216107783753</v>
      </c>
      <c r="H75" s="229">
        <f t="shared" si="13"/>
        <v>-101.44962207983117</v>
      </c>
      <c r="I75" s="271">
        <f t="shared" si="30"/>
        <v>0.11072125450418696</v>
      </c>
      <c r="J75" s="271" t="str">
        <f t="shared" si="31"/>
        <v>-0.0000163842402740825-0.0000808951246606129i</v>
      </c>
      <c r="K75" s="271">
        <f t="shared" si="16"/>
        <v>-81.666957463537742</v>
      </c>
      <c r="L75" s="271">
        <f t="shared" si="17"/>
        <v>-101.4496220798311</v>
      </c>
      <c r="M75" s="270">
        <f t="shared" si="32"/>
        <v>0.57807602795620494</v>
      </c>
      <c r="N75" s="270" t="str">
        <f t="shared" si="33"/>
        <v>0.00199979609955775-0.000844711463088098i</v>
      </c>
      <c r="O75" s="270">
        <f t="shared" si="18"/>
        <v>-53.267281878099979</v>
      </c>
      <c r="P75" s="270">
        <f t="shared" si="19"/>
        <v>-22.899137321802062</v>
      </c>
      <c r="Q75" s="229">
        <f t="shared" si="34"/>
        <v>-1474.628881071144</v>
      </c>
      <c r="R75" s="229" t="str">
        <f t="shared" si="35"/>
        <v>-0.372558025144574+1.42419999538656i</v>
      </c>
      <c r="S75" s="229">
        <f t="shared" si="20"/>
        <v>3.3588799203515105</v>
      </c>
      <c r="T75" s="229">
        <f t="shared" si="21"/>
        <v>104.65957326215971</v>
      </c>
      <c r="U75" s="227" t="str">
        <f t="shared" si="5"/>
        <v>0.00767363735022367+0.000430359876721241i</v>
      </c>
      <c r="V75" s="227">
        <f t="shared" si="22"/>
        <v>-42.286336187432248</v>
      </c>
      <c r="W75" s="227">
        <f t="shared" si="23"/>
        <v>3.209951182328544</v>
      </c>
      <c r="X75" s="269" t="str">
        <f t="shared" si="6"/>
        <v>-0.0000164755816055498-0.0000815278300919579i</v>
      </c>
      <c r="Y75" s="269">
        <f t="shared" si="24"/>
        <v>-81.600048864343137</v>
      </c>
      <c r="Z75" s="269">
        <f t="shared" si="25"/>
        <v>-101.42477359853497</v>
      </c>
      <c r="AA75" s="268" t="str">
        <f t="shared" si="7"/>
        <v>0.00201562927251656-0.000850369443848668i</v>
      </c>
      <c r="AB75" s="268">
        <f t="shared" si="26"/>
        <v>-53.200373278905374</v>
      </c>
      <c r="AC75" s="268">
        <f t="shared" si="27"/>
        <v>-22.874288840505908</v>
      </c>
    </row>
    <row r="76" spans="1:29">
      <c r="A76" s="276">
        <v>1.1000000000000001</v>
      </c>
      <c r="B76" s="275">
        <f t="shared" si="8"/>
        <v>125892.5411794168</v>
      </c>
      <c r="C76" s="274">
        <f t="shared" si="9"/>
        <v>791006.16502201266</v>
      </c>
      <c r="D76" s="273" t="str">
        <f t="shared" si="10"/>
        <v>791006.165022013i</v>
      </c>
      <c r="E76" s="272">
        <f t="shared" si="28"/>
        <v>7.0035472921278528</v>
      </c>
      <c r="F76" s="229" t="str">
        <f t="shared" si="29"/>
        <v>-0.000663623255123171-0.00400388504131899i</v>
      </c>
      <c r="G76" s="229">
        <f t="shared" si="12"/>
        <v>-47.832670801366469</v>
      </c>
      <c r="H76" s="229">
        <f t="shared" si="13"/>
        <v>-99.410924817949223</v>
      </c>
      <c r="I76" s="271">
        <f t="shared" si="30"/>
        <v>0.11072125450418696</v>
      </c>
      <c r="J76" s="271" t="str">
        <f t="shared" si="31"/>
        <v>-0.0000104914261674194-0.0000632986622598642i</v>
      </c>
      <c r="K76" s="271">
        <f t="shared" si="16"/>
        <v>-83.854412157120436</v>
      </c>
      <c r="L76" s="271">
        <f t="shared" si="17"/>
        <v>-99.410924817949194</v>
      </c>
      <c r="M76" s="270">
        <f t="shared" si="32"/>
        <v>0.57807602795620494</v>
      </c>
      <c r="N76" s="270" t="str">
        <f t="shared" si="33"/>
        <v>0.00199945247766577-0.0006709602370483i</v>
      </c>
      <c r="O76" s="270">
        <f t="shared" si="18"/>
        <v>-53.518354313340375</v>
      </c>
      <c r="P76" s="270">
        <f t="shared" si="19"/>
        <v>-18.550309959258225</v>
      </c>
      <c r="Q76" s="229">
        <f t="shared" si="34"/>
        <v>-1474.628881071144</v>
      </c>
      <c r="R76" s="229" t="str">
        <f t="shared" si="35"/>
        <v>-0.237423007299929+1.15316216280938i</v>
      </c>
      <c r="S76" s="229">
        <f t="shared" si="20"/>
        <v>1.4181106211765115</v>
      </c>
      <c r="T76" s="229">
        <f t="shared" si="21"/>
        <v>101.63398042560982</v>
      </c>
      <c r="U76" s="227" t="str">
        <f t="shared" si="5"/>
        <v>0.00477468816283304+0.000185349199224718i</v>
      </c>
      <c r="V76" s="227">
        <f t="shared" si="22"/>
        <v>-46.414560180189966</v>
      </c>
      <c r="W76" s="227">
        <f t="shared" si="23"/>
        <v>2.2230556076606054</v>
      </c>
      <c r="X76" s="269" t="str">
        <f t="shared" si="6"/>
        <v>-0.0000105299142172463-0.0000636043046917492i</v>
      </c>
      <c r="Y76" s="269">
        <f t="shared" si="24"/>
        <v>-83.81284056810199</v>
      </c>
      <c r="Z76" s="269">
        <f t="shared" si="25"/>
        <v>-99.40025414207048</v>
      </c>
      <c r="AA76" s="268" t="str">
        <f t="shared" si="7"/>
        <v>0.0020091705296368-0.000673805047885723i</v>
      </c>
      <c r="AB76" s="268">
        <f t="shared" si="26"/>
        <v>-53.476782724321907</v>
      </c>
      <c r="AC76" s="268">
        <f t="shared" si="27"/>
        <v>-18.539639283379483</v>
      </c>
    </row>
    <row r="77" spans="1:29">
      <c r="A77" s="276">
        <v>1.2</v>
      </c>
      <c r="B77" s="275">
        <f t="shared" si="8"/>
        <v>158489.31924611135</v>
      </c>
      <c r="C77" s="274">
        <f t="shared" si="9"/>
        <v>995817.7620320617</v>
      </c>
      <c r="D77" s="273" t="str">
        <f t="shared" si="10"/>
        <v>995817.762032062i</v>
      </c>
      <c r="E77" s="272">
        <f t="shared" si="28"/>
        <v>7.0035472921278528</v>
      </c>
      <c r="F77" s="229" t="str">
        <f t="shared" si="29"/>
        <v>-0.00042268096783684-0.00314927575680864i</v>
      </c>
      <c r="G77" s="229">
        <f t="shared" si="12"/>
        <v>-49.958249783160831</v>
      </c>
      <c r="H77" s="229">
        <f t="shared" si="13"/>
        <v>-97.644287511193781</v>
      </c>
      <c r="I77" s="271">
        <f t="shared" si="30"/>
        <v>0.11072125450418696</v>
      </c>
      <c r="J77" s="271" t="str">
        <f t="shared" si="31"/>
        <v>-6.68229470893168E-06-0.0000497878786319345i</v>
      </c>
      <c r="K77" s="271">
        <f t="shared" si="16"/>
        <v>-85.979991138914812</v>
      </c>
      <c r="L77" s="271">
        <f t="shared" si="17"/>
        <v>-97.644287511193767</v>
      </c>
      <c r="M77" s="270">
        <f t="shared" si="32"/>
        <v>0.57807602795620494</v>
      </c>
      <c r="N77" s="270" t="str">
        <f t="shared" si="33"/>
        <v>0.00199923741939859-0.000532953452067237i</v>
      </c>
      <c r="O77" s="270">
        <f t="shared" si="18"/>
        <v>-53.684558230364601</v>
      </c>
      <c r="P77" s="270">
        <f t="shared" si="19"/>
        <v>-14.926693905195028</v>
      </c>
      <c r="Q77" s="229">
        <f t="shared" si="34"/>
        <v>-1474.628881071144</v>
      </c>
      <c r="R77" s="229" t="str">
        <f t="shared" si="35"/>
        <v>-0.150669490337394+0.926909762558312i</v>
      </c>
      <c r="S77" s="229">
        <f t="shared" si="20"/>
        <v>-0.54598876949974684</v>
      </c>
      <c r="T77" s="229">
        <f t="shared" si="21"/>
        <v>99.23269588311814</v>
      </c>
      <c r="U77" s="227" t="str">
        <f t="shared" si="5"/>
        <v>0.00298277956997344+0.0000827126576747056i</v>
      </c>
      <c r="V77" s="227">
        <f t="shared" si="22"/>
        <v>-50.504238552660567</v>
      </c>
      <c r="W77" s="227">
        <f t="shared" si="23"/>
        <v>1.5884083719243509</v>
      </c>
      <c r="X77" s="269" t="str">
        <f t="shared" si="6"/>
        <v>-6.69814334022418E-06-0.0000499373848645234i</v>
      </c>
      <c r="Y77" s="269">
        <f t="shared" si="24"/>
        <v>-85.954044358571338</v>
      </c>
      <c r="Z77" s="269">
        <f t="shared" si="25"/>
        <v>-97.639534247068468</v>
      </c>
      <c r="AA77" s="268" t="str">
        <f t="shared" si="7"/>
        <v>0.00200526287665638-0.000534381533766863i</v>
      </c>
      <c r="AB77" s="268">
        <f t="shared" si="26"/>
        <v>-53.658611450021098</v>
      </c>
      <c r="AC77" s="268">
        <f t="shared" si="27"/>
        <v>-14.921940641069675</v>
      </c>
    </row>
    <row r="78" spans="1:29">
      <c r="A78" s="276">
        <v>1.3</v>
      </c>
      <c r="B78" s="275">
        <f t="shared" si="8"/>
        <v>199526.23149688804</v>
      </c>
      <c r="C78" s="274">
        <f t="shared" si="9"/>
        <v>1253660.2861381597</v>
      </c>
      <c r="D78" s="273" t="str">
        <f t="shared" si="10"/>
        <v>1253660.28613816i</v>
      </c>
      <c r="E78" s="272">
        <f t="shared" si="28"/>
        <v>7.0035472921278528</v>
      </c>
      <c r="F78" s="229" t="str">
        <f t="shared" si="29"/>
        <v>-0.000268295509989991-0.00248572132036793i</v>
      </c>
      <c r="G78" s="229">
        <f t="shared" si="12"/>
        <v>-52.040648854234526</v>
      </c>
      <c r="H78" s="229">
        <f t="shared" si="13"/>
        <v>-96.160352430350798</v>
      </c>
      <c r="I78" s="271">
        <f t="shared" si="30"/>
        <v>0.11072125450418696</v>
      </c>
      <c r="J78" s="271" t="str">
        <f t="shared" si="31"/>
        <v>-0.0000042415670523597-0.0000392975404404419i</v>
      </c>
      <c r="K78" s="271">
        <f t="shared" si="16"/>
        <v>-88.062390209988479</v>
      </c>
      <c r="L78" s="271">
        <f t="shared" si="17"/>
        <v>-96.160352430350798</v>
      </c>
      <c r="M78" s="270">
        <f t="shared" si="32"/>
        <v>0.57807602795620494</v>
      </c>
      <c r="N78" s="270" t="str">
        <f t="shared" si="33"/>
        <v>0.00199910244554559-0.00042333528683555i</v>
      </c>
      <c r="O78" s="270">
        <f t="shared" si="18"/>
        <v>-53.792786822157723</v>
      </c>
      <c r="P78" s="270">
        <f t="shared" si="19"/>
        <v>-11.956473023523511</v>
      </c>
      <c r="Q78" s="229">
        <f t="shared" si="34"/>
        <v>-1474.628881071144</v>
      </c>
      <c r="R78" s="229" t="str">
        <f t="shared" si="35"/>
        <v>-0.0953893506423918+0.741714791550166i</v>
      </c>
      <c r="S78" s="229">
        <f t="shared" si="20"/>
        <v>-2.5240180385192952</v>
      </c>
      <c r="T78" s="229">
        <f t="shared" si="21"/>
        <v>97.328383974012439</v>
      </c>
      <c r="U78" s="227" t="str">
        <f t="shared" si="5"/>
        <v>0.00186928880546672+0.0000381125943617739i</v>
      </c>
      <c r="V78" s="227">
        <f t="shared" si="22"/>
        <v>-54.564666892753806</v>
      </c>
      <c r="W78" s="227">
        <f t="shared" si="23"/>
        <v>1.1680315436616315</v>
      </c>
      <c r="X78" s="269" t="str">
        <f t="shared" si="6"/>
        <v>-4.24800726244519E-06-0.0000393712986708817i</v>
      </c>
      <c r="Y78" s="269">
        <f t="shared" si="24"/>
        <v>-88.046138585822447</v>
      </c>
      <c r="Z78" s="269">
        <f t="shared" si="25"/>
        <v>-96.158164649955239</v>
      </c>
      <c r="AA78" s="268" t="str">
        <f t="shared" si="7"/>
        <v>0.00200286253577026-0.000424051627508403i</v>
      </c>
      <c r="AB78" s="268">
        <f t="shared" si="26"/>
        <v>-53.776535197991684</v>
      </c>
      <c r="AC78" s="268">
        <f t="shared" si="27"/>
        <v>-11.954285243127948</v>
      </c>
    </row>
    <row r="79" spans="1:29">
      <c r="A79" s="276">
        <v>1.4</v>
      </c>
      <c r="B79" s="275">
        <f t="shared" si="8"/>
        <v>251188.643150958</v>
      </c>
      <c r="C79" s="274">
        <f t="shared" si="9"/>
        <v>1578264.7919764756</v>
      </c>
      <c r="D79" s="273" t="str">
        <f t="shared" si="10"/>
        <v>1578264.79197648i</v>
      </c>
      <c r="E79" s="272">
        <f t="shared" si="28"/>
        <v>7.0035472921278528</v>
      </c>
      <c r="F79" s="229" t="str">
        <f t="shared" si="29"/>
        <v>-0.000169926912192259-0.00196646420375542i</v>
      </c>
      <c r="G79" s="229">
        <f t="shared" si="12"/>
        <v>-54.093970349116056</v>
      </c>
      <c r="H79" s="229">
        <f t="shared" si="13"/>
        <v>-94.938797966613649</v>
      </c>
      <c r="I79" s="271">
        <f t="shared" si="30"/>
        <v>0.11072125450418696</v>
      </c>
      <c r="J79" s="271" t="str">
        <f t="shared" si="31"/>
        <v>-0.00000268642733563-0.0000310884433981205i</v>
      </c>
      <c r="K79" s="271">
        <f t="shared" si="16"/>
        <v>-90.115711704870051</v>
      </c>
      <c r="L79" s="271">
        <f t="shared" si="17"/>
        <v>-94.938797966613663</v>
      </c>
      <c r="M79" s="270">
        <f t="shared" si="32"/>
        <v>0.57807602795620494</v>
      </c>
      <c r="N79" s="270" t="str">
        <f t="shared" si="33"/>
        <v>0.00199901757440787-0.000336264798124891i</v>
      </c>
      <c r="O79" s="270">
        <f t="shared" si="18"/>
        <v>-53.862485041524693</v>
      </c>
      <c r="P79" s="270">
        <f t="shared" si="19"/>
        <v>-9.5486173781229962</v>
      </c>
      <c r="Q79" s="229">
        <f t="shared" si="34"/>
        <v>-1474.628881071144</v>
      </c>
      <c r="R79" s="229" t="str">
        <f t="shared" si="35"/>
        <v>-0.0603093912865929+0.591881030042218i</v>
      </c>
      <c r="S79" s="229">
        <f t="shared" si="20"/>
        <v>-4.5104535174104186</v>
      </c>
      <c r="T79" s="229">
        <f t="shared" si="21"/>
        <v>95.818042083490909</v>
      </c>
      <c r="U79" s="227" t="str">
        <f t="shared" si="5"/>
        <v>0.00117416104709743+0.0000180197432951162i</v>
      </c>
      <c r="V79" s="227">
        <f t="shared" si="22"/>
        <v>-58.604423866526503</v>
      </c>
      <c r="W79" s="227">
        <f t="shared" si="23"/>
        <v>0.87924411687726056</v>
      </c>
      <c r="X79" s="269" t="str">
        <f t="shared" si="6"/>
        <v>-2.68902381746249E-06-0.0000311250376604497i</v>
      </c>
      <c r="Y79" s="269">
        <f t="shared" si="24"/>
        <v>-90.10550708090129</v>
      </c>
      <c r="Z79" s="269">
        <f t="shared" si="25"/>
        <v>-94.937764297681255</v>
      </c>
      <c r="AA79" s="268" t="str">
        <f t="shared" si="7"/>
        <v>0.00200137357517832-0.000336623984657132i</v>
      </c>
      <c r="AB79" s="268">
        <f t="shared" si="26"/>
        <v>-53.852280417555946</v>
      </c>
      <c r="AC79" s="268">
        <f t="shared" si="27"/>
        <v>-9.5475837091906204</v>
      </c>
    </row>
    <row r="80" spans="1:29">
      <c r="A80" s="276">
        <v>1.5</v>
      </c>
      <c r="B80" s="275">
        <f t="shared" si="8"/>
        <v>316227.76601683802</v>
      </c>
      <c r="C80" s="274">
        <f t="shared" si="9"/>
        <v>1986917.6531592207</v>
      </c>
      <c r="D80" s="273" t="str">
        <f t="shared" si="10"/>
        <v>1986917.65315922i</v>
      </c>
      <c r="E80" s="272">
        <f t="shared" si="28"/>
        <v>7.0035472921278528</v>
      </c>
      <c r="F80" s="229" t="str">
        <f t="shared" si="29"/>
        <v>-0.000107474542018624-0.00155797668248042i</v>
      </c>
      <c r="G80" s="229">
        <f t="shared" si="12"/>
        <v>-56.128163130469446</v>
      </c>
      <c r="H80" s="229">
        <f t="shared" si="13"/>
        <v>-93.946206472451976</v>
      </c>
      <c r="I80" s="271">
        <f t="shared" si="30"/>
        <v>0.11072125450418696</v>
      </c>
      <c r="J80" s="271" t="str">
        <f t="shared" si="31"/>
        <v>-1.69909841730355E-06-0.0000246305372944935i</v>
      </c>
      <c r="K80" s="271">
        <f t="shared" si="16"/>
        <v>-92.149904486223392</v>
      </c>
      <c r="L80" s="271">
        <f t="shared" si="17"/>
        <v>-93.946206472451962</v>
      </c>
      <c r="M80" s="270">
        <f t="shared" si="32"/>
        <v>0.57807602795620494</v>
      </c>
      <c r="N80" s="270" t="str">
        <f t="shared" si="33"/>
        <v>0.00199896414183444-0.000267103426696444i</v>
      </c>
      <c r="O80" s="270">
        <f t="shared" si="18"/>
        <v>-53.907042702849147</v>
      </c>
      <c r="P80" s="270">
        <f t="shared" si="19"/>
        <v>-7.6108324161798642</v>
      </c>
      <c r="Q80" s="229">
        <f t="shared" si="34"/>
        <v>-1474.628881071144</v>
      </c>
      <c r="R80" s="229" t="str">
        <f t="shared" si="35"/>
        <v>-0.0380999407449605+0.471504358823824i</v>
      </c>
      <c r="S80" s="229">
        <f t="shared" si="20"/>
        <v>-6.5020208599200346</v>
      </c>
      <c r="T80" s="229">
        <f t="shared" si="21"/>
        <v>94.6197518557221</v>
      </c>
      <c r="U80" s="227" t="str">
        <f t="shared" si="5"/>
        <v>0.0007386875704179+0.0000086841042601587i</v>
      </c>
      <c r="V80" s="227">
        <f t="shared" si="22"/>
        <v>-62.630183990389476</v>
      </c>
      <c r="W80" s="227">
        <f t="shared" si="23"/>
        <v>0.67354538327013425</v>
      </c>
      <c r="X80" s="269" t="str">
        <f t="shared" si="6"/>
        <v>-1.70014023736495E-06-0.0000246487597911725i</v>
      </c>
      <c r="Y80" s="269">
        <f t="shared" si="24"/>
        <v>-92.143485956901742</v>
      </c>
      <c r="Z80" s="269">
        <f t="shared" si="25"/>
        <v>-93.945708542114062</v>
      </c>
      <c r="AA80" s="268" t="str">
        <f t="shared" si="7"/>
        <v>0.00200044416619305-0.000267283493625257i</v>
      </c>
      <c r="AB80" s="268">
        <f t="shared" si="26"/>
        <v>-53.900624173527476</v>
      </c>
      <c r="AC80" s="268">
        <f t="shared" si="27"/>
        <v>-7.6103344858419577</v>
      </c>
    </row>
    <row r="81" spans="1:29">
      <c r="A81" s="276">
        <v>1.6</v>
      </c>
      <c r="B81" s="275">
        <f t="shared" si="8"/>
        <v>398107.17055349756</v>
      </c>
      <c r="C81" s="274">
        <f t="shared" si="9"/>
        <v>2501381.1247045733</v>
      </c>
      <c r="D81" s="273" t="str">
        <f t="shared" si="10"/>
        <v>2501381.12470457i</v>
      </c>
      <c r="E81" s="272">
        <f t="shared" si="28"/>
        <v>7.0035472921278528</v>
      </c>
      <c r="F81" s="229" t="str">
        <f t="shared" si="29"/>
        <v>-0.0000679149247489479-0.00123551154320451i</v>
      </c>
      <c r="G81" s="229">
        <f t="shared" si="12"/>
        <v>-58.14996100181326</v>
      </c>
      <c r="H81" s="229">
        <f t="shared" si="13"/>
        <v>-93.146329478971055</v>
      </c>
      <c r="I81" s="271">
        <f t="shared" si="30"/>
        <v>0.11072125450418696</v>
      </c>
      <c r="J81" s="271" t="str">
        <f t="shared" si="31"/>
        <v>-1.07368814032472E-06-0.0000195325857471928i</v>
      </c>
      <c r="K81" s="271">
        <f t="shared" si="16"/>
        <v>-94.171702357567256</v>
      </c>
      <c r="L81" s="271">
        <f t="shared" si="17"/>
        <v>-93.146329478971055</v>
      </c>
      <c r="M81" s="270">
        <f t="shared" si="32"/>
        <v>0.57807602795620494</v>
      </c>
      <c r="N81" s="270" t="str">
        <f t="shared" si="33"/>
        <v>0.00199893047529249-0.000212167191207222i</v>
      </c>
      <c r="O81" s="270">
        <f t="shared" si="18"/>
        <v>-53.935393122184585</v>
      </c>
      <c r="P81" s="270">
        <f t="shared" si="19"/>
        <v>-6.0587103332068013</v>
      </c>
      <c r="Q81" s="229">
        <f t="shared" si="34"/>
        <v>-1474.628881071144</v>
      </c>
      <c r="R81" s="229" t="str">
        <f t="shared" si="35"/>
        <v>-0.0240578462776156+0.375207469589132i</v>
      </c>
      <c r="S81" s="229">
        <f t="shared" si="20"/>
        <v>-8.4967522942994425</v>
      </c>
      <c r="T81" s="229">
        <f t="shared" si="21"/>
        <v>93.668713519218016</v>
      </c>
      <c r="U81" s="227" t="str">
        <f t="shared" si="5"/>
        <v>0.000465207046593494+4.24155971824467E-06i</v>
      </c>
      <c r="V81" s="227">
        <f t="shared" si="22"/>
        <v>-66.646713296112694</v>
      </c>
      <c r="W81" s="227">
        <f t="shared" si="23"/>
        <v>0.52238404024696738</v>
      </c>
      <c r="X81" s="269" t="str">
        <f t="shared" si="6"/>
        <v>-0.000001074104934301-0.0000195416812308839i</v>
      </c>
      <c r="Y81" s="269">
        <f t="shared" si="24"/>
        <v>-94.167660680398626</v>
      </c>
      <c r="Z81" s="269">
        <f t="shared" si="25"/>
        <v>-93.146086342391797</v>
      </c>
      <c r="AA81" s="268" t="str">
        <f t="shared" si="7"/>
        <v>0.001999861725362-0.000212257452336805i</v>
      </c>
      <c r="AB81" s="268">
        <f t="shared" si="26"/>
        <v>-53.931351445015963</v>
      </c>
      <c r="AC81" s="268">
        <f t="shared" si="27"/>
        <v>-6.0584671966275563</v>
      </c>
    </row>
    <row r="82" spans="1:29">
      <c r="A82" s="276">
        <v>1.7</v>
      </c>
      <c r="B82" s="275">
        <f t="shared" si="8"/>
        <v>501187.23362727236</v>
      </c>
      <c r="C82" s="274">
        <f t="shared" si="9"/>
        <v>3149052.2624728605</v>
      </c>
      <c r="D82" s="273" t="str">
        <f t="shared" si="10"/>
        <v>3149052.26247286i</v>
      </c>
      <c r="E82" s="272">
        <f t="shared" si="28"/>
        <v>7.0035472921278528</v>
      </c>
      <c r="F82" s="229" t="str">
        <f t="shared" si="29"/>
        <v>-0.0000428925551214379-0.000980380132928121i</v>
      </c>
      <c r="G82" s="229">
        <f t="shared" si="12"/>
        <v>-60.163804883168403</v>
      </c>
      <c r="H82" s="229">
        <f t="shared" si="13"/>
        <v>-92.505146782703775</v>
      </c>
      <c r="I82" s="271">
        <f t="shared" si="30"/>
        <v>0.11072125450418696</v>
      </c>
      <c r="J82" s="271" t="str">
        <f t="shared" si="31"/>
        <v>-6.78101726716933E-07-0.0000154991340360898i</v>
      </c>
      <c r="K82" s="271">
        <f t="shared" si="16"/>
        <v>-96.18554623892237</v>
      </c>
      <c r="L82" s="271">
        <f t="shared" si="17"/>
        <v>-92.505146782703761</v>
      </c>
      <c r="M82" s="270">
        <f t="shared" si="32"/>
        <v>0.57807602795620494</v>
      </c>
      <c r="N82" s="270" t="str">
        <f t="shared" si="33"/>
        <v>0.001998909251995-0.000168530087879128i</v>
      </c>
      <c r="O82" s="270">
        <f t="shared" si="18"/>
        <v>-53.953376474461187</v>
      </c>
      <c r="P82" s="270">
        <f t="shared" si="19"/>
        <v>-4.8192684491011022</v>
      </c>
      <c r="Q82" s="229">
        <f t="shared" si="34"/>
        <v>-1474.628881071144</v>
      </c>
      <c r="R82" s="229" t="str">
        <f t="shared" si="35"/>
        <v>-0.0151866961249261+0.298377264518938i</v>
      </c>
      <c r="S82" s="229">
        <f t="shared" si="20"/>
        <v>-10.493449288225642</v>
      </c>
      <c r="T82" s="229">
        <f t="shared" si="21"/>
        <v>92.913705169549687</v>
      </c>
      <c r="U82" s="227" t="str">
        <f t="shared" si="5"/>
        <v>0.000293174538452456+2.09057190033163E-06i</v>
      </c>
      <c r="V82" s="227">
        <f t="shared" si="22"/>
        <v>-70.657254171394058</v>
      </c>
      <c r="W82" s="227">
        <f t="shared" si="23"/>
        <v>0.40855838684592527</v>
      </c>
      <c r="X82" s="269" t="str">
        <f t="shared" si="6"/>
        <v>-6.78268166114177E-07-0.000015503680738503i</v>
      </c>
      <c r="Y82" s="269">
        <f t="shared" si="24"/>
        <v>-96.182999383900892</v>
      </c>
      <c r="Z82" s="269">
        <f t="shared" si="25"/>
        <v>-92.505026966630084</v>
      </c>
      <c r="AA82" s="268" t="str">
        <f t="shared" si="7"/>
        <v>0.00199949580567381-0.000168575329783886i</v>
      </c>
      <c r="AB82" s="268">
        <f t="shared" si="26"/>
        <v>-53.950829619439737</v>
      </c>
      <c r="AC82" s="268">
        <f t="shared" si="27"/>
        <v>-4.8191486330274413</v>
      </c>
    </row>
    <row r="83" spans="1:29">
      <c r="A83" s="276">
        <v>1.8</v>
      </c>
      <c r="B83" s="275">
        <f t="shared" si="8"/>
        <v>630957.34448019369</v>
      </c>
      <c r="C83" s="274">
        <f t="shared" si="9"/>
        <v>3964421.9162950017</v>
      </c>
      <c r="D83" s="273" t="str">
        <f t="shared" si="10"/>
        <v>3964421.916295i</v>
      </c>
      <c r="E83" s="272">
        <f t="shared" si="28"/>
        <v>7.0035472921278528</v>
      </c>
      <c r="F83" s="229" t="str">
        <f t="shared" si="29"/>
        <v>-0.0000270797739343849-0.00077823083142039i</v>
      </c>
      <c r="G83" s="229">
        <f t="shared" si="12"/>
        <v>-62.172576085881275</v>
      </c>
      <c r="H83" s="229">
        <f t="shared" si="13"/>
        <v>-91.992893289598342</v>
      </c>
      <c r="I83" s="271">
        <f t="shared" si="30"/>
        <v>0.11072125450418696</v>
      </c>
      <c r="J83" s="271" t="str">
        <f t="shared" si="31"/>
        <v>-4.28112557342912E-07-0.000012303292939216i</v>
      </c>
      <c r="K83" s="271">
        <f t="shared" si="16"/>
        <v>-98.194317441635263</v>
      </c>
      <c r="L83" s="271">
        <f t="shared" si="17"/>
        <v>-91.992893289598342</v>
      </c>
      <c r="M83" s="270">
        <f t="shared" si="32"/>
        <v>0.57807602795620494</v>
      </c>
      <c r="N83" s="270" t="str">
        <f t="shared" si="33"/>
        <v>0.0019988958685285-0.000133868055313435i</v>
      </c>
      <c r="O83" s="270">
        <f t="shared" si="18"/>
        <v>-53.964761538316765</v>
      </c>
      <c r="P83" s="270">
        <f t="shared" si="19"/>
        <v>-3.8314343466581664</v>
      </c>
      <c r="Q83" s="229">
        <f t="shared" si="34"/>
        <v>-1474.628881071144</v>
      </c>
      <c r="R83" s="229" t="str">
        <f t="shared" si="35"/>
        <v>-0.00958500490980266+0.237179397085381i</v>
      </c>
      <c r="S83" s="229">
        <f t="shared" si="20"/>
        <v>-12.491373813865252</v>
      </c>
      <c r="T83" s="229">
        <f t="shared" si="21"/>
        <v>92.314204604047816</v>
      </c>
      <c r="U83" s="227" t="str">
        <f t="shared" si="5"/>
        <v>0.00018483987915566+1.03658188515842E-06i</v>
      </c>
      <c r="V83" s="227">
        <f t="shared" si="22"/>
        <v>-74.663949899746541</v>
      </c>
      <c r="W83" s="227">
        <f t="shared" si="23"/>
        <v>0.32131131444948413</v>
      </c>
      <c r="X83" s="269" t="str">
        <f t="shared" si="6"/>
        <v>-4.28178946158761E-07-0.00001230556794275i</v>
      </c>
      <c r="Y83" s="269">
        <f t="shared" si="24"/>
        <v>-98.192711794450503</v>
      </c>
      <c r="Z83" s="269">
        <f t="shared" si="25"/>
        <v>-91.992833886851201</v>
      </c>
      <c r="AA83" s="268" t="str">
        <f t="shared" si="7"/>
        <v>0.00199926555132011-0.000133890731257567i</v>
      </c>
      <c r="AB83" s="268">
        <f t="shared" si="26"/>
        <v>-53.963155891131997</v>
      </c>
      <c r="AC83" s="268">
        <f t="shared" si="27"/>
        <v>-3.8313749439110478</v>
      </c>
    </row>
    <row r="84" spans="1:29">
      <c r="A84" s="276">
        <v>1.9</v>
      </c>
      <c r="B84" s="275">
        <f t="shared" si="8"/>
        <v>794328.23472428194</v>
      </c>
      <c r="C84" s="274">
        <f t="shared" si="9"/>
        <v>4990911.4934975058</v>
      </c>
      <c r="D84" s="273" t="str">
        <f t="shared" si="10"/>
        <v>4990911.49349751i</v>
      </c>
      <c r="E84" s="272">
        <f t="shared" si="28"/>
        <v>7.0035472921278528</v>
      </c>
      <c r="F84" s="229" t="str">
        <f t="shared" si="29"/>
        <v>-0.0000170927180753576-0.000617913468648882i</v>
      </c>
      <c r="G84" s="229">
        <f t="shared" si="12"/>
        <v>-64.178124878268292</v>
      </c>
      <c r="H84" s="229">
        <f t="shared" si="13"/>
        <v>-91.584511388557345</v>
      </c>
      <c r="I84" s="271">
        <f t="shared" si="30"/>
        <v>0.11072125450418696</v>
      </c>
      <c r="J84" s="271" t="str">
        <f t="shared" si="31"/>
        <v>-2.70224089200801E-07-9.76878595518861E-06i</v>
      </c>
      <c r="K84" s="271">
        <f t="shared" si="16"/>
        <v>-100.19986623402227</v>
      </c>
      <c r="L84" s="271">
        <f t="shared" si="17"/>
        <v>-91.584511388557345</v>
      </c>
      <c r="M84" s="270">
        <f t="shared" si="32"/>
        <v>0.57807602795620494</v>
      </c>
      <c r="N84" s="270" t="str">
        <f t="shared" si="33"/>
        <v>0.0019988874271351-0.0001063350998617i</v>
      </c>
      <c r="O84" s="270">
        <f t="shared" si="18"/>
        <v>-53.971960375412891</v>
      </c>
      <c r="P84" s="270">
        <f t="shared" si="19"/>
        <v>-3.0451014472000013</v>
      </c>
      <c r="Q84" s="229">
        <f t="shared" si="34"/>
        <v>-1474.628881071144</v>
      </c>
      <c r="R84" s="229" t="str">
        <f t="shared" si="35"/>
        <v>-0.00604885588005747+0.188483390796859i</v>
      </c>
      <c r="S84" s="229">
        <f t="shared" si="20"/>
        <v>-14.490067727057287</v>
      </c>
      <c r="T84" s="229">
        <f t="shared" si="21"/>
        <v>91.83811955289039</v>
      </c>
      <c r="U84" s="227" t="str">
        <f t="shared" si="5"/>
        <v>0.000116569817178226+5.15976057425335E-07i</v>
      </c>
      <c r="V84" s="227">
        <f t="shared" si="22"/>
        <v>-78.668192605325601</v>
      </c>
      <c r="W84" s="227">
        <f t="shared" si="23"/>
        <v>0.25360816433303662</v>
      </c>
      <c r="X84" s="269" t="str">
        <f t="shared" si="6"/>
        <v>-2.70250551210779E-07-9.76992497299937E-06i</v>
      </c>
      <c r="Y84" s="269">
        <f t="shared" si="24"/>
        <v>-100.1988536624375</v>
      </c>
      <c r="Z84" s="269">
        <f t="shared" si="25"/>
        <v>-91.584481821860336</v>
      </c>
      <c r="AA84" s="268" t="str">
        <f t="shared" si="7"/>
        <v>0.00199912051912076-0.000106346465151376i</v>
      </c>
      <c r="AB84" s="268">
        <f t="shared" si="26"/>
        <v>-53.970947803828125</v>
      </c>
      <c r="AC84" s="268">
        <f t="shared" si="27"/>
        <v>-3.0450718805029848</v>
      </c>
    </row>
    <row r="85" spans="1:29">
      <c r="A85" s="276">
        <v>2</v>
      </c>
      <c r="B85" s="275">
        <f t="shared" si="8"/>
        <v>1000000</v>
      </c>
      <c r="C85" s="274">
        <f t="shared" si="9"/>
        <v>6283185.307179586</v>
      </c>
      <c r="D85" s="273" t="str">
        <f t="shared" si="10"/>
        <v>6283185.30717959i</v>
      </c>
      <c r="E85" s="272">
        <f t="shared" si="28"/>
        <v>7.0035472921278528</v>
      </c>
      <c r="F85" s="229" t="str">
        <f t="shared" si="29"/>
        <v>-0.0000107873795665655-0.000490697103054767i</v>
      </c>
      <c r="G85" s="229">
        <f t="shared" si="12"/>
        <v>-66.181631738533909</v>
      </c>
      <c r="H85" s="229">
        <f t="shared" si="13"/>
        <v>-91.25937523905246</v>
      </c>
      <c r="I85" s="271">
        <f t="shared" si="30"/>
        <v>0.11072125450418696</v>
      </c>
      <c r="J85" s="271" t="str">
        <f t="shared" si="31"/>
        <v>-1.70541034222113E-07-7.75758291699735E-06i</v>
      </c>
      <c r="K85" s="271">
        <f t="shared" si="16"/>
        <v>-102.20337309428788</v>
      </c>
      <c r="L85" s="271">
        <f t="shared" si="17"/>
        <v>-91.25937523905246</v>
      </c>
      <c r="M85" s="270">
        <f t="shared" si="32"/>
        <v>0.57807602795620494</v>
      </c>
      <c r="N85" s="270" t="str">
        <f t="shared" si="33"/>
        <v>0.00199888210217295-0.0000844649339470497i</v>
      </c>
      <c r="O85" s="270">
        <f t="shared" si="18"/>
        <v>-53.976508666165685</v>
      </c>
      <c r="P85" s="270">
        <f t="shared" si="19"/>
        <v>-2.4196559092544931</v>
      </c>
      <c r="Q85" s="229">
        <f t="shared" si="34"/>
        <v>-1474.628881071144</v>
      </c>
      <c r="R85" s="229" t="str">
        <f t="shared" si="35"/>
        <v>-0.00381701680642485+0.1497603108958i</v>
      </c>
      <c r="S85" s="229">
        <f t="shared" si="20"/>
        <v>-16.489245023310733</v>
      </c>
      <c r="T85" s="229">
        <f t="shared" si="21"/>
        <v>91.460010425475033</v>
      </c>
      <c r="U85" s="227" t="str">
        <f t="shared" si="5"/>
        <v>0.0000735281263182532+2.57477771584183E-07i</v>
      </c>
      <c r="V85" s="227">
        <f t="shared" si="22"/>
        <v>-82.670876761844625</v>
      </c>
      <c r="W85" s="227">
        <f t="shared" si="23"/>
        <v>0.20063518642257741</v>
      </c>
      <c r="X85" s="269" t="str">
        <f t="shared" si="6"/>
        <v>-1.70551577007961E-07-7.75815340339403E-06i</v>
      </c>
      <c r="Y85" s="269">
        <f t="shared" si="24"/>
        <v>-102.20273441361691</v>
      </c>
      <c r="Z85" s="269">
        <f t="shared" si="25"/>
        <v>-91.259360485578028</v>
      </c>
      <c r="AA85" s="268" t="str">
        <f t="shared" si="7"/>
        <v>0.00199902910878708-0.0000844706302086576i</v>
      </c>
      <c r="AB85" s="268">
        <f t="shared" si="26"/>
        <v>-53.975869985494711</v>
      </c>
      <c r="AC85" s="268">
        <f t="shared" si="27"/>
        <v>-2.4196411557800728</v>
      </c>
    </row>
    <row r="86" spans="1:29">
      <c r="A86" s="276">
        <v>2.1</v>
      </c>
      <c r="B86" s="275">
        <f t="shared" si="8"/>
        <v>1258925.4117941677</v>
      </c>
      <c r="C86" s="274">
        <f t="shared" si="9"/>
        <v>7910061.650220125</v>
      </c>
      <c r="D86" s="273" t="str">
        <f t="shared" si="10"/>
        <v>7910061.65022012i</v>
      </c>
      <c r="E86" s="272">
        <f t="shared" si="28"/>
        <v>7.0035472921278528</v>
      </c>
      <c r="F86" s="229" t="str">
        <f t="shared" si="29"/>
        <v>-0.0000068074132635405-0.000389709879520679i</v>
      </c>
      <c r="G86" s="229">
        <f t="shared" si="12"/>
        <v>-68.183846735768242</v>
      </c>
      <c r="H86" s="229">
        <f t="shared" si="13"/>
        <v>-91.000735179967293</v>
      </c>
      <c r="I86" s="271">
        <f t="shared" si="30"/>
        <v>0.11072125450418696</v>
      </c>
      <c r="J86" s="271" t="str">
        <f t="shared" si="31"/>
        <v>-1.07620510725308E-07-6.16104453263359E-06i</v>
      </c>
      <c r="K86" s="271">
        <f t="shared" si="16"/>
        <v>-104.20558809152224</v>
      </c>
      <c r="L86" s="271">
        <f t="shared" si="17"/>
        <v>-91.000735179967293</v>
      </c>
      <c r="M86" s="270">
        <f t="shared" si="32"/>
        <v>0.57807602795620494</v>
      </c>
      <c r="N86" s="270" t="str">
        <f t="shared" si="33"/>
        <v>0.00199887874282588-0.0000670928627175852i</v>
      </c>
      <c r="O86" s="270">
        <f t="shared" si="18"/>
        <v>-53.97938089013369</v>
      </c>
      <c r="P86" s="270">
        <f t="shared" si="19"/>
        <v>-1.9224253711688948</v>
      </c>
      <c r="Q86" s="229">
        <f t="shared" si="34"/>
        <v>-1474.628881071144</v>
      </c>
      <c r="R86" s="229" t="str">
        <f t="shared" si="35"/>
        <v>-0.00240855220416514+0.118980203930797i</v>
      </c>
      <c r="S86" s="229">
        <f t="shared" si="20"/>
        <v>-18.488726484335473</v>
      </c>
      <c r="T86" s="229">
        <f t="shared" si="21"/>
        <v>91.15969737593916</v>
      </c>
      <c r="U86" s="227" t="str">
        <f t="shared" si="5"/>
        <v>0.0000463841569494373+1.28689170967202E-07i</v>
      </c>
      <c r="V86" s="227">
        <f t="shared" si="22"/>
        <v>-86.672573220103715</v>
      </c>
      <c r="W86" s="227">
        <f t="shared" si="23"/>
        <v>0.15896219597187394</v>
      </c>
      <c r="X86" s="269" t="str">
        <f t="shared" si="6"/>
        <v>-1.07624709910251E-07-6.16133033459698E-06i</v>
      </c>
      <c r="Y86" s="269">
        <f t="shared" si="24"/>
        <v>-104.20518519450999</v>
      </c>
      <c r="Z86" s="269">
        <f t="shared" si="25"/>
        <v>-91.000727806278903</v>
      </c>
      <c r="AA86" s="268" t="str">
        <f t="shared" si="7"/>
        <v>0.00199897147206687-0.0000670957176499018i</v>
      </c>
      <c r="AB86" s="268">
        <f t="shared" si="26"/>
        <v>-53.978977993121461</v>
      </c>
      <c r="AC86" s="268">
        <f t="shared" si="27"/>
        <v>-1.922417997480508</v>
      </c>
    </row>
    <row r="87" spans="1:29">
      <c r="A87" s="276">
        <v>2.2000000000000002</v>
      </c>
      <c r="B87" s="275">
        <f t="shared" si="8"/>
        <v>1584893.1924611153</v>
      </c>
      <c r="C87" s="274">
        <f t="shared" si="9"/>
        <v>9958177.6203206275</v>
      </c>
      <c r="D87" s="273" t="str">
        <f t="shared" si="10"/>
        <v>9958177.62032063i</v>
      </c>
      <c r="E87" s="272">
        <f t="shared" si="28"/>
        <v>7.0035472921278528</v>
      </c>
      <c r="F87" s="229" t="str">
        <f t="shared" si="29"/>
        <v>-4.29560029335138E-06-0.00030952513384778i</v>
      </c>
      <c r="G87" s="229">
        <f t="shared" si="12"/>
        <v>-70.185245228713185</v>
      </c>
      <c r="H87" s="229">
        <f t="shared" si="13"/>
        <v>-90.795101726234194</v>
      </c>
      <c r="I87" s="271">
        <f t="shared" si="30"/>
        <v>0.11072125450418696</v>
      </c>
      <c r="J87" s="271" t="str">
        <f t="shared" si="31"/>
        <v>-6.79104792885485E-08-4.89337898220862E-06i</v>
      </c>
      <c r="K87" s="271">
        <f t="shared" si="16"/>
        <v>-106.20698658446716</v>
      </c>
      <c r="L87" s="271">
        <f t="shared" si="17"/>
        <v>-90.795101726234208</v>
      </c>
      <c r="M87" s="270">
        <f t="shared" si="32"/>
        <v>0.57807602795620494</v>
      </c>
      <c r="N87" s="270" t="str">
        <f t="shared" si="33"/>
        <v>0.00199887662341111-0.0000532937455995519i</v>
      </c>
      <c r="O87" s="270">
        <f t="shared" si="18"/>
        <v>-53.981194116294198</v>
      </c>
      <c r="P87" s="270">
        <f t="shared" si="19"/>
        <v>-1.5272495747530899</v>
      </c>
      <c r="Q87" s="229">
        <f t="shared" si="34"/>
        <v>-1474.628881071144</v>
      </c>
      <c r="R87" s="229" t="str">
        <f t="shared" si="35"/>
        <v>-0.00151976422173813+0.0945200390884537i</v>
      </c>
      <c r="S87" s="229">
        <f t="shared" si="20"/>
        <v>-20.488399528639142</v>
      </c>
      <c r="T87" s="229">
        <f t="shared" si="21"/>
        <v>90.921165225352098</v>
      </c>
      <c r="U87" s="227" t="str">
        <f t="shared" si="5"/>
        <v>0.0000292628560497877+6.43849165146163E-08i</v>
      </c>
      <c r="V87" s="227">
        <f t="shared" si="22"/>
        <v>-90.673644757352335</v>
      </c>
      <c r="W87" s="227">
        <f t="shared" si="23"/>
        <v>0.12606349911789969</v>
      </c>
      <c r="X87" s="269" t="str">
        <f t="shared" si="6"/>
        <v>-6.79121515230452E-08-4.89352218501642E-06i</v>
      </c>
      <c r="Y87" s="269">
        <f t="shared" si="24"/>
        <v>-106.20673240681003</v>
      </c>
      <c r="Z87" s="269">
        <f t="shared" si="25"/>
        <v>-90.795098037142267</v>
      </c>
      <c r="AA87" s="268" t="str">
        <f t="shared" si="7"/>
        <v>0.00199893512139323-0.0000532951764673581i</v>
      </c>
      <c r="AB87" s="268">
        <f t="shared" si="26"/>
        <v>-53.98093993863705</v>
      </c>
      <c r="AC87" s="268">
        <f t="shared" si="27"/>
        <v>-1.5272458856611526</v>
      </c>
    </row>
    <row r="88" spans="1:29">
      <c r="A88" s="276">
        <v>2.2999999999999998</v>
      </c>
      <c r="B88" s="275">
        <f t="shared" si="8"/>
        <v>1995262.3149688803</v>
      </c>
      <c r="C88" s="274">
        <f t="shared" si="9"/>
        <v>12536602.861381596</v>
      </c>
      <c r="D88" s="273" t="str">
        <f t="shared" si="10"/>
        <v>12536602.8613816i</v>
      </c>
      <c r="E88" s="272">
        <f t="shared" si="28"/>
        <v>7.0035472921278528</v>
      </c>
      <c r="F88" s="229" t="str">
        <f t="shared" si="29"/>
        <v>-2.71050495703567E-06-0.000245848298757547i</v>
      </c>
      <c r="G88" s="229">
        <f t="shared" si="12"/>
        <v>-72.186127986370167</v>
      </c>
      <c r="H88" s="229">
        <f t="shared" si="13"/>
        <v>-90.631666776678543</v>
      </c>
      <c r="I88" s="271">
        <f t="shared" si="30"/>
        <v>0.11072125450418696</v>
      </c>
      <c r="J88" s="271" t="str">
        <f t="shared" si="31"/>
        <v>-4.28512147722822E-08-3.88669211768619E-06i</v>
      </c>
      <c r="K88" s="271">
        <f t="shared" si="16"/>
        <v>-108.20786934212413</v>
      </c>
      <c r="L88" s="271">
        <f t="shared" si="17"/>
        <v>-90.631666776678529</v>
      </c>
      <c r="M88" s="270">
        <f t="shared" si="32"/>
        <v>0.57807602795620494</v>
      </c>
      <c r="N88" s="270" t="str">
        <f t="shared" si="33"/>
        <v>0.00199887528622645-0.0000423327220490147i</v>
      </c>
      <c r="O88" s="270">
        <f t="shared" si="18"/>
        <v>-53.982338573299188</v>
      </c>
      <c r="P88" s="270">
        <f t="shared" si="19"/>
        <v>-1.2132441665005165</v>
      </c>
      <c r="Q88" s="229">
        <f t="shared" si="34"/>
        <v>-1474.628881071144</v>
      </c>
      <c r="R88" s="229" t="str">
        <f t="shared" si="35"/>
        <v>-0.00095893444358693+0.0750852997666929i</v>
      </c>
      <c r="S88" s="229">
        <f t="shared" si="20"/>
        <v>-22.488193321367852</v>
      </c>
      <c r="T88" s="229">
        <f t="shared" si="21"/>
        <v>90.731699943285562</v>
      </c>
      <c r="U88" s="227" t="str">
        <f t="shared" si="5"/>
        <v>0.0000184621924059047+3.22333243577313E-08i</v>
      </c>
      <c r="V88" s="227">
        <f t="shared" si="22"/>
        <v>-94.674321307738012</v>
      </c>
      <c r="W88" s="227">
        <f t="shared" si="23"/>
        <v>0.10003316660703142</v>
      </c>
      <c r="X88" s="269" t="str">
        <f t="shared" si="6"/>
        <v>-4.28518806286266E-08-3.88676387724999E-06i</v>
      </c>
      <c r="Y88" s="269">
        <f t="shared" si="24"/>
        <v>-108.20770898007808</v>
      </c>
      <c r="Z88" s="269">
        <f t="shared" si="25"/>
        <v>-90.631664929810995</v>
      </c>
      <c r="AA88" s="268" t="str">
        <f t="shared" si="7"/>
        <v>0.00199891219189249-0.0000423334391855291i</v>
      </c>
      <c r="AB88" s="268">
        <f t="shared" si="26"/>
        <v>-53.982178211253142</v>
      </c>
      <c r="AC88" s="268">
        <f t="shared" si="27"/>
        <v>-1.2132423196329718</v>
      </c>
    </row>
    <row r="89" spans="1:29">
      <c r="A89" s="276">
        <v>2.4</v>
      </c>
      <c r="B89" s="275">
        <f t="shared" si="8"/>
        <v>2511886.4315095805</v>
      </c>
      <c r="C89" s="274">
        <f t="shared" si="9"/>
        <v>15782647.919764757</v>
      </c>
      <c r="D89" s="273" t="str">
        <f t="shared" si="10"/>
        <v>15782647.9197648i</v>
      </c>
      <c r="E89" s="272">
        <f t="shared" si="28"/>
        <v>7.0035472921278528</v>
      </c>
      <c r="F89" s="229" t="str">
        <f t="shared" si="29"/>
        <v>-1.71027846628795E-06-0.000195276097862112i</v>
      </c>
      <c r="G89" s="229">
        <f t="shared" si="12"/>
        <v>-74.186685115491329</v>
      </c>
      <c r="H89" s="229">
        <f t="shared" si="13"/>
        <v>-90.501798394913578</v>
      </c>
      <c r="I89" s="271">
        <f t="shared" si="30"/>
        <v>0.11072125450418696</v>
      </c>
      <c r="J89" s="271" t="str">
        <f t="shared" si="31"/>
        <v>-2.70383235009705E-08-3.08718048556311E-06i</v>
      </c>
      <c r="K89" s="271">
        <f t="shared" si="16"/>
        <v>-110.2084264712453</v>
      </c>
      <c r="L89" s="271">
        <f t="shared" si="17"/>
        <v>-90.501798394913578</v>
      </c>
      <c r="M89" s="270">
        <f t="shared" si="32"/>
        <v>0.57807602795620494</v>
      </c>
      <c r="N89" s="270" t="str">
        <f t="shared" si="33"/>
        <v>0.00199887444255007-0.0000336260739628477i</v>
      </c>
      <c r="O89" s="270">
        <f t="shared" si="18"/>
        <v>-53.983060831660346</v>
      </c>
      <c r="P89" s="270">
        <f t="shared" si="19"/>
        <v>-0.96376759141605639</v>
      </c>
      <c r="Q89" s="229">
        <f t="shared" si="34"/>
        <v>-1474.628881071144</v>
      </c>
      <c r="R89" s="229" t="str">
        <f t="shared" si="35"/>
        <v>-0.000605057888305754+0.0596450617803996i</v>
      </c>
      <c r="S89" s="229">
        <f t="shared" si="20"/>
        <v>-24.488063248373134</v>
      </c>
      <c r="T89" s="229">
        <f t="shared" si="21"/>
        <v>90.581206108800401</v>
      </c>
      <c r="U89" s="227" t="str">
        <f t="shared" si="5"/>
        <v>0.0000116482897386983+1.61436786256054E-08i</v>
      </c>
      <c r="V89" s="227">
        <f t="shared" si="22"/>
        <v>-98.674748363864438</v>
      </c>
      <c r="W89" s="227">
        <f t="shared" si="23"/>
        <v>7.9407713886825465E-2</v>
      </c>
      <c r="X89" s="269" t="str">
        <f t="shared" si="6"/>
        <v>-2.70385886152547E-08-3.08721644679127E-06i</v>
      </c>
      <c r="Y89" s="269">
        <f t="shared" si="24"/>
        <v>-110.20832529489688</v>
      </c>
      <c r="Z89" s="269">
        <f t="shared" si="25"/>
        <v>-90.501797469938154</v>
      </c>
      <c r="AA89" s="268" t="str">
        <f t="shared" si="7"/>
        <v>0.0019988977268328-0.0000336264333837241i</v>
      </c>
      <c r="AB89" s="268">
        <f t="shared" si="26"/>
        <v>-53.982959655311966</v>
      </c>
      <c r="AC89" s="268">
        <f t="shared" si="27"/>
        <v>-0.96376666644063247</v>
      </c>
    </row>
    <row r="90" spans="1:29">
      <c r="A90" s="276">
        <v>2.5000000000000102</v>
      </c>
      <c r="B90" s="275">
        <f t="shared" si="8"/>
        <v>3162277.660168455</v>
      </c>
      <c r="C90" s="274">
        <f t="shared" si="9"/>
        <v>19869176.531592678</v>
      </c>
      <c r="D90" s="273" t="str">
        <f t="shared" si="10"/>
        <v>19869176.5315927i</v>
      </c>
      <c r="E90" s="272">
        <f t="shared" si="28"/>
        <v>7.0035472921278528</v>
      </c>
      <c r="F90" s="229" t="str">
        <f t="shared" si="29"/>
        <v>-1.07913881967555E-06-0.000155109234524547i</v>
      </c>
      <c r="G90" s="229">
        <f t="shared" si="12"/>
        <v>-76.187036698623899</v>
      </c>
      <c r="H90" s="229">
        <f t="shared" si="13"/>
        <v>-90.398616513652556</v>
      </c>
      <c r="I90" s="271">
        <f t="shared" si="30"/>
        <v>0.11072125450418696</v>
      </c>
      <c r="J90" s="271" t="str">
        <f t="shared" si="31"/>
        <v>-1.70604407901902E-08-2.45217006688109E-06i</v>
      </c>
      <c r="K90" s="271">
        <f t="shared" si="16"/>
        <v>-112.20877805437786</v>
      </c>
      <c r="L90" s="271">
        <f t="shared" si="17"/>
        <v>-90.398616513652556</v>
      </c>
      <c r="M90" s="270">
        <f t="shared" si="32"/>
        <v>0.57807602795620494</v>
      </c>
      <c r="N90" s="270" t="str">
        <f t="shared" si="33"/>
        <v>0.00199887391023828-0.000026710138761965i</v>
      </c>
      <c r="O90" s="270">
        <f t="shared" si="18"/>
        <v>-53.983516607530071</v>
      </c>
      <c r="P90" s="270">
        <f t="shared" si="19"/>
        <v>-0.76557462461272308</v>
      </c>
      <c r="Q90" s="229">
        <f t="shared" si="34"/>
        <v>-1474.628881071144</v>
      </c>
      <c r="R90" s="229" t="str">
        <f t="shared" si="35"/>
        <v>-0.000381770158865447+0.0473791038465095i</v>
      </c>
      <c r="S90" s="229">
        <f t="shared" si="20"/>
        <v>-26.487981191803229</v>
      </c>
      <c r="T90" s="229">
        <f t="shared" si="21"/>
        <v>90.461666508730758</v>
      </c>
      <c r="U90" s="227" t="str">
        <f t="shared" si="5"/>
        <v>7.34934851308973E-06+8.08744690372661E-09i</v>
      </c>
      <c r="V90" s="227">
        <f t="shared" si="22"/>
        <v>-102.67501789042713</v>
      </c>
      <c r="W90" s="227">
        <f t="shared" si="23"/>
        <v>6.3049995078201831E-2</v>
      </c>
      <c r="X90" s="269" t="str">
        <f t="shared" si="6"/>
        <v>-1.70605463421501E-08-2.45218808900395E-06i</v>
      </c>
      <c r="Y90" s="269">
        <f t="shared" si="24"/>
        <v>-112.20871421851319</v>
      </c>
      <c r="Z90" s="269">
        <f t="shared" si="25"/>
        <v>-90.398616050272565</v>
      </c>
      <c r="AA90" s="268" t="str">
        <f t="shared" si="7"/>
        <v>0.00199888860098327-0.0000267103188995021i</v>
      </c>
      <c r="AB90" s="268">
        <f t="shared" si="26"/>
        <v>-53.983452771665377</v>
      </c>
      <c r="AC90" s="268">
        <f t="shared" si="27"/>
        <v>-0.76557416123274269</v>
      </c>
    </row>
    <row r="91" spans="1:29">
      <c r="A91" s="276">
        <v>2.6</v>
      </c>
      <c r="B91" s="275">
        <f t="shared" si="8"/>
        <v>3981071.705534976</v>
      </c>
      <c r="C91" s="274">
        <f t="shared" si="9"/>
        <v>25013811.247045737</v>
      </c>
      <c r="D91" s="273" t="str">
        <f t="shared" si="10"/>
        <v>25013811.2470457i</v>
      </c>
      <c r="E91" s="272">
        <f t="shared" si="28"/>
        <v>7.0035472921278528</v>
      </c>
      <c r="F91" s="229" t="str">
        <f t="shared" si="29"/>
        <v>-6.80900939169299E-07-0.000123205597734609i</v>
      </c>
      <c r="G91" s="229">
        <f t="shared" si="12"/>
        <v>-78.187258555846711</v>
      </c>
      <c r="H91" s="229">
        <f t="shared" si="13"/>
        <v>-90.316644321532394</v>
      </c>
      <c r="I91" s="271">
        <f t="shared" si="30"/>
        <v>0.11072125450418696</v>
      </c>
      <c r="J91" s="271" t="str">
        <f t="shared" si="31"/>
        <v>-1.07645744411042E-08-1.94779556332081E-06i</v>
      </c>
      <c r="K91" s="271">
        <f t="shared" si="16"/>
        <v>-114.2089999116007</v>
      </c>
      <c r="L91" s="271">
        <f t="shared" si="17"/>
        <v>-90.316644321532394</v>
      </c>
      <c r="M91" s="270">
        <f t="shared" si="32"/>
        <v>0.57807602795620494</v>
      </c>
      <c r="N91" s="270" t="str">
        <f t="shared" si="33"/>
        <v>0.00199887357437701-0.0000212166167657466i</v>
      </c>
      <c r="O91" s="270">
        <f t="shared" si="18"/>
        <v>-53.983804207212259</v>
      </c>
      <c r="P91" s="270">
        <f t="shared" si="19"/>
        <v>-0.60813098085042305</v>
      </c>
      <c r="Q91" s="229">
        <f t="shared" si="34"/>
        <v>-1474.628881071144</v>
      </c>
      <c r="R91" s="229" t="str">
        <f t="shared" si="35"/>
        <v>-0.000240882452949659+0.0376352351077566i</v>
      </c>
      <c r="S91" s="229">
        <f t="shared" si="20"/>
        <v>-28.487929423159599</v>
      </c>
      <c r="T91" s="229">
        <f t="shared" si="21"/>
        <v>90.366713783353191</v>
      </c>
      <c r="U91" s="227" t="str">
        <f t="shared" si="5"/>
        <v>4.63703565442214E-06+4.05219966871272E-09i</v>
      </c>
      <c r="V91" s="227">
        <f t="shared" si="22"/>
        <v>-106.6751879790063</v>
      </c>
      <c r="W91" s="227">
        <f t="shared" si="23"/>
        <v>5.0069461820809749E-2</v>
      </c>
      <c r="X91" s="269" t="str">
        <f t="shared" si="6"/>
        <v>-1.07646164641214E-08-1.94780459540379E-06i</v>
      </c>
      <c r="Y91" s="269">
        <f t="shared" si="24"/>
        <v>-114.20895963472736</v>
      </c>
      <c r="Z91" s="269">
        <f t="shared" si="25"/>
        <v>-90.316644089357368</v>
      </c>
      <c r="AA91" s="268" t="str">
        <f t="shared" si="7"/>
        <v>0.001998882843354-0.0000212167070485012i</v>
      </c>
      <c r="AB91" s="268">
        <f t="shared" si="26"/>
        <v>-53.983763930338931</v>
      </c>
      <c r="AC91" s="268">
        <f t="shared" si="27"/>
        <v>-0.60813074867540551</v>
      </c>
    </row>
    <row r="92" spans="1:29">
      <c r="A92" s="276">
        <v>2.7</v>
      </c>
      <c r="B92" s="275">
        <f t="shared" si="8"/>
        <v>5011872.3362727268</v>
      </c>
      <c r="C92" s="274">
        <f t="shared" si="9"/>
        <v>31490522.624728624</v>
      </c>
      <c r="D92" s="273" t="str">
        <f t="shared" si="10"/>
        <v>31490522.6247286i</v>
      </c>
      <c r="E92" s="272">
        <f t="shared" si="28"/>
        <v>7.0035472921278528</v>
      </c>
      <c r="F92" s="229" t="str">
        <f t="shared" si="29"/>
        <v>-4.29623578967624E-07-0.0000978646591442549i</v>
      </c>
      <c r="G92" s="229">
        <f t="shared" si="12"/>
        <v>-80.187398547553755</v>
      </c>
      <c r="H92" s="229">
        <f t="shared" si="13"/>
        <v>-90.251525524549365</v>
      </c>
      <c r="I92" s="271">
        <f t="shared" si="30"/>
        <v>0.11072125450418696</v>
      </c>
      <c r="J92" s="271" t="str">
        <f t="shared" si="31"/>
        <v>-6.79205260473389E-09-1.54717279402912E-06i</v>
      </c>
      <c r="K92" s="271">
        <f t="shared" si="16"/>
        <v>-116.20913990330776</v>
      </c>
      <c r="L92" s="271">
        <f t="shared" si="17"/>
        <v>-90.251525524549365</v>
      </c>
      <c r="M92" s="270">
        <f t="shared" si="32"/>
        <v>0.57807602795620494</v>
      </c>
      <c r="N92" s="270" t="str">
        <f t="shared" si="33"/>
        <v>0.00199887336246478-0.0000168529574384865i</v>
      </c>
      <c r="O92" s="270">
        <f t="shared" si="18"/>
        <v>-53.983985680118792</v>
      </c>
      <c r="P92" s="270">
        <f t="shared" si="19"/>
        <v>-0.48306234525889719</v>
      </c>
      <c r="Q92" s="229">
        <f t="shared" si="34"/>
        <v>-1474.628881071144</v>
      </c>
      <c r="R92" s="229" t="str">
        <f t="shared" si="35"/>
        <v>-0.000151987256311701+0.0298950682553927i</v>
      </c>
      <c r="S92" s="229">
        <f t="shared" si="20"/>
        <v>-30.48789676156467</v>
      </c>
      <c r="T92" s="229">
        <f t="shared" si="21"/>
        <v>90.291290631121115</v>
      </c>
      <c r="U92" s="227" t="str">
        <f t="shared" si="5"/>
        <v>2.92573596221726E-06+2.03055481585191E-09i</v>
      </c>
      <c r="V92" s="227">
        <f t="shared" si="22"/>
        <v>-110.67529530911843</v>
      </c>
      <c r="W92" s="227">
        <f t="shared" si="23"/>
        <v>3.9765106571743793E-2</v>
      </c>
      <c r="X92" s="269" t="str">
        <f t="shared" si="6"/>
        <v>-6.79206933490704E-09-1.54717732067524E-06i</v>
      </c>
      <c r="Y92" s="269">
        <f t="shared" si="24"/>
        <v>-116.2091144906509</v>
      </c>
      <c r="Z92" s="269">
        <f t="shared" si="25"/>
        <v>-90.251525408206803</v>
      </c>
      <c r="AA92" s="268" t="str">
        <f t="shared" si="7"/>
        <v>0.00199887921069179-0.0000168530026870887i</v>
      </c>
      <c r="AB92" s="268">
        <f t="shared" si="26"/>
        <v>-53.983960267461953</v>
      </c>
      <c r="AC92" s="268">
        <f t="shared" si="27"/>
        <v>-0.48306222891633566</v>
      </c>
    </row>
    <row r="93" spans="1:29">
      <c r="A93" s="276">
        <v>2.80000000000001</v>
      </c>
      <c r="B93" s="275">
        <f t="shared" si="8"/>
        <v>6309573.4448020831</v>
      </c>
      <c r="C93" s="274">
        <f t="shared" si="9"/>
        <v>39644219.162950933</v>
      </c>
      <c r="D93" s="273" t="str">
        <f t="shared" si="10"/>
        <v>39644219.1629509i</v>
      </c>
      <c r="E93" s="272">
        <f t="shared" si="28"/>
        <v>7.0035472921278528</v>
      </c>
      <c r="F93" s="229" t="str">
        <f t="shared" si="29"/>
        <v>-2.71075796932625E-07-0.0000777361478079045i</v>
      </c>
      <c r="G93" s="229">
        <f t="shared" si="12"/>
        <v>-82.187486880037582</v>
      </c>
      <c r="H93" s="229">
        <f t="shared" si="13"/>
        <v>-90.199796832956125</v>
      </c>
      <c r="I93" s="271">
        <f t="shared" si="30"/>
        <v>0.11072125450418696</v>
      </c>
      <c r="J93" s="271" t="str">
        <f t="shared" si="31"/>
        <v>-4.28552147221719E-09-0.0000012289549062214i</v>
      </c>
      <c r="K93" s="271">
        <f t="shared" si="16"/>
        <v>-118.20922823579153</v>
      </c>
      <c r="L93" s="271">
        <f t="shared" si="17"/>
        <v>-90.199796832956125</v>
      </c>
      <c r="M93" s="270">
        <f t="shared" si="32"/>
        <v>0.57807602795620494</v>
      </c>
      <c r="N93" s="270" t="str">
        <f t="shared" si="33"/>
        <v>0.00199887322875795-0.0000133867797796977i</v>
      </c>
      <c r="O93" s="270">
        <f t="shared" si="18"/>
        <v>-53.98410018567381</v>
      </c>
      <c r="P93" s="270">
        <f t="shared" si="19"/>
        <v>-0.3837134364865229</v>
      </c>
      <c r="Q93" s="229">
        <f t="shared" si="34"/>
        <v>-1474.628881071144</v>
      </c>
      <c r="R93" s="229" t="str">
        <f t="shared" si="35"/>
        <v>-0.0000958977556642265+0.0237466663885048i</v>
      </c>
      <c r="S93" s="229">
        <f t="shared" si="20"/>
        <v>-32.48787615437201</v>
      </c>
      <c r="T93" s="229">
        <f t="shared" si="21"/>
        <v>90.231380131665105</v>
      </c>
      <c r="U93" s="227" t="str">
        <f t="shared" si="5"/>
        <v>1.84600036388235E-06+1.0175755930035E-09i</v>
      </c>
      <c r="V93" s="227">
        <f t="shared" si="22"/>
        <v>-114.67536303440959</v>
      </c>
      <c r="W93" s="227">
        <f t="shared" si="23"/>
        <v>3.1583298708978601E-2</v>
      </c>
      <c r="X93" s="269" t="str">
        <f t="shared" si="6"/>
        <v>-4.28552813274686E-09-1.22895717488115E-06i</v>
      </c>
      <c r="Y93" s="269">
        <f t="shared" si="24"/>
        <v>-118.20921220162131</v>
      </c>
      <c r="Z93" s="269">
        <f t="shared" si="25"/>
        <v>-90.199796774653223</v>
      </c>
      <c r="AA93" s="268" t="str">
        <f t="shared" si="7"/>
        <v>0.00199887691869909-0.0000133868024577315i</v>
      </c>
      <c r="AB93" s="268">
        <f t="shared" si="26"/>
        <v>-53.984084151503581</v>
      </c>
      <c r="AC93" s="268">
        <f t="shared" si="27"/>
        <v>-0.3837133781836275</v>
      </c>
    </row>
    <row r="94" spans="1:29">
      <c r="A94" s="276">
        <v>2.9000000000000101</v>
      </c>
      <c r="B94" s="275">
        <f t="shared" si="8"/>
        <v>7943282.3472430035</v>
      </c>
      <c r="C94" s="274">
        <f t="shared" si="9"/>
        <v>49909114.934976213</v>
      </c>
      <c r="D94" s="273" t="str">
        <f t="shared" si="10"/>
        <v>49909114.9349762i</v>
      </c>
      <c r="E94" s="272">
        <f t="shared" si="28"/>
        <v>7.0035472921278528</v>
      </c>
      <c r="F94" s="229" t="str">
        <f t="shared" si="29"/>
        <v>-1.71037919647698E-07-0.0000617477593835876i</v>
      </c>
      <c r="G94" s="229">
        <f t="shared" si="12"/>
        <v>-84.187542615535165</v>
      </c>
      <c r="H94" s="229">
        <f t="shared" si="13"/>
        <v>-90.158705772764449</v>
      </c>
      <c r="I94" s="271">
        <f t="shared" si="30"/>
        <v>0.11072125450418696</v>
      </c>
      <c r="J94" s="271" t="str">
        <f t="shared" si="31"/>
        <v>-2.70399159758166E-09-9.76189507488327E-07i</v>
      </c>
      <c r="K94" s="271">
        <f t="shared" si="16"/>
        <v>-120.20928397128915</v>
      </c>
      <c r="L94" s="271">
        <f t="shared" si="17"/>
        <v>-90.158705772764449</v>
      </c>
      <c r="M94" s="270">
        <f t="shared" si="32"/>
        <v>0.57807602795620494</v>
      </c>
      <c r="N94" s="270" t="str">
        <f t="shared" si="33"/>
        <v>0.00199887314439495-0.0000106334970747192i</v>
      </c>
      <c r="O94" s="270">
        <f t="shared" si="18"/>
        <v>-53.984172435344121</v>
      </c>
      <c r="P94" s="270">
        <f t="shared" si="19"/>
        <v>-0.30479610895422726</v>
      </c>
      <c r="Q94" s="229">
        <f t="shared" si="34"/>
        <v>-1474.628881071144</v>
      </c>
      <c r="R94" s="229" t="str">
        <f t="shared" si="35"/>
        <v>-0.000060507504729181+0.0188627325908278i</v>
      </c>
      <c r="S94" s="229">
        <f t="shared" si="20"/>
        <v>-34.48786315246285</v>
      </c>
      <c r="T94" s="229">
        <f t="shared" si="21"/>
        <v>90.18379165066294</v>
      </c>
      <c r="U94" s="227" t="str">
        <f t="shared" si="5"/>
        <v>1.16474182241312E-06+5.09960301712737E-10i</v>
      </c>
      <c r="V94" s="227">
        <f t="shared" si="22"/>
        <v>-118.67540576799804</v>
      </c>
      <c r="W94" s="227">
        <f t="shared" si="23"/>
        <v>2.5085877898497325E-2</v>
      </c>
      <c r="X94" s="269" t="str">
        <f t="shared" si="6"/>
        <v>-2.70399424921837E-09-9.76190644499776E-07i</v>
      </c>
      <c r="Y94" s="269">
        <f t="shared" si="24"/>
        <v>-120.20927385446434</v>
      </c>
      <c r="Z94" s="269">
        <f t="shared" si="25"/>
        <v>-90.158705743545838</v>
      </c>
      <c r="AA94" s="268" t="str">
        <f t="shared" si="7"/>
        <v>0.00199887547257423-0.0000106335084406641i</v>
      </c>
      <c r="AB94" s="268">
        <f t="shared" si="26"/>
        <v>-53.984162318519324</v>
      </c>
      <c r="AC94" s="268">
        <f t="shared" si="27"/>
        <v>-0.30479607973562189</v>
      </c>
    </row>
    <row r="95" spans="1:29">
      <c r="A95" s="276">
        <v>3.0000000000000102</v>
      </c>
      <c r="B95" s="275">
        <f t="shared" si="8"/>
        <v>10000000.000000238</v>
      </c>
      <c r="C95" s="274">
        <f t="shared" si="9"/>
        <v>62831853.071797363</v>
      </c>
      <c r="D95" s="273" t="str">
        <f t="shared" si="10"/>
        <v>62831853.0717974i</v>
      </c>
      <c r="E95" s="272">
        <f t="shared" si="28"/>
        <v>7.0035472921278528</v>
      </c>
      <c r="F95" s="229" t="str">
        <f t="shared" si="29"/>
        <v>-1.07917892213664E-07-0.0000490478595631588i</v>
      </c>
      <c r="G95" s="229">
        <f t="shared" si="12"/>
        <v>-86.187577782841331</v>
      </c>
      <c r="H95" s="229">
        <f t="shared" si="13"/>
        <v>-90.126065231692735</v>
      </c>
      <c r="I95" s="271">
        <f t="shared" si="30"/>
        <v>0.11072125450418696</v>
      </c>
      <c r="J95" s="271" t="str">
        <f t="shared" si="31"/>
        <v>-1.70610747824537E-09-7.75412846527401E-07i</v>
      </c>
      <c r="K95" s="271">
        <f t="shared" si="16"/>
        <v>-122.2093191385953</v>
      </c>
      <c r="L95" s="271">
        <f t="shared" si="17"/>
        <v>-90.126065231692735</v>
      </c>
      <c r="M95" s="270">
        <f t="shared" si="32"/>
        <v>0.57807602795620494</v>
      </c>
      <c r="N95" s="270" t="str">
        <f t="shared" si="33"/>
        <v>0.00199887309116561-8.44648692205116E-06i</v>
      </c>
      <c r="O95" s="270">
        <f t="shared" si="18"/>
        <v>-53.984218022421132</v>
      </c>
      <c r="P95" s="270">
        <f t="shared" si="19"/>
        <v>-0.24210900335433069</v>
      </c>
      <c r="Q95" s="229">
        <f t="shared" si="34"/>
        <v>-1474.628881071144</v>
      </c>
      <c r="R95" s="229" t="str">
        <f t="shared" si="35"/>
        <v>-0.0000381776988817355+0.0149832436805992i</v>
      </c>
      <c r="S95" s="229">
        <f t="shared" si="20"/>
        <v>-36.487854948952304</v>
      </c>
      <c r="T95" s="229">
        <f t="shared" si="21"/>
        <v>90.145990836843765</v>
      </c>
      <c r="U95" s="227" t="str">
        <f t="shared" si="5"/>
        <v>7.34900151903409E-07+2.55574336661961E-10i</v>
      </c>
      <c r="V95" s="227">
        <f t="shared" si="22"/>
        <v>-122.67543273179363</v>
      </c>
      <c r="W95" s="227">
        <f t="shared" si="23"/>
        <v>1.9925605151022645E-2</v>
      </c>
      <c r="X95" s="269" t="str">
        <f t="shared" si="6"/>
        <v>-1.70610853388902E-09-7.75413416379275E-07i</v>
      </c>
      <c r="Y95" s="269">
        <f t="shared" si="24"/>
        <v>-122.20931275533133</v>
      </c>
      <c r="Z95" s="269">
        <f t="shared" si="25"/>
        <v>-90.126065217049401</v>
      </c>
      <c r="AA95" s="268" t="str">
        <f t="shared" si="7"/>
        <v>0.00199887456014099-8.44649261851883E-06i</v>
      </c>
      <c r="AB95" s="268">
        <f t="shared" si="26"/>
        <v>-53.984211639157166</v>
      </c>
      <c r="AC95" s="268">
        <f t="shared" si="27"/>
        <v>-0.24210898871098877</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7.2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7.2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2.43694369361046-3.35402694098513i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0.203880238419045-0.274856643019642i</v>
      </c>
      <c r="I101" s="229" t="str">
        <f>IMDIV(IMPRODUCT(-1,H101),IMSUM(1,IMPRODUCT(F101,G101,-1)))</f>
        <v>-0.0261402913993115-0.00856038091271936i</v>
      </c>
      <c r="J101" s="255" t="str">
        <f ca="1">IMPRODUCT(1/N_FFT2,P100)</f>
        <v>-4.72742448828875-0.00442483328602512i</v>
      </c>
      <c r="K101" s="254" t="str">
        <f ca="1">IMPRODUCT(I101,J101)</f>
        <v>0.123538375433705+0.0405842207873592i</v>
      </c>
      <c r="M101" s="258"/>
      <c r="N101" s="246">
        <f ca="1">Ioutput2+O101</f>
        <v>7.5223401803847558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7.2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0.808709638287345-2.27460753278096i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0.0704592144062848-0.186428839682169i</v>
      </c>
      <c r="I102" s="229" t="str">
        <f t="shared" ref="I102:I165" si="174">IMDIV(IMPRODUCT(-1,H102),IMSUM(1,IMPRODUCT(F102,G102,-1)))</f>
        <v>-0.0287712604798694-0.00108772789238104i</v>
      </c>
      <c r="J102" s="255" t="str">
        <f ca="1">IMPRODUCT(1/N_FFT2,Q100)</f>
        <v>0.0202948904996015+0.000526712198120398i</v>
      </c>
      <c r="K102" s="254" t="str">
        <f t="shared" ref="K102:K165" ca="1" si="175">IMPRODUCT(I102,J102)</f>
        <v>-0.000583336661425309-0.0000372294923192821i</v>
      </c>
      <c r="M102" s="258"/>
      <c r="N102" s="246">
        <f t="shared" ref="N102:N164" ca="1" si="176">Ioutput2+O102</f>
        <v>7.5223432404590778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7.25" thickBot="1">
      <c r="A103" s="257">
        <f t="shared" si="168"/>
        <v>5.8593749999999998E-5</v>
      </c>
      <c r="B103" s="256">
        <v>3</v>
      </c>
      <c r="C103" s="230">
        <f t="shared" si="169"/>
        <v>600</v>
      </c>
      <c r="D103" s="229">
        <f t="shared" si="170"/>
        <v>3769.9111843077517</v>
      </c>
      <c r="E103" s="229" t="str">
        <f t="shared" si="171"/>
        <v>3769.91118430775i</v>
      </c>
      <c r="F103" s="229" t="str">
        <f t="shared" si="172"/>
        <v>0.370768639224331-1.62319127028867i</v>
      </c>
      <c r="G103" s="229" t="str">
        <f t="shared" si="173"/>
        <v>-2.74291178646029+0.175341925627024i</v>
      </c>
      <c r="H103" s="229" t="str">
        <f t="shared" si="38"/>
        <v>0.0345724782042552-0.133072345347269i</v>
      </c>
      <c r="I103" s="229" t="str">
        <f t="shared" si="174"/>
        <v>-0.02824023370165+0.00317671511596519i</v>
      </c>
      <c r="J103" s="255" t="str">
        <f ca="1">IMPRODUCT(1/N_FFT2,R100)</f>
        <v>1.60258564955028+0.00442598854421945i</v>
      </c>
      <c r="K103" s="254" t="str">
        <f t="shared" ca="1" si="175"/>
        <v>-0.045271453374922+0.00496596710670568i</v>
      </c>
      <c r="M103" s="258"/>
      <c r="N103" s="246">
        <f t="shared" ca="1" si="176"/>
        <v>7.5223571392317448</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7.25" thickBot="1">
      <c r="A104" s="257">
        <f t="shared" si="168"/>
        <v>7.8125000000000002E-5</v>
      </c>
      <c r="B104" s="256">
        <v>4</v>
      </c>
      <c r="C104" s="230">
        <f t="shared" si="169"/>
        <v>800</v>
      </c>
      <c r="D104" s="229">
        <f t="shared" si="170"/>
        <v>5026.5482457436692</v>
      </c>
      <c r="E104" s="229" t="str">
        <f t="shared" si="171"/>
        <v>5026.54824574367i</v>
      </c>
      <c r="F104" s="229" t="str">
        <f t="shared" si="172"/>
        <v>0.202502471812862-1.2478308030946i</v>
      </c>
      <c r="G104" s="229" t="str">
        <f t="shared" si="173"/>
        <v>-2.76342837699534+0.00792697160431133i</v>
      </c>
      <c r="H104" s="229" t="str">
        <f t="shared" si="38"/>
        <v>0.0207829458191961-0.102336312696338i</v>
      </c>
      <c r="I104" s="229" t="str">
        <f t="shared" si="174"/>
        <v>-0.0269346885012884+0.0060749647726465i</v>
      </c>
      <c r="J104" s="255" t="str">
        <f ca="1">IMPRODUCT(1/N_FFT2,S100)</f>
        <v>0.0381255784050288-0.000518409073101246i</v>
      </c>
      <c r="K104" s="254" t="str">
        <f t="shared" ca="1" si="175"/>
        <v>-0.00102375126141399+0.000245574732647546i</v>
      </c>
      <c r="M104" s="258"/>
      <c r="N104" s="246">
        <f t="shared" ca="1" si="176"/>
        <v>7.5223819426191678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7.25" thickBot="1">
      <c r="A105" s="257">
        <f t="shared" si="168"/>
        <v>9.7656250000000005E-5</v>
      </c>
      <c r="B105" s="256">
        <v>5</v>
      </c>
      <c r="C105" s="230">
        <f t="shared" si="169"/>
        <v>1000</v>
      </c>
      <c r="D105" s="229">
        <f t="shared" si="170"/>
        <v>6283.1853071795858</v>
      </c>
      <c r="E105" s="229" t="str">
        <f t="shared" si="171"/>
        <v>6283.18530717959i</v>
      </c>
      <c r="F105" s="229" t="str">
        <f t="shared" si="172"/>
        <v>0.121709104369546-1.00965953178678i</v>
      </c>
      <c r="G105" s="229" t="str">
        <f t="shared" si="173"/>
        <v>-2.7895037842448-0.118428016837543i</v>
      </c>
      <c r="H105" s="229" t="str">
        <f t="shared" si="38"/>
        <v>0.0141606623531741-0.0828417543536692i</v>
      </c>
      <c r="I105" s="229" t="str">
        <f t="shared" si="174"/>
        <v>-0.0253285619848619+0.00813542045891498i</v>
      </c>
      <c r="J105" s="255" t="str">
        <f ca="1">IMPRODUCT(1/N_FFT2,T100)</f>
        <v>-0.907385224834961-0.0044271256137523i</v>
      </c>
      <c r="K105" s="254" t="str">
        <f t="shared" ca="1" si="175"/>
        <v>0.0230187794396725-0.00726982759671682i</v>
      </c>
      <c r="M105" s="258"/>
      <c r="N105" s="246">
        <f t="shared" ca="1" si="176"/>
        <v>7.5224177499646112</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7.25" thickBot="1">
      <c r="A106" s="257">
        <f t="shared" si="168"/>
        <v>1.1718750000000001E-4</v>
      </c>
      <c r="B106" s="256">
        <v>6</v>
      </c>
      <c r="C106" s="230">
        <f t="shared" si="169"/>
        <v>1200</v>
      </c>
      <c r="D106" s="229">
        <f t="shared" si="170"/>
        <v>7539.8223686155034</v>
      </c>
      <c r="E106" s="229" t="str">
        <f t="shared" si="171"/>
        <v>7539.8223686155i</v>
      </c>
      <c r="F106" s="229" t="str">
        <f t="shared" si="172"/>
        <v>0.0770270871985676-0.846371045538342i</v>
      </c>
      <c r="G106" s="229" t="str">
        <f t="shared" si="173"/>
        <v>-2.82091845532597-0.222841550873823i</v>
      </c>
      <c r="H106" s="229" t="str">
        <f t="shared" si="38"/>
        <v>0.0104969820586376-0.0694831602776745i</v>
      </c>
      <c r="I106" s="229" t="str">
        <f t="shared" si="174"/>
        <v>-0.0236278531867442+0.00958550120883746i</v>
      </c>
      <c r="J106" s="255" t="str">
        <f ca="1">IMPRODUCT(1/N_FFT2,U100)</f>
        <v>0.0202922871887598+0.000510103198431605i</v>
      </c>
      <c r="K106" s="254" t="str">
        <f t="shared" ca="1" si="175"/>
        <v>-0.000484352777344465+0.000182459099895303i</v>
      </c>
      <c r="M106" s="258"/>
      <c r="N106" s="246">
        <f t="shared" ca="1" si="176"/>
        <v>7.5224646948200968</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7.25" thickBot="1">
      <c r="A107" s="257">
        <f t="shared" si="168"/>
        <v>1.3671875000000001E-4</v>
      </c>
      <c r="B107" s="256">
        <v>7</v>
      </c>
      <c r="C107" s="230">
        <f t="shared" si="169"/>
        <v>1400</v>
      </c>
      <c r="D107" s="229">
        <f t="shared" si="170"/>
        <v>8796.45943005142</v>
      </c>
      <c r="E107" s="229" t="str">
        <f t="shared" si="171"/>
        <v>8796.45943005142i</v>
      </c>
      <c r="F107" s="229" t="str">
        <f t="shared" si="172"/>
        <v>0.0498200052704755-0.727828767609814i</v>
      </c>
      <c r="G107" s="229" t="str">
        <f t="shared" si="173"/>
        <v>-2.85741232929671-0.313285590743273i</v>
      </c>
      <c r="H107" s="229" t="str">
        <f t="shared" si="38"/>
        <v>0.00826480688592639-0.0597910736417116i</v>
      </c>
      <c r="I107" s="229" t="str">
        <f t="shared" si="174"/>
        <v>-0.0219503279548546+0.0105689524292997i</v>
      </c>
      <c r="J107" s="255" t="str">
        <f ca="1">IMPRODUCT(1/N_FFT2,V100)</f>
        <v>0.69280342226002+0.00442824448753703i</v>
      </c>
      <c r="K107" s="254" t="str">
        <f t="shared" ca="1" si="175"/>
        <v>-0.0152540642321871+0.00722500499395647i</v>
      </c>
      <c r="M107" s="258"/>
      <c r="N107" s="246">
        <f t="shared" ca="1" si="176"/>
        <v>7.5225229459905565</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7.25" thickBot="1">
      <c r="A108" s="257">
        <f t="shared" si="168"/>
        <v>1.5625E-4</v>
      </c>
      <c r="B108" s="256">
        <v>8</v>
      </c>
      <c r="C108" s="230">
        <f t="shared" si="169"/>
        <v>1600</v>
      </c>
      <c r="D108" s="229">
        <f t="shared" si="170"/>
        <v>10053.096491487338</v>
      </c>
      <c r="E108" s="229" t="str">
        <f t="shared" si="171"/>
        <v>10053.0964914873i</v>
      </c>
      <c r="F108" s="229" t="str">
        <f t="shared" si="172"/>
        <v>0.032063679724707-0.63799011237739i</v>
      </c>
      <c r="G108" s="229" t="str">
        <f t="shared" si="173"/>
        <v>-2.89868937003806-0.393574722031177i</v>
      </c>
      <c r="H108" s="229" t="str">
        <f t="shared" si="38"/>
        <v>0.00680662466417561-0.0524509243209611i</v>
      </c>
      <c r="I108" s="229" t="str">
        <f t="shared" si="174"/>
        <v>-0.0203641871132392+0.0111958784449378i</v>
      </c>
      <c r="J108" s="255" t="str">
        <f ca="1">IMPRODUCT(1/N_FFT2,W100)</f>
        <v>0.0381281400245101-0.000501794618069012i</v>
      </c>
      <c r="K108" s="254" t="str">
        <f t="shared" ca="1" si="175"/>
        <v>-0.000770830546190684+0.000437096660540757i</v>
      </c>
      <c r="M108" s="258"/>
      <c r="N108" s="246">
        <f t="shared" ca="1" si="176"/>
        <v>7.5225927088574114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7.25" thickBot="1">
      <c r="A109" s="257">
        <f t="shared" si="168"/>
        <v>1.7578124999999999E-4</v>
      </c>
      <c r="B109" s="256">
        <v>9</v>
      </c>
      <c r="C109" s="230">
        <f t="shared" si="169"/>
        <v>1800</v>
      </c>
      <c r="D109" s="229">
        <f t="shared" si="170"/>
        <v>11309.733552923255</v>
      </c>
      <c r="E109" s="229" t="str">
        <f t="shared" si="171"/>
        <v>11309.7335529233i</v>
      </c>
      <c r="F109" s="229" t="str">
        <f t="shared" si="172"/>
        <v>0.0198546790739281-0.567606285720576i</v>
      </c>
      <c r="G109" s="229" t="str">
        <f t="shared" si="173"/>
        <v>-2.94442255879685-0.465697911239635i</v>
      </c>
      <c r="H109" s="229" t="str">
        <f t="shared" si="38"/>
        <v>0.00580258502110193-0.0467048376502244i</v>
      </c>
      <c r="I109" s="229" t="str">
        <f t="shared" si="174"/>
        <v>-0.0189047264069065+0.0115548500184527i</v>
      </c>
      <c r="J109" s="255" t="str">
        <f ca="1">IMPRODUCT(1/N_FFT2,X100)</f>
        <v>-0.482641737834605-0.00442934515853113i</v>
      </c>
      <c r="K109" s="254" t="str">
        <f t="shared" ca="1" si="175"/>
        <v>0.00917539042530389-0.00549311733494044i</v>
      </c>
      <c r="M109" s="258"/>
      <c r="N109" s="246">
        <f t="shared" ca="1" si="176"/>
        <v>7.5226742269999747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7.25" thickBot="1">
      <c r="A110" s="257">
        <f t="shared" si="168"/>
        <v>1.9531249999999998E-4</v>
      </c>
      <c r="B110" s="256">
        <v>10</v>
      </c>
      <c r="C110" s="230">
        <f t="shared" si="169"/>
        <v>2000</v>
      </c>
      <c r="D110" s="229">
        <f t="shared" si="170"/>
        <v>12566.370614359172</v>
      </c>
      <c r="E110" s="229" t="str">
        <f t="shared" si="171"/>
        <v>12566.3706143592i</v>
      </c>
      <c r="F110" s="229" t="str">
        <f t="shared" si="172"/>
        <v>0.0111128273251422-0.510994144830116i</v>
      </c>
      <c r="G110" s="229" t="str">
        <f t="shared" si="173"/>
        <v>-2.99425919819284-0.530752442601886i</v>
      </c>
      <c r="H110" s="229" t="str">
        <f t="shared" si="38"/>
        <v>0.00508223882512202-0.0420871149305806i</v>
      </c>
      <c r="I110" s="229" t="str">
        <f t="shared" si="174"/>
        <v>-0.0175855283049727+0.0117165824258677i</v>
      </c>
      <c r="J110" s="255" t="str">
        <f ca="1">IMPRODUCT(1/N_FFT2,Y100)</f>
        <v>0.0202897672751023+0.000493483375971316i</v>
      </c>
      <c r="K110" s="254" t="str">
        <f t="shared" ca="1" si="175"/>
        <v>-0.000362588215367984+0.000229048564804232i</v>
      </c>
      <c r="N110" s="246">
        <f t="shared" ca="1" si="176"/>
        <v>7.5227677841380221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7.25" thickBot="1">
      <c r="A111" s="257">
        <f t="shared" si="168"/>
        <v>2.1484374999999997E-4</v>
      </c>
      <c r="B111" s="256">
        <v>11</v>
      </c>
      <c r="C111" s="230">
        <f t="shared" si="169"/>
        <v>2200</v>
      </c>
      <c r="D111" s="229">
        <f t="shared" si="170"/>
        <v>13823.00767579509</v>
      </c>
      <c r="E111" s="229" t="str">
        <f t="shared" si="171"/>
        <v>13823.0076757951i</v>
      </c>
      <c r="F111" s="229" t="str">
        <f t="shared" si="172"/>
        <v>0.00464838252105782-0.464477735564791i</v>
      </c>
      <c r="G111" s="229" t="str">
        <f t="shared" si="173"/>
        <v>-3.04782637897075-0.589369016615823i</v>
      </c>
      <c r="H111" s="229" t="str">
        <f t="shared" si="38"/>
        <v>0.0045481011336179-0.0382965302661314i</v>
      </c>
      <c r="I111" s="229" t="str">
        <f t="shared" si="174"/>
        <v>-0.0164066858075268+0.0117363179300024i</v>
      </c>
      <c r="J111" s="255" t="str">
        <f ca="1">IMPRODUCT(1/N_FFT2,Z100)</f>
        <v>0.444434424309934+0.00443042761979723i</v>
      </c>
      <c r="K111" s="254" t="str">
        <f t="shared" ca="1" si="175"/>
        <v>-0.00734369286881394+0.00514333506878797i</v>
      </c>
      <c r="N111" s="246">
        <f t="shared" ca="1" si="176"/>
        <v>7.5228737064254414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7.25" thickBot="1">
      <c r="A112" s="257">
        <f t="shared" si="168"/>
        <v>2.3437499999999996E-4</v>
      </c>
      <c r="B112" s="256">
        <v>12</v>
      </c>
      <c r="C112" s="230">
        <f t="shared" si="169"/>
        <v>2400</v>
      </c>
      <c r="D112" s="229">
        <f t="shared" si="170"/>
        <v>15079.644737231007</v>
      </c>
      <c r="E112" s="229" t="str">
        <f t="shared" si="171"/>
        <v>15079.644737231i</v>
      </c>
      <c r="F112" s="229" t="str">
        <f t="shared" si="172"/>
        <v>-0.000258595772522694-0.425577709646231i</v>
      </c>
      <c r="G112" s="229" t="str">
        <f t="shared" si="173"/>
        <v>-3.10473646643528-0.641924356006045i</v>
      </c>
      <c r="H112" s="229" t="str">
        <f t="shared" si="38"/>
        <v>0.00414118380796466-0.0351299099963068i</v>
      </c>
      <c r="I112" s="229" t="str">
        <f t="shared" si="174"/>
        <v>-0.0153606157295466+0.0116562731061456i</v>
      </c>
      <c r="J112" s="255" t="str">
        <f ca="1">IMPRODUCT(1/N_FFT2,AA100)</f>
        <v>0.0381306182180845-0.000485169516197082i</v>
      </c>
      <c r="K112" s="254" t="str">
        <f t="shared" ca="1" si="175"/>
        <v>-0.000580054505594475+0.000451913402158157i</v>
      </c>
      <c r="N112" s="246">
        <f t="shared" ca="1" si="176"/>
        <v>7.5229923651291193</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7.25" thickBot="1">
      <c r="A113" s="257">
        <f t="shared" si="168"/>
        <v>2.5390624999999995E-4</v>
      </c>
      <c r="B113" s="256">
        <v>13</v>
      </c>
      <c r="C113" s="230">
        <f t="shared" si="169"/>
        <v>2600</v>
      </c>
      <c r="D113" s="229">
        <f t="shared" si="170"/>
        <v>16336.281798666923</v>
      </c>
      <c r="E113" s="229" t="str">
        <f t="shared" si="171"/>
        <v>16336.2817986669i</v>
      </c>
      <c r="F113" s="229" t="str">
        <f t="shared" si="172"/>
        <v>-0.00406428762616122-0.392562732040584i</v>
      </c>
      <c r="G113" s="229" t="str">
        <f t="shared" si="173"/>
        <v>-3.1645924744984-0.688655332078934i</v>
      </c>
      <c r="H113" s="229" t="str">
        <f t="shared" si="38"/>
        <v>0.00382411212238543-0.0324453742432689i</v>
      </c>
      <c r="I113" s="229" t="str">
        <f t="shared" si="174"/>
        <v>-0.0144359230205927+0.0115081139367985i</v>
      </c>
      <c r="J113" s="255" t="str">
        <f ca="1">IMPRODUCT(1/N_FFT2,AB100)</f>
        <v>-0.319065440285719-0.00443149186459559i</v>
      </c>
      <c r="K113" s="254" t="str">
        <f t="shared" ca="1" si="175"/>
        <v>0.00465700224778392-0.00360786876467915i</v>
      </c>
      <c r="N113" s="246">
        <f t="shared" ca="1" si="176"/>
        <v>7.5231241797356994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7.25" thickBot="1">
      <c r="A114" s="257">
        <f t="shared" si="168"/>
        <v>2.7343749999999997E-4</v>
      </c>
      <c r="B114" s="256">
        <v>14</v>
      </c>
      <c r="C114" s="230">
        <f t="shared" si="169"/>
        <v>2800</v>
      </c>
      <c r="D114" s="229">
        <f t="shared" si="170"/>
        <v>17592.91886010284</v>
      </c>
      <c r="E114" s="229" t="str">
        <f t="shared" si="171"/>
        <v>17592.9188601028i</v>
      </c>
      <c r="F114" s="229" t="str">
        <f t="shared" si="172"/>
        <v>-0.00706903373412678-0.364187994237843i</v>
      </c>
      <c r="G114" s="229" t="str">
        <f t="shared" si="173"/>
        <v>-3.22699321051102-0.729723517738646i</v>
      </c>
      <c r="H114" s="229" t="str">
        <f t="shared" si="38"/>
        <v>0.003572281512176-0.030140910246442i</v>
      </c>
      <c r="I114" s="229" t="str">
        <f t="shared" si="174"/>
        <v>-0.0136198133548355+0.0113152330001505i</v>
      </c>
      <c r="J114" s="255" t="str">
        <f ca="1">IMPRODUCT(1/N_FFT2,AC100)</f>
        <v>0.0202873308156445+0.000476853082687605i</v>
      </c>
      <c r="K114" s="254" t="str">
        <f t="shared" ca="1" si="175"/>
        <v>-0.000281705362914331+0.000223061225146268i</v>
      </c>
      <c r="N114" s="246">
        <f t="shared" ca="1" si="176"/>
        <v>7.523269621534479</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7.25" thickBot="1">
      <c r="A115" s="257">
        <f t="shared" si="168"/>
        <v>2.9296874999999999E-4</v>
      </c>
      <c r="B115" s="256">
        <v>15</v>
      </c>
      <c r="C115" s="230">
        <f t="shared" si="169"/>
        <v>3000</v>
      </c>
      <c r="D115" s="229">
        <f t="shared" si="170"/>
        <v>18849.555921538758</v>
      </c>
      <c r="E115" s="229" t="str">
        <f t="shared" si="171"/>
        <v>18849.5559215388i</v>
      </c>
      <c r="F115" s="229" t="str">
        <f t="shared" si="172"/>
        <v>-0.00947708160552776-0.339535963096399i</v>
      </c>
      <c r="G115" s="229" t="str">
        <f t="shared" si="173"/>
        <v>-3.2915380923237-0.765253038837637i</v>
      </c>
      <c r="H115" s="229" t="str">
        <f t="shared" si="38"/>
        <v>0.00336896184895561-0.0281413230589928i</v>
      </c>
      <c r="I115" s="229" t="str">
        <f t="shared" si="174"/>
        <v>-0.0128995018436459+0.0110946910805885i</v>
      </c>
      <c r="J115" s="255" t="str">
        <f ca="1">IMPRODUCT(1/N_FFT2,AD100)</f>
        <v>0.328339651065946+0.00443253788625855i</v>
      </c>
      <c r="K115" s="254" t="str">
        <f t="shared" ca="1" si="175"/>
        <v>-0.00428459557281827+0.00358564946744907i</v>
      </c>
      <c r="N115" s="246">
        <f t="shared" ca="1" si="176"/>
        <v>7.5234292177364992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7.25" thickBot="1">
      <c r="A116" s="257">
        <f t="shared" si="168"/>
        <v>3.1250000000000001E-4</v>
      </c>
      <c r="B116" s="256">
        <v>16</v>
      </c>
      <c r="C116" s="230">
        <f t="shared" si="169"/>
        <v>3200</v>
      </c>
      <c r="D116" s="229">
        <f t="shared" si="170"/>
        <v>20106.192982974677</v>
      </c>
      <c r="E116" s="229" t="str">
        <f t="shared" si="171"/>
        <v>20106.1929829747i</v>
      </c>
      <c r="F116" s="229" t="str">
        <f t="shared" si="172"/>
        <v>-0.0114312381552879-0.317915696808676i</v>
      </c>
      <c r="G116" s="229" t="str">
        <f t="shared" si="173"/>
        <v>-3.35783155908367-0.795353209867086i</v>
      </c>
      <c r="H116" s="229" t="str">
        <f t="shared" si="38"/>
        <v>0.00320245792900668-0.0263899853366725i</v>
      </c>
      <c r="I116" s="229" t="str">
        <f t="shared" si="174"/>
        <v>-0.0122629679328819+0.0108587874221737i</v>
      </c>
      <c r="J116" s="255" t="str">
        <f ca="1">IMPRODUCT(1/N_FFT2,AE100)</f>
        <v>0.0381330129296534-0.000468534119496715i</v>
      </c>
      <c r="K116" s="254" t="str">
        <f t="shared" ca="1" si="175"/>
        <v>-0.00046253620233686+0.000419823900052957i</v>
      </c>
      <c r="N116" s="246">
        <f t="shared" ca="1" si="176"/>
        <v>7.5236035561981804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7.25" thickBot="1">
      <c r="A117" s="257">
        <f t="shared" si="168"/>
        <v>3.3203125000000002E-4</v>
      </c>
      <c r="B117" s="256">
        <v>17</v>
      </c>
      <c r="C117" s="230">
        <f t="shared" si="169"/>
        <v>3400</v>
      </c>
      <c r="D117" s="229">
        <f t="shared" si="170"/>
        <v>21362.830044410592</v>
      </c>
      <c r="E117" s="229" t="str">
        <f t="shared" si="171"/>
        <v>21362.8300444106i</v>
      </c>
      <c r="F117" s="229" t="str">
        <f t="shared" si="172"/>
        <v>-0.0130337821398301-0.298797102673821i</v>
      </c>
      <c r="G117" s="229" t="str">
        <f t="shared" si="173"/>
        <v>-3.42548701793885-0.820132083450854i</v>
      </c>
      <c r="H117" s="229" t="str">
        <f t="shared" si="38"/>
        <v>0.00306439585343904-0.0248434503189681i</v>
      </c>
      <c r="I117" s="229" t="str">
        <f t="shared" si="174"/>
        <v>-0.0116993057279165+0.0106162849983929i</v>
      </c>
      <c r="J117" s="255" t="str">
        <f ca="1">IMPRODUCT(1/N_FFT2,AF100)</f>
        <v>-0.232295346287613-0.0044335656782507i</v>
      </c>
      <c r="K117" s="254" t="str">
        <f t="shared" ca="1" si="175"/>
        <v>0.00276476227219042-0.00241424395965502i</v>
      </c>
      <c r="N117" s="246">
        <f t="shared" ca="1" si="176"/>
        <v>7.5237932908325007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7.25" thickBot="1">
      <c r="A118" s="257">
        <f t="shared" si="168"/>
        <v>3.5156250000000004E-4</v>
      </c>
      <c r="B118" s="256">
        <v>18</v>
      </c>
      <c r="C118" s="230">
        <f t="shared" si="169"/>
        <v>3600</v>
      </c>
      <c r="D118" s="229">
        <f t="shared" si="170"/>
        <v>22619.46710584651</v>
      </c>
      <c r="E118" s="229" t="str">
        <f t="shared" si="171"/>
        <v>22619.4671058465i</v>
      </c>
      <c r="F118" s="229" t="str">
        <f t="shared" si="172"/>
        <v>-0.0143595245288112-0.281766788478394i</v>
      </c>
      <c r="G118" s="229" t="str">
        <f t="shared" si="173"/>
        <v>-3.49413028904112-0.839704363848002i</v>
      </c>
      <c r="H118" s="229" t="str">
        <f t="shared" si="38"/>
        <v>0.00294865281964884-0.0234678342274866i</v>
      </c>
      <c r="I118" s="229" t="str">
        <f t="shared" si="174"/>
        <v>-0.0111988362347993+0.010373343817878i</v>
      </c>
      <c r="J118" s="255" t="str">
        <f ca="1">IMPRODUCT(1/N_FFT2,AG100)</f>
        <v>0.0202849778655935+0.000460212670753219i</v>
      </c>
      <c r="K118" s="254" t="str">
        <f t="shared" ca="1" si="175"/>
        <v>-0.000231942089406377+0.000205269203404901i</v>
      </c>
      <c r="N118" s="246">
        <f t="shared" ca="1" si="176"/>
        <v>7.5239991478045072</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7.25" thickBot="1">
      <c r="A119" s="257">
        <f t="shared" si="168"/>
        <v>3.7109375000000006E-4</v>
      </c>
      <c r="B119" s="256">
        <v>19</v>
      </c>
      <c r="C119" s="230">
        <f t="shared" si="169"/>
        <v>3800</v>
      </c>
      <c r="D119" s="229">
        <f t="shared" si="170"/>
        <v>23876.104167282429</v>
      </c>
      <c r="E119" s="229" t="str">
        <f t="shared" si="171"/>
        <v>23876.1041672824i</v>
      </c>
      <c r="F119" s="229" t="str">
        <f t="shared" si="172"/>
        <v>-0.015464212455747-0.266497675492253i</v>
      </c>
      <c r="G119" s="229" t="str">
        <f t="shared" si="173"/>
        <v>-3.56340253015395-0.854195721776994i</v>
      </c>
      <c r="H119" s="229" t="str">
        <f t="shared" si="38"/>
        <v>0.00285066846753599-0.0222363263142013i</v>
      </c>
      <c r="I119" s="229" t="str">
        <f t="shared" si="174"/>
        <v>-0.0107530876031334+0.010134220444776i</v>
      </c>
      <c r="J119" s="255" t="str">
        <f ca="1">IMPRODUCT(1/N_FFT2,AH100)</f>
        <v>0.260970390594516+0.00443457523405578i</v>
      </c>
      <c r="K119" s="254" t="str">
        <f t="shared" ca="1" si="175"/>
        <v>-0.00285117843488764+0.00259704609186963i</v>
      </c>
      <c r="N119" s="246">
        <f t="shared" ca="1" si="176"/>
        <v>7.5242219326259399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7.25" thickBot="1">
      <c r="A120" s="257">
        <f t="shared" si="168"/>
        <v>3.9062500000000008E-4</v>
      </c>
      <c r="B120" s="256">
        <v>20</v>
      </c>
      <c r="C120" s="230">
        <f t="shared" si="169"/>
        <v>4000</v>
      </c>
      <c r="D120" s="229">
        <f t="shared" si="170"/>
        <v>25132.741228718343</v>
      </c>
      <c r="E120" s="229" t="str">
        <f t="shared" si="171"/>
        <v>25132.7412287183i</v>
      </c>
      <c r="F120" s="229" t="str">
        <f t="shared" si="172"/>
        <v>-0.016390080954349-0.252727622781718i</v>
      </c>
      <c r="G120" s="229" t="str">
        <f t="shared" si="173"/>
        <v>-3.63296263911731-0.863744766855661i</v>
      </c>
      <c r="H120" s="229" t="str">
        <f t="shared" si="38"/>
        <v>0.00276698994067232-0.0211274373117227i</v>
      </c>
      <c r="I120" s="229" t="str">
        <f t="shared" si="174"/>
        <v>-0.0103547083827244+0.00990178670087902i</v>
      </c>
      <c r="J120" s="255" t="str">
        <f ca="1">IMPRODUCT(1/N_FFT2,AI100)</f>
        <v>0.038135324105023-0.000451888780281891i</v>
      </c>
      <c r="K120" s="254" t="str">
        <f t="shared" ca="1" si="175"/>
        <v>-0.000390405653873322+0.000382287021598072i</v>
      </c>
      <c r="N120" s="246">
        <f t="shared" ca="1" si="176"/>
        <v>7.5244625382869765</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7.25" thickBot="1">
      <c r="A121" s="257">
        <f t="shared" si="168"/>
        <v>4.1015625000000009E-4</v>
      </c>
      <c r="B121" s="256">
        <v>21</v>
      </c>
      <c r="C121" s="230">
        <f t="shared" si="169"/>
        <v>4200</v>
      </c>
      <c r="D121" s="229">
        <f t="shared" si="170"/>
        <v>26389.378290154262</v>
      </c>
      <c r="E121" s="229" t="str">
        <f t="shared" si="171"/>
        <v>26389.3782901543i</v>
      </c>
      <c r="F121" s="229" t="str">
        <f t="shared" si="172"/>
        <v>-0.0171696069916235-0.240244095956974i</v>
      </c>
      <c r="G121" s="229" t="str">
        <f t="shared" si="173"/>
        <v>-3.70248914696952-0.868503483077129i</v>
      </c>
      <c r="H121" s="229" t="str">
        <f t="shared" si="38"/>
        <v>0.00269496425401071-0.0201237431739343i</v>
      </c>
      <c r="I121" s="229" t="str">
        <f t="shared" si="174"/>
        <v>-0.00999735216851617+0.00967791159490493i</v>
      </c>
      <c r="J121" s="255" t="str">
        <f ca="1">IMPRODUCT(1/N_FFT2,AJ100)</f>
        <v>-0.178435560653599-0.00443556654730148i</v>
      </c>
      <c r="K121" s="254" t="str">
        <f t="shared" ca="1" si="175"/>
        <v>0.00182681016015876-0.00168253966055257i</v>
      </c>
      <c r="N121" s="246">
        <f t="shared" ca="1" si="176"/>
        <v>7.5247219545869122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7.25" thickBot="1">
      <c r="A122" s="257">
        <f t="shared" si="168"/>
        <v>4.2968750000000011E-4</v>
      </c>
      <c r="B122" s="256">
        <v>22</v>
      </c>
      <c r="C122" s="230">
        <f t="shared" si="169"/>
        <v>4400</v>
      </c>
      <c r="D122" s="229">
        <f t="shared" si="170"/>
        <v>27646.01535159018</v>
      </c>
      <c r="E122" s="229" t="str">
        <f t="shared" si="171"/>
        <v>27646.0153515902i</v>
      </c>
      <c r="F122" s="229" t="str">
        <f t="shared" si="172"/>
        <v>-0.0178281012969704-0.228872978347449i</v>
      </c>
      <c r="G122" s="229" t="str">
        <f t="shared" si="173"/>
        <v>-3.77168162643283-0.868636661517328i</v>
      </c>
      <c r="H122" s="229" t="str">
        <f t="shared" si="38"/>
        <v>0.00263252589429426-0.0192109682532238i</v>
      </c>
      <c r="I122" s="229" t="str">
        <f t="shared" si="174"/>
        <v>-0.00967555532637317+0.0094637412691565i</v>
      </c>
      <c r="J122" s="255" t="str">
        <f ca="1">IMPRODUCT(1/N_FFT2,AK100)</f>
        <v>0.0202827084779564+0.000443562492431438i</v>
      </c>
      <c r="K122" s="254" t="str">
        <f t="shared" ca="1" si="175"/>
        <v>-0.000200444228712239+0.000187658591836882i</v>
      </c>
      <c r="N122" s="246">
        <f t="shared" ca="1" si="176"/>
        <v>7.5250012788584719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7.25" thickBot="1">
      <c r="A123" s="257">
        <f t="shared" si="168"/>
        <v>4.4921875000000013E-4</v>
      </c>
      <c r="B123" s="256">
        <v>23</v>
      </c>
      <c r="C123" s="230">
        <f t="shared" si="169"/>
        <v>4600</v>
      </c>
      <c r="D123" s="229">
        <f t="shared" si="170"/>
        <v>28902.652413026095</v>
      </c>
      <c r="E123" s="229" t="str">
        <f t="shared" si="171"/>
        <v>28902.6524130261i</v>
      </c>
      <c r="F123" s="229" t="str">
        <f t="shared" si="172"/>
        <v>-0.0183855315626478-0.218470276440166i</v>
      </c>
      <c r="G123" s="229" t="str">
        <f t="shared" si="173"/>
        <v>-3.84026164968047-0.864320694685795i</v>
      </c>
      <c r="H123" s="229" t="str">
        <f t="shared" si="38"/>
        <v>0.00257804740299319-0.0183773056374618i</v>
      </c>
      <c r="I123" s="229" t="str">
        <f t="shared" si="174"/>
        <v>-0.00938461934446718+0.0092599035954779i</v>
      </c>
      <c r="J123" s="255" t="str">
        <f ca="1">IMPRODUCT(1/N_FFT2,AL100)</f>
        <v>0.216898372130556+0.00443653961173016i</v>
      </c>
      <c r="K123" s="254" t="str">
        <f t="shared" ca="1" si="175"/>
        <v>-0.002076590587982+0.0019668227804823i</v>
      </c>
      <c r="N123" s="246">
        <f t="shared" ca="1" si="176"/>
        <v>7.5253017283190191</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7.25" thickBot="1">
      <c r="A124" s="257">
        <f t="shared" si="168"/>
        <v>4.6875000000000015E-4</v>
      </c>
      <c r="B124" s="256">
        <v>24</v>
      </c>
      <c r="C124" s="230">
        <f t="shared" si="169"/>
        <v>4800</v>
      </c>
      <c r="D124" s="229">
        <f t="shared" si="170"/>
        <v>30159.289474462013</v>
      </c>
      <c r="E124" s="229" t="str">
        <f t="shared" si="171"/>
        <v>30159.289474462i</v>
      </c>
      <c r="F124" s="229" t="str">
        <f t="shared" si="172"/>
        <v>-0.0188578268007377-0.208915883070315i</v>
      </c>
      <c r="G124" s="229" t="str">
        <f t="shared" si="173"/>
        <v>-3.90797333590726-0.855741986472892i</v>
      </c>
      <c r="H124" s="229" t="str">
        <f t="shared" si="38"/>
        <v>0.00253023247402221-0.0176129061015565i</v>
      </c>
      <c r="I124" s="229" t="str">
        <f t="shared" si="174"/>
        <v>-0.00912050335325289+0.00906665740999712i</v>
      </c>
      <c r="J124" s="255" t="str">
        <f ca="1">IMPRODUCT(1/N_FFT2,AM100)</f>
        <v>0.0381375516919828-0.000435233851450758i</v>
      </c>
      <c r="K124" s="254" t="str">
        <f t="shared" ca="1" si="175"/>
        <v>-0.000343887551867247+0.00034974966744887i</v>
      </c>
      <c r="N124" s="246">
        <f t="shared" ca="1" si="176"/>
        <v>7.5256246543280758</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7.25" thickBot="1">
      <c r="A125" s="257">
        <f t="shared" si="168"/>
        <v>4.8828125000000011E-4</v>
      </c>
      <c r="B125" s="256">
        <v>25</v>
      </c>
      <c r="C125" s="230">
        <f t="shared" si="169"/>
        <v>5000</v>
      </c>
      <c r="D125" s="229">
        <f t="shared" si="170"/>
        <v>31415.926535897932</v>
      </c>
      <c r="E125" s="229" t="str">
        <f t="shared" si="171"/>
        <v>31415.9265358979i</v>
      </c>
      <c r="F125" s="229" t="str">
        <f t="shared" si="172"/>
        <v>-0.0192578249217282-0.20010882695928i</v>
      </c>
      <c r="G125" s="229" t="str">
        <f t="shared" si="173"/>
        <v>-3.97458353342608-0.843095157103767i</v>
      </c>
      <c r="H125" s="229" t="str">
        <f t="shared" si="38"/>
        <v>0.00248803828642259-0.0169094888516796i</v>
      </c>
      <c r="I125" s="229" t="str">
        <f t="shared" si="174"/>
        <v>-0.00887972891987854+0.00888400120580836i</v>
      </c>
      <c r="J125" s="255" t="str">
        <f ca="1">IMPRODUCT(1/N_FFT2,AN100)</f>
        <v>-0.14168317560268-0.00443749442176539i</v>
      </c>
      <c r="K125" s="254" t="str">
        <f t="shared" ca="1" si="175"/>
        <v>0.00129753089765308-0.00121930975534822i</v>
      </c>
      <c r="N125" s="246">
        <f t="shared" ca="1" si="176"/>
        <v>7.5259715588892186</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7.25" thickBot="1">
      <c r="A126" s="257">
        <f t="shared" si="168"/>
        <v>5.0781250000000013E-4</v>
      </c>
      <c r="B126" s="256">
        <v>26</v>
      </c>
      <c r="C126" s="230">
        <f t="shared" si="169"/>
        <v>5200</v>
      </c>
      <c r="D126" s="229">
        <f t="shared" si="170"/>
        <v>32672.563597333847</v>
      </c>
      <c r="E126" s="229" t="str">
        <f t="shared" si="171"/>
        <v>32672.5635973338i</v>
      </c>
      <c r="F126" s="229" t="str">
        <f t="shared" si="172"/>
        <v>-0.0195959708106613-0.191963611464284i</v>
      </c>
      <c r="G126" s="229" t="str">
        <f t="shared" si="173"/>
        <v>-4.03988168308606-0.826581170496826i</v>
      </c>
      <c r="H126" s="229" t="str">
        <f t="shared" si="38"/>
        <v>0.00245061828171174-0.0162600415201651i</v>
      </c>
      <c r="I126" s="229" t="str">
        <f t="shared" si="174"/>
        <v>-0.00865929733826389+0.00871175218650753i</v>
      </c>
      <c r="J126" s="255" t="str">
        <f ca="1">IMPRODUCT(1/N_FFT2,AO100)</f>
        <v>0.0202805227042538+0.000426902900709555i</v>
      </c>
      <c r="K126" s="254" t="str">
        <f t="shared" ca="1" si="175"/>
        <v>-0.000179334148550228+0.000172982208860487i</v>
      </c>
      <c r="N126" s="246">
        <f t="shared" ca="1" si="176"/>
        <v>7.5263441138053304</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7.25" thickBot="1">
      <c r="A127" s="257">
        <f t="shared" si="168"/>
        <v>5.2734375000000014E-4</v>
      </c>
      <c r="B127" s="256">
        <v>27</v>
      </c>
      <c r="C127" s="230">
        <f t="shared" si="169"/>
        <v>5400</v>
      </c>
      <c r="D127" s="229">
        <f t="shared" si="170"/>
        <v>33929.200658769769</v>
      </c>
      <c r="E127" s="229" t="str">
        <f t="shared" si="171"/>
        <v>33929.2006587698i</v>
      </c>
      <c r="F127" s="229" t="str">
        <f t="shared" si="172"/>
        <v>-0.0198808372162988-0.18440736212245i</v>
      </c>
      <c r="G127" s="229" t="str">
        <f t="shared" si="173"/>
        <v>-4.10367941007359-0.806405474073177i</v>
      </c>
      <c r="H127" s="229" t="str">
        <f t="shared" si="38"/>
        <v>0.00241727946032553-0.0156585864332224i</v>
      </c>
      <c r="I127" s="229" t="str">
        <f t="shared" si="174"/>
        <v>-0.00845661867149174+0.00854960366709672i</v>
      </c>
      <c r="J127" s="255" t="str">
        <f ca="1">IMPRODUCT(1/N_FFT2,AP100)</f>
        <v>0.185763557513615+0.0044384309708257i</v>
      </c>
      <c r="K127" s="254" t="str">
        <f t="shared" ca="1" si="175"/>
        <v>-0.00160887839465669+0.00155067067431132i</v>
      </c>
      <c r="N127" s="246">
        <f t="shared" ca="1" si="176"/>
        <v>7.5267441829853849</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7.25" thickBot="1">
      <c r="A128" s="257">
        <f t="shared" si="168"/>
        <v>5.4687500000000016E-4</v>
      </c>
      <c r="B128" s="256">
        <v>28</v>
      </c>
      <c r="C128" s="230">
        <f t="shared" si="169"/>
        <v>5600</v>
      </c>
      <c r="D128" s="229">
        <f t="shared" si="170"/>
        <v>35185.83772020568</v>
      </c>
      <c r="E128" s="229" t="str">
        <f t="shared" si="171"/>
        <v>35185.8377202057i</v>
      </c>
      <c r="F128" s="229" t="str">
        <f t="shared" si="172"/>
        <v>-0.0201195180213334-0.177377582094427i</v>
      </c>
      <c r="G128" s="229" t="str">
        <f t="shared" si="173"/>
        <v>-4.16580988995951-0.782776213622488i</v>
      </c>
      <c r="H128" s="229" t="str">
        <f t="shared" si="38"/>
        <v>0.00238745013553959-0.0150999966898092i</v>
      </c>
      <c r="I128" s="229" t="str">
        <f t="shared" si="174"/>
        <v>-0.00826945137057828+0.00839716665967426i</v>
      </c>
      <c r="J128" s="255" t="str">
        <f ca="1">IMPRODUCT(1/N_FFT2,AQ100)</f>
        <v>0.0381396956400689-0.000418569685018738i</v>
      </c>
      <c r="K128" s="254" t="str">
        <f t="shared" ca="1" si="175"/>
        <v>-0.000311879558980417+0.000323726722294371i</v>
      </c>
      <c r="N128" s="246">
        <f t="shared" ca="1" si="176"/>
        <v>7.5271738485118078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7.25" thickBot="1">
      <c r="A129" s="257">
        <f t="shared" si="168"/>
        <v>5.6640625000000018E-4</v>
      </c>
      <c r="B129" s="256">
        <v>29</v>
      </c>
      <c r="C129" s="230">
        <f t="shared" si="169"/>
        <v>5800</v>
      </c>
      <c r="D129" s="229">
        <f t="shared" si="170"/>
        <v>36442.474781641598</v>
      </c>
      <c r="E129" s="229" t="str">
        <f t="shared" si="171"/>
        <v>36442.4747816416i</v>
      </c>
      <c r="F129" s="229" t="str">
        <f t="shared" si="172"/>
        <v>-0.020317928393925-0.170820369650173i</v>
      </c>
      <c r="G129" s="229" t="str">
        <f t="shared" si="173"/>
        <v>-4.22612703252049-0.755902565339013i</v>
      </c>
      <c r="H129" s="229" t="str">
        <f t="shared" si="38"/>
        <v>0.00236065531792957-0.0145798500998843i</v>
      </c>
      <c r="I129" s="229" t="str">
        <f t="shared" si="174"/>
        <v>-0.00809585115886295+0.00825399990757843i</v>
      </c>
      <c r="J129" s="255" t="str">
        <f ca="1">IMPRODUCT(1/N_FFT2,AR100)</f>
        <v>0.0381396956400689-0.000418569685018738i</v>
      </c>
      <c r="K129" s="254" t="str">
        <f t="shared" ca="1" si="175"/>
        <v>-0.000305318425004872+0.000318193722157722i</v>
      </c>
      <c r="N129" s="246">
        <f t="shared" ca="1" si="176"/>
        <v>7.5276354412163213</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7.25" thickBot="1">
      <c r="A130" s="257">
        <f t="shared" si="168"/>
        <v>5.859375000000002E-4</v>
      </c>
      <c r="B130" s="256">
        <v>30</v>
      </c>
      <c r="C130" s="230">
        <f t="shared" si="169"/>
        <v>6000</v>
      </c>
      <c r="D130" s="229">
        <f t="shared" si="170"/>
        <v>37699.111843077517</v>
      </c>
      <c r="E130" s="229" t="str">
        <f t="shared" si="171"/>
        <v>37699.1118430775i</v>
      </c>
      <c r="F130" s="229" t="str">
        <f t="shared" si="172"/>
        <v>-0.0204810361747405-0.164688990486233i</v>
      </c>
      <c r="G130" s="229" t="str">
        <f t="shared" si="173"/>
        <v>-4.28450452370466-0.725993211699601i</v>
      </c>
      <c r="H130" s="229" t="str">
        <f t="shared" si="38"/>
        <v>0.00233649773481675-0.0140943121970453i</v>
      </c>
      <c r="I130" s="229" t="str">
        <f t="shared" si="174"/>
        <v>-0.00793412789504012+0.00811963148311215i</v>
      </c>
      <c r="J130" s="255" t="str">
        <f ca="1">IMPRODUCT(1/N_FFT2,AS100)</f>
        <v>0.0202784205937445+0.000410234248517531i</v>
      </c>
      <c r="K130" s="254" t="str">
        <f t="shared" ca="1" si="175"/>
        <v>-0.000164222533419898+0.000161398451286094i</v>
      </c>
      <c r="N130" s="246">
        <f t="shared" ca="1" si="176"/>
        <v>7.5281315766901953</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7.25" thickBot="1">
      <c r="A131" s="257">
        <f t="shared" si="168"/>
        <v>6.0546875000000021E-4</v>
      </c>
      <c r="B131" s="256">
        <v>31</v>
      </c>
      <c r="C131" s="230">
        <f t="shared" si="169"/>
        <v>6200</v>
      </c>
      <c r="D131" s="229">
        <f t="shared" si="170"/>
        <v>38955.748904513435</v>
      </c>
      <c r="E131" s="229" t="str">
        <f t="shared" si="171"/>
        <v>38955.7489045134i</v>
      </c>
      <c r="F131" s="229" t="str">
        <f t="shared" si="172"/>
        <v>-0.0206130419172121-0.158942725166592i</v>
      </c>
      <c r="G131" s="229" t="str">
        <f t="shared" si="173"/>
        <v>-4.34083476240847-0.693254976191436i</v>
      </c>
      <c r="H131" s="229" t="str">
        <f t="shared" si="38"/>
        <v>0.00231464305752646-0.013640041794185i</v>
      </c>
      <c r="I131" s="229" t="str">
        <f t="shared" si="174"/>
        <v>-0.00778280922916642+0.00799357422691948i</v>
      </c>
      <c r="J131" s="255" t="str">
        <f ca="1">IMPRODUCT(1/N_FFT2,AT100)</f>
        <v>0.162552671957453+0.00444024926313863i</v>
      </c>
      <c r="K131" s="254" t="str">
        <f t="shared" ca="1" si="175"/>
        <v>-0.00130060989760705+0.00126481923613104i</v>
      </c>
      <c r="N131" s="246">
        <f t="shared" ca="1" si="176"/>
        <v>7.5286651978762276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7.25" thickBot="1">
      <c r="A132" s="257">
        <f t="shared" si="168"/>
        <v>6.2500000000000023E-4</v>
      </c>
      <c r="B132" s="256">
        <v>32</v>
      </c>
      <c r="C132" s="230">
        <f t="shared" si="169"/>
        <v>6400</v>
      </c>
      <c r="D132" s="229">
        <f t="shared" si="170"/>
        <v>40212.385965949354</v>
      </c>
      <c r="E132" s="229" t="str">
        <f t="shared" si="171"/>
        <v>40212.3859659494i</v>
      </c>
      <c r="F132" s="229" t="str">
        <f t="shared" si="172"/>
        <v>-0.020717520189609-0.153545931795592i</v>
      </c>
      <c r="G132" s="229" t="str">
        <f t="shared" si="173"/>
        <v>-4.39502772472187-0.657891623131077i</v>
      </c>
      <c r="H132" s="229" t="str">
        <f t="shared" si="38"/>
        <v>0.00229480830335026-0.0132141141745941i</v>
      </c>
      <c r="I132" s="229" t="str">
        <f t="shared" si="174"/>
        <v>-0.00764060999871943+0.0078753366970162i</v>
      </c>
      <c r="J132" s="255" t="str">
        <f ca="1">IMPRODUCT(1/N_FFT2,AU100)</f>
        <v>0.0381417559007472-0.000401896634890508i</v>
      </c>
      <c r="K132" s="254" t="str">
        <f t="shared" ca="1" si="175"/>
        <v>-0.000288261210186804+0.000303449905380785i</v>
      </c>
      <c r="N132" s="246">
        <f t="shared" ca="1" si="176"/>
        <v>7.5292396256811278</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7.2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-0.0207975313694912-0.148467278475228i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0.00227675265590018-0.0128139581944951i</v>
      </c>
      <c r="I133" s="229" t="str">
        <f t="shared" si="174"/>
        <v>-0.00750640645074033+0.00776443085038096i</v>
      </c>
      <c r="J133" s="255" t="str">
        <f ca="1">IMPRODUCT(1/N_FFT2,AV100)</f>
        <v>-0.0945974380578398-0.00444113099499566i</v>
      </c>
      <c r="K133" s="254" t="str">
        <f t="shared" ca="1" si="175"/>
        <v>0.000744569673769005-0.000701158332073875i</v>
      </c>
      <c r="N133" s="246">
        <f t="shared" ca="1" si="176"/>
        <v>7.5298586194132238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7.25" thickBot="1">
      <c r="A134" s="257">
        <f t="shared" si="168"/>
        <v>6.6406250000000026E-4</v>
      </c>
      <c r="B134" s="256">
        <v>34</v>
      </c>
      <c r="C134" s="230">
        <f t="shared" si="169"/>
        <v>6800</v>
      </c>
      <c r="D134" s="229">
        <f t="shared" si="170"/>
        <v>42725.660088821183</v>
      </c>
      <c r="E134" s="229" t="str">
        <f t="shared" si="171"/>
        <v>42725.6600888212i</v>
      </c>
      <c r="F134" s="229" t="str">
        <f t="shared" si="177"/>
        <v>-0.0208557107594435-0.143679110740579i</v>
      </c>
      <c r="G134" s="229" t="str">
        <f t="shared" si="178"/>
        <v>-4.49672251250141-0.580083273463175i</v>
      </c>
      <c r="H134" s="229" t="str">
        <f t="shared" si="179"/>
        <v>0.00226027014433459-0.0124373044449758i</v>
      </c>
      <c r="I134" s="229" t="str">
        <f t="shared" si="174"/>
        <v>-0.00737921450824639+0.00766037735470851i</v>
      </c>
      <c r="J134" s="255" t="str">
        <f ca="1">IMPRODUCT(1/N_FFT2,AW100)</f>
        <v>0.0202764021945553+0.00039355688889082i</v>
      </c>
      <c r="K134" s="254" t="str">
        <f t="shared" ca="1" si="175"/>
        <v>-0.00015263871552855+0.00015242075150181i</v>
      </c>
      <c r="N134" s="246">
        <f t="shared" ca="1" si="176"/>
        <v>7.5305264493367554</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7.25" thickBot="1">
      <c r="A135" s="257">
        <f t="shared" si="168"/>
        <v>6.8359375000000028E-4</v>
      </c>
      <c r="B135" s="256">
        <v>35</v>
      </c>
      <c r="C135" s="230">
        <f t="shared" si="169"/>
        <v>7000</v>
      </c>
      <c r="D135" s="229">
        <f t="shared" si="170"/>
        <v>43982.297150257102</v>
      </c>
      <c r="E135" s="229" t="str">
        <f t="shared" si="171"/>
        <v>43982.2971502571i</v>
      </c>
      <c r="F135" s="229" t="str">
        <f t="shared" si="177"/>
        <v>-0.0208943401259731-0.139156927086532i</v>
      </c>
      <c r="G135" s="229" t="str">
        <f t="shared" si="178"/>
        <v>-4.54412148135325-0.538021982274342i</v>
      </c>
      <c r="H135" s="229" t="str">
        <f t="shared" si="179"/>
        <v>0.00224518376344614-0.0120821422702163i</v>
      </c>
      <c r="I135" s="229" t="str">
        <f t="shared" si="174"/>
        <v>-0.00725817141850858+0.00756270918963066i</v>
      </c>
      <c r="J135" s="255" t="str">
        <f ca="1">IMPRODUCT(1/N_FFT2,AX100)</f>
        <v>0.14454388237548+0.00444199444338477i</v>
      </c>
      <c r="K135" s="254" t="str">
        <f t="shared" ca="1" si="175"/>
        <v>-0.00108271778797525+0.00106090259043579i</v>
      </c>
      <c r="N135" s="246">
        <f t="shared" ca="1" si="176"/>
        <v>7.5312479842614914</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7.25" thickBot="1">
      <c r="A136" s="257">
        <f t="shared" si="168"/>
        <v>7.031250000000003E-4</v>
      </c>
      <c r="B136" s="256">
        <v>36</v>
      </c>
      <c r="C136" s="230">
        <f t="shared" si="169"/>
        <v>7200</v>
      </c>
      <c r="D136" s="229">
        <f t="shared" si="170"/>
        <v>45238.93421169302</v>
      </c>
      <c r="E136" s="229" t="str">
        <f t="shared" si="171"/>
        <v>45238.934211693i</v>
      </c>
      <c r="F136" s="229" t="str">
        <f t="shared" si="177"/>
        <v>-0.0209154055083945-0.134878941647924i</v>
      </c>
      <c r="G136" s="229" t="str">
        <f t="shared" si="178"/>
        <v>-4.589175082113-0.494101677346601i</v>
      </c>
      <c r="H136" s="229" t="str">
        <f t="shared" si="179"/>
        <v>0.00223134071943812-0.0117466839263828i</v>
      </c>
      <c r="I136" s="229" t="str">
        <f t="shared" si="174"/>
        <v>-0.00714252022541922+0.00747097402170091i</v>
      </c>
      <c r="J136" s="255" t="str">
        <f ca="1">IMPRODUCT(1/N_FFT2,AY100)</f>
        <v>0.0381437324274382-0.000385215054309197i</v>
      </c>
      <c r="K136" s="254" t="str">
        <f t="shared" ca="1" si="175"/>
        <v>-0.000269564448672444+0.000287722240372641i</v>
      </c>
      <c r="N136" s="246">
        <f t="shared" ca="1" si="176"/>
        <v>7.5320287979234184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7.25" thickBot="1">
      <c r="A137" s="257">
        <f t="shared" si="168"/>
        <v>7.2265625000000032E-4</v>
      </c>
      <c r="B137" s="256">
        <v>37</v>
      </c>
      <c r="C137" s="230">
        <f t="shared" si="169"/>
        <v>7400</v>
      </c>
      <c r="D137" s="229">
        <f t="shared" si="170"/>
        <v>46495.571273128939</v>
      </c>
      <c r="E137" s="229" t="str">
        <f t="shared" si="171"/>
        <v>46495.5712731289i</v>
      </c>
      <c r="F137" s="229" t="str">
        <f t="shared" si="177"/>
        <v>-0.0209206442233145-0.130825717603978i</v>
      </c>
      <c r="G137" s="229" t="str">
        <f t="shared" si="178"/>
        <v>-4.63186337716272-0.44849835632397i</v>
      </c>
      <c r="H137" s="229" t="str">
        <f t="shared" si="179"/>
        <v>0.002218608561697-0.0114293345350117i</v>
      </c>
      <c r="I137" s="229" t="str">
        <f t="shared" si="174"/>
        <v>-0.00703159659811694+0.00738473570853789i</v>
      </c>
      <c r="J137" s="255" t="str">
        <f ca="1">IMPRODUCT(1/N_FFT2,AZ100)</f>
        <v>-0.0785422868071492-0.00444283960268496i</v>
      </c>
      <c r="K137" s="254" t="str">
        <f t="shared" ca="1" si="175"/>
        <v>0.000585086872982729-0.00054877377417876i</v>
      </c>
      <c r="N137" s="246">
        <f t="shared" ca="1" si="176"/>
        <v>7.5328752990214021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7.25" thickBot="1">
      <c r="A138" s="257">
        <f t="shared" si="168"/>
        <v>7.4218750000000033E-4</v>
      </c>
      <c r="B138" s="256">
        <v>38</v>
      </c>
      <c r="C138" s="230">
        <f t="shared" si="169"/>
        <v>7600</v>
      </c>
      <c r="D138" s="229">
        <f t="shared" si="170"/>
        <v>47752.208334564857</v>
      </c>
      <c r="E138" s="229" t="str">
        <f t="shared" si="171"/>
        <v>47752.2083345649i</v>
      </c>
      <c r="F138" s="229" t="str">
        <f t="shared" si="177"/>
        <v>-0.0209115833078632-0.126979858323245i</v>
      </c>
      <c r="G138" s="229" t="str">
        <f t="shared" si="178"/>
        <v>-4.67217699332941-0.401380948609722i</v>
      </c>
      <c r="H138" s="229" t="str">
        <f t="shared" si="179"/>
        <v>0.00220687201678575-0.0111286667670282i</v>
      </c>
      <c r="I138" s="229" t="str">
        <f t="shared" si="174"/>
        <v>-0.00692481762440126+0.0073035751923119i</v>
      </c>
      <c r="J138" s="255" t="str">
        <f ca="1">IMPRODUCT(1/N_FFT2,BA100)</f>
        <v>0.0202744675518632+0.000376871175554954i</v>
      </c>
      <c r="K138" s="254" t="str">
        <f t="shared" ca="1" si="175"/>
        <v>-0.000143149497196974+0.000145466334090509i</v>
      </c>
      <c r="N138" s="246">
        <f t="shared" ca="1" si="176"/>
        <v>7.5337948912745389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7.25" thickBot="1">
      <c r="A139" s="257">
        <f t="shared" si="168"/>
        <v>7.6171875000000035E-4</v>
      </c>
      <c r="B139" s="256">
        <v>39</v>
      </c>
      <c r="C139" s="230">
        <f t="shared" si="169"/>
        <v>7800</v>
      </c>
      <c r="D139" s="229">
        <f t="shared" si="170"/>
        <v>49008.845396000776</v>
      </c>
      <c r="E139" s="229" t="str">
        <f t="shared" si="171"/>
        <v>49008.8453960008i</v>
      </c>
      <c r="F139" s="229" t="str">
        <f t="shared" si="177"/>
        <v>-0.0208895711347119-0.123325745918891i</v>
      </c>
      <c r="G139" s="229" t="str">
        <f t="shared" si="178"/>
        <v>-4.71011606540262-0.352911082018486i</v>
      </c>
      <c r="H139" s="229" t="str">
        <f t="shared" si="179"/>
        <v>0.00219603038267752-0.0108433994109873i</v>
      </c>
      <c r="I139" s="229" t="str">
        <f t="shared" si="174"/>
        <v>-0.00682167224181768+0.00722709097222654i</v>
      </c>
      <c r="J139" s="255" t="str">
        <f ca="1">IMPRODUCT(1/N_FFT2,BB100)</f>
        <v>0.130131670849797+0.00444366646776129i</v>
      </c>
      <c r="K139" s="254" t="str">
        <f t="shared" ca="1" si="175"/>
        <v>-0.000919830388630158+0.0009101601874043i</v>
      </c>
      <c r="N139" s="246">
        <f t="shared" ca="1" si="176"/>
        <v>7.5347961718955503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7.25" thickBot="1">
      <c r="A140" s="257">
        <f t="shared" si="168"/>
        <v>7.8125000000000037E-4</v>
      </c>
      <c r="B140" s="256">
        <v>40</v>
      </c>
      <c r="C140" s="230">
        <f t="shared" si="169"/>
        <v>8000</v>
      </c>
      <c r="D140" s="229">
        <f t="shared" si="170"/>
        <v>50265.482457436687</v>
      </c>
      <c r="E140" s="229" t="str">
        <f t="shared" si="171"/>
        <v>50265.4824574367i</v>
      </c>
      <c r="F140" s="229" t="str">
        <f t="shared" si="177"/>
        <v>-0.0208558035475262-0.119849318942985i</v>
      </c>
      <c r="G140" s="229" t="str">
        <f t="shared" si="178"/>
        <v>-4.74568923537783-0.30324294092209i</v>
      </c>
      <c r="H140" s="229" t="str">
        <f t="shared" si="179"/>
        <v>0.00218599537274126-0.0105723791478266i</v>
      </c>
      <c r="I140" s="229" t="str">
        <f t="shared" si="174"/>
        <v>-0.00672171303326828+0.00715489929326156i</v>
      </c>
      <c r="J140" s="255" t="str">
        <f ca="1">IMPRODUCT(1/N_FFT2,BC100)</f>
        <v>0.0381456251751842-0.000368525296808611i</v>
      </c>
      <c r="K140" s="254" t="str">
        <f t="shared" ca="1" si="175"/>
        <v>-0.000253767184516517+0.000275405227897593i</v>
      </c>
      <c r="N140" s="246">
        <f t="shared" ca="1" si="176"/>
        <v>7.5358891796757925</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7.25" thickBot="1">
      <c r="A141" s="257">
        <f t="shared" si="168"/>
        <v>8.0078125000000039E-4</v>
      </c>
      <c r="B141" s="256">
        <v>41</v>
      </c>
      <c r="C141" s="230">
        <f t="shared" si="169"/>
        <v>8200</v>
      </c>
      <c r="D141" s="229">
        <f t="shared" si="170"/>
        <v>51522.119518872605</v>
      </c>
      <c r="E141" s="229" t="str">
        <f t="shared" si="171"/>
        <v>51522.1195188726i</v>
      </c>
      <c r="F141" s="229" t="str">
        <f t="shared" si="177"/>
        <v>-0.020811345573521-0.116537882556978i</v>
      </c>
      <c r="G141" s="229" t="str">
        <f t="shared" si="178"/>
        <v>-4.77891271111022-0.252523203961798i</v>
      </c>
      <c r="H141" s="229" t="str">
        <f t="shared" si="179"/>
        <v>0.00217668932291242-0.0103145649862286i</v>
      </c>
      <c r="I141" s="229" t="str">
        <f t="shared" si="174"/>
        <v>-0.00662454915917882+0.00708663414945796i</v>
      </c>
      <c r="J141" s="255" t="str">
        <f ca="1">IMPRODUCT(1/N_FFT2,BD100)</f>
        <v>-0.0655246269548871-0.00444447503320887i</v>
      </c>
      <c r="K141" s="254" t="str">
        <f t="shared" ca="1" si="175"/>
        <v>0.000465567480946254-0.000434906415664761i</v>
      </c>
      <c r="N141" s="246">
        <f t="shared" ca="1" si="176"/>
        <v>7.5370857077657538</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7.25" thickBot="1">
      <c r="A142" s="257">
        <f t="shared" si="168"/>
        <v>8.203125000000004E-4</v>
      </c>
      <c r="B142" s="256">
        <v>42</v>
      </c>
      <c r="C142" s="230">
        <f t="shared" si="169"/>
        <v>8400</v>
      </c>
      <c r="D142" s="229">
        <f t="shared" si="170"/>
        <v>52778.756580308524</v>
      </c>
      <c r="E142" s="229" t="str">
        <f t="shared" si="171"/>
        <v>52778.7565803085i</v>
      </c>
      <c r="F142" s="229" t="str">
        <f t="shared" si="177"/>
        <v>-0.0207571495463868-0.113379945780638i</v>
      </c>
      <c r="G142" s="229" t="str">
        <f t="shared" si="178"/>
        <v>-4.80980938642497-0.200891050100919i</v>
      </c>
      <c r="H142" s="229" t="str">
        <f t="shared" si="179"/>
        <v>0.00216804369378266-0.0100690149163523i</v>
      </c>
      <c r="I142" s="229" t="str">
        <f t="shared" si="174"/>
        <v>-0.00652984023605267+0.00702194717096559i</v>
      </c>
      <c r="J142" s="255" t="str">
        <f ca="1">IMPRODUCT(1/N_FFT2,BE100)</f>
        <v>0.0202726167094387+0.000360177462136155i</v>
      </c>
      <c r="K142" s="254" t="str">
        <f t="shared" ca="1" si="175"/>
        <v>-0.000134906095390659+0.000140001342266537i</v>
      </c>
      <c r="N142" s="246">
        <f t="shared" ca="1" si="176"/>
        <v>7.5383997017158988</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7.25" thickBot="1">
      <c r="A143" s="257">
        <f t="shared" si="168"/>
        <v>8.3984375000000042E-4</v>
      </c>
      <c r="B143" s="256">
        <v>43</v>
      </c>
      <c r="C143" s="230">
        <f t="shared" si="169"/>
        <v>8600</v>
      </c>
      <c r="D143" s="229">
        <f t="shared" si="170"/>
        <v>54035.393641744442</v>
      </c>
      <c r="E143" s="229" t="str">
        <f t="shared" si="171"/>
        <v>54035.3936417444i</v>
      </c>
      <c r="F143" s="229" t="str">
        <f t="shared" si="177"/>
        <v>-0.0206940703006937-0.11036508142291i</v>
      </c>
      <c r="G143" s="229" t="str">
        <f t="shared" si="178"/>
        <v>-4.83840802336833-0.148478222612791i</v>
      </c>
      <c r="H143" s="229" t="str">
        <f t="shared" si="179"/>
        <v>0.00215999781344558-0.00983487442172861i</v>
      </c>
      <c r="I143" s="229" t="str">
        <f t="shared" si="174"/>
        <v>-0.00643729100289079+0.00696050744242553i</v>
      </c>
      <c r="J143" s="255" t="str">
        <f ca="1">IMPRODUCT(1/N_FFT2,BF100)</f>
        <v>0.118307589789625+0.00444526529417887i</v>
      </c>
      <c r="K143" s="254" t="str">
        <f t="shared" ca="1" si="175"/>
        <v>-0.000792521685490135+0.000794865392942431i</v>
      </c>
      <c r="N143" s="246">
        <f t="shared" ca="1" si="176"/>
        <v>7.5398477711674907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7.25" thickBot="1">
      <c r="A144" s="257">
        <f t="shared" si="168"/>
        <v>8.5937500000000044E-4</v>
      </c>
      <c r="B144" s="256">
        <v>44</v>
      </c>
      <c r="C144" s="230">
        <f t="shared" si="169"/>
        <v>8800</v>
      </c>
      <c r="D144" s="229">
        <f t="shared" si="170"/>
        <v>55292.03070318036</v>
      </c>
      <c r="E144" s="229" t="str">
        <f t="shared" si="171"/>
        <v>55292.0307031804i</v>
      </c>
      <c r="F144" s="229" t="str">
        <f t="shared" si="177"/>
        <v>-0.0206228779653564-0.10748380509511i</v>
      </c>
      <c r="G144" s="229" t="str">
        <f t="shared" si="178"/>
        <v>-4.86474249619032-0.0954091414891453i</v>
      </c>
      <c r="H144" s="229" t="str">
        <f t="shared" si="179"/>
        <v>0.00215249781787225-0.00961136655442518i</v>
      </c>
      <c r="I144" s="229" t="str">
        <f t="shared" si="174"/>
        <v>-0.00634664664350519+0.00690200128416615i</v>
      </c>
      <c r="J144" s="255" t="str">
        <f ca="1">IMPRODUCT(1/N_FFT2,BG100)</f>
        <v>0.0381474341014829-0.000351827716201188i</v>
      </c>
      <c r="K144" s="254" t="str">
        <f t="shared" ca="1" si="175"/>
        <v>-0.000239679969249486+0.000265526565350199i</v>
      </c>
      <c r="N144" s="246">
        <f t="shared" ca="1" si="176"/>
        <v>7.5414498549271816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7.25" thickBot="1">
      <c r="A145" s="257">
        <f t="shared" si="168"/>
        <v>8.7890625000000046E-4</v>
      </c>
      <c r="B145" s="256">
        <v>45</v>
      </c>
      <c r="C145" s="230">
        <f t="shared" si="169"/>
        <v>9000</v>
      </c>
      <c r="D145" s="229">
        <f t="shared" si="170"/>
        <v>56548.667764616279</v>
      </c>
      <c r="E145" s="229" t="str">
        <f t="shared" si="171"/>
        <v>56548.6677646163i</v>
      </c>
      <c r="F145" s="229" t="str">
        <f t="shared" si="177"/>
        <v>-0.0205442687794883-0.104727470345073i</v>
      </c>
      <c r="G145" s="229" t="str">
        <f t="shared" si="178"/>
        <v>-4.88885109578067-0.0418010556682292i</v>
      </c>
      <c r="H145" s="229" t="str">
        <f t="shared" si="179"/>
        <v>0.00214549575412985-0.00939778333087053i</v>
      </c>
      <c r="I145" s="229" t="str">
        <f t="shared" si="174"/>
        <v>-0.00625768865507502+0.00684613201578415i</v>
      </c>
      <c r="J145" s="255" t="str">
        <f ca="1">IMPRODUCT(1/N_FFT2,BH100)</f>
        <v>-0.0547297509382008-0.0044460372456527i</v>
      </c>
      <c r="K145" s="254" t="str">
        <f t="shared" ca="1" si="175"/>
        <v>0.000372919899471892-0.000346865183281747i</v>
      </c>
      <c r="N145" s="246">
        <f t="shared" ca="1" si="176"/>
        <v>7.5432300958658853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7.25" thickBot="1">
      <c r="A146" s="257">
        <f t="shared" si="168"/>
        <v>8.9843750000000047E-4</v>
      </c>
      <c r="B146" s="256">
        <v>46</v>
      </c>
      <c r="C146" s="230">
        <f t="shared" si="169"/>
        <v>9200</v>
      </c>
      <c r="D146" s="229">
        <f t="shared" si="170"/>
        <v>57805.30482605219</v>
      </c>
      <c r="E146" s="229" t="str">
        <f t="shared" si="171"/>
        <v>57805.3048260522i</v>
      </c>
      <c r="F146" s="229" t="str">
        <f t="shared" si="177"/>
        <v>-0.0204588742721107-0.102088177464438i</v>
      </c>
      <c r="G146" s="229" t="str">
        <f t="shared" si="178"/>
        <v>-4.9107758926091+0.0122357726090391i</v>
      </c>
      <c r="H146" s="229" t="str">
        <f t="shared" si="179"/>
        <v>0.00213894881845997-0.00919347824781549i</v>
      </c>
      <c r="I146" s="229" t="str">
        <f t="shared" si="174"/>
        <v>-0.00617023117210365+0.00679261971297782i</v>
      </c>
      <c r="J146" s="255" t="str">
        <f ca="1">IMPRODUCT(1/N_FFT2,BI100)</f>
        <v>0.0202708497093462+0.000343476103073802i</v>
      </c>
      <c r="K146" s="254" t="str">
        <f t="shared" ca="1" si="175"/>
        <v>-0.000127408931310312+0.000135572846376457i</v>
      </c>
      <c r="N146" s="246">
        <f t="shared" ca="1" si="176"/>
        <v>7.5452180071342818</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7.25" thickBot="1">
      <c r="A147" s="257">
        <f t="shared" si="168"/>
        <v>9.1796875000000049E-4</v>
      </c>
      <c r="B147" s="256">
        <v>47</v>
      </c>
      <c r="C147" s="230">
        <f t="shared" si="169"/>
        <v>9400</v>
      </c>
      <c r="D147" s="229">
        <f t="shared" si="170"/>
        <v>59061.941887488108</v>
      </c>
      <c r="E147" s="229" t="str">
        <f t="shared" si="171"/>
        <v>59061.9418874881i</v>
      </c>
      <c r="F147" s="229" t="str">
        <f t="shared" si="177"/>
        <v>-0.0203672690825217-0.0995586939368091i</v>
      </c>
      <c r="G147" s="229" t="str">
        <f t="shared" si="178"/>
        <v>-4.93056215572713+0.0665978581252298i</v>
      </c>
      <c r="H147" s="229" t="str">
        <f t="shared" si="179"/>
        <v>0.00213281870652942-0.00899785975195669i</v>
      </c>
      <c r="I147" s="229" t="str">
        <f t="shared" si="174"/>
        <v>-0.00608411767082489+0.00674120096222749i</v>
      </c>
      <c r="J147" s="255" t="str">
        <f ca="1">IMPRODUCT(1/N_FFT2,BJ100)</f>
        <v>0.108406160400832+0.00444679088274566i</v>
      </c>
      <c r="K147" s="254" t="str">
        <f t="shared" ca="1" si="175"/>
        <v>-0.000689532547098569+0.0007037329138173i</v>
      </c>
      <c r="N147" s="246">
        <f t="shared" ca="1" si="176"/>
        <v>7.5474500494745964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7.25" thickBot="1">
      <c r="A148" s="257">
        <f t="shared" si="168"/>
        <v>9.3750000000000051E-4</v>
      </c>
      <c r="B148" s="256">
        <v>48</v>
      </c>
      <c r="C148" s="230">
        <f t="shared" si="169"/>
        <v>9600</v>
      </c>
      <c r="D148" s="229">
        <f t="shared" si="170"/>
        <v>60318.578948924027</v>
      </c>
      <c r="E148" s="229" t="str">
        <f t="shared" si="171"/>
        <v>60318.578948924i</v>
      </c>
      <c r="F148" s="229" t="str">
        <f t="shared" si="177"/>
        <v>-0.0202699776467699-0.097132384832391i</v>
      </c>
      <c r="G148" s="229" t="str">
        <f t="shared" si="178"/>
        <v>-4.94825782503178+0.12118826366961i</v>
      </c>
      <c r="H148" s="229" t="str">
        <f t="shared" si="179"/>
        <v>0.0021270710573706-0.00881038552442946i</v>
      </c>
      <c r="I148" s="229" t="str">
        <f t="shared" si="174"/>
        <v>-0.00599921799254647+0.00669162861354464i</v>
      </c>
      <c r="J148" s="255" t="str">
        <f ca="1">IMPRODUCT(1/N_FFT2,BK100)</f>
        <v>0.0381491591651843-0.000335122666549743i</v>
      </c>
      <c r="K148" s="254" t="str">
        <f t="shared" ca="1" si="175"/>
        <v>-0.000226622605639761+0.000257290478983291i</v>
      </c>
      <c r="N148" s="246">
        <f t="shared" ca="1" si="176"/>
        <v>7.5499717991959105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7.25" thickBot="1">
      <c r="A149" s="257">
        <f t="shared" si="168"/>
        <v>9.5703125000000052E-4</v>
      </c>
      <c r="B149" s="256">
        <v>49</v>
      </c>
      <c r="C149" s="230">
        <f t="shared" si="169"/>
        <v>9800</v>
      </c>
      <c r="D149" s="229">
        <f t="shared" si="170"/>
        <v>61575.216010359945</v>
      </c>
      <c r="E149" s="229" t="str">
        <f t="shared" si="171"/>
        <v>61575.2160103599i</v>
      </c>
      <c r="F149" s="229" t="str">
        <f t="shared" si="177"/>
        <v>-0.0201674799346859-0.0948031517306347i</v>
      </c>
      <c r="G149" s="229" t="str">
        <f t="shared" si="178"/>
        <v>-4.96391303376324+0.175916356871152i</v>
      </c>
      <c r="H149" s="229" t="str">
        <f t="shared" si="179"/>
        <v>0.00212167497588505-0.0086305574639873i</v>
      </c>
      <c r="I149" s="229" t="str">
        <f t="shared" si="174"/>
        <v>-0.00591542563579775+0.0066436715285953i</v>
      </c>
      <c r="J149" s="255" t="str">
        <f ca="1">IMPRODUCT(1/N_FFT2,BL100)</f>
        <v>-0.0456086440850387-0.00444752620080289i</v>
      </c>
      <c r="K149" s="254" t="str">
        <f t="shared" ca="1" si="175"/>
        <v>0.000299342445627569-0.000276699839661496i</v>
      </c>
      <c r="N149" s="246">
        <f t="shared" ca="1" si="176"/>
        <v>7.5528409819652342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7.25" thickBot="1">
      <c r="A150" s="257">
        <f t="shared" si="168"/>
        <v>9.7656250000000043E-4</v>
      </c>
      <c r="B150" s="256">
        <v>50</v>
      </c>
      <c r="C150" s="230">
        <f t="shared" si="169"/>
        <v>10000</v>
      </c>
      <c r="D150" s="229">
        <f t="shared" si="170"/>
        <v>62831.853071795864</v>
      </c>
      <c r="E150" s="229" t="str">
        <f t="shared" si="171"/>
        <v>62831.8530717959i</v>
      </c>
      <c r="F150" s="229" t="str">
        <f t="shared" si="177"/>
        <v>-0.0200602163890242-0.0925653789788332i</v>
      </c>
      <c r="G150" s="229" t="str">
        <f t="shared" si="178"/>
        <v>-4.97757967807358+0.230697557354168i</v>
      </c>
      <c r="H150" s="229" t="str">
        <f t="shared" si="179"/>
        <v>0.00211660262147708-0.00845791727123328i</v>
      </c>
      <c r="I150" s="229" t="str">
        <f t="shared" si="174"/>
        <v>-0.00583265527677031+0.00659711431973229i</v>
      </c>
      <c r="J150" s="255" t="str">
        <f ca="1">IMPRODUCT(1/N_FFT2,BM100)</f>
        <v>0.0202691665917905+0.000326767451622051i</v>
      </c>
      <c r="K150" s="254" t="str">
        <f t="shared" ca="1" si="175"/>
        <v>-0.000120378783711662+0.00013181208727076i</v>
      </c>
      <c r="N150" s="246">
        <f t="shared" ca="1" si="176"/>
        <v>7.5561318044517041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7.25" thickBot="1">
      <c r="A151" s="257">
        <f t="shared" si="168"/>
        <v>9.9609375000000045E-4</v>
      </c>
      <c r="B151" s="256">
        <v>51</v>
      </c>
      <c r="C151" s="230">
        <f t="shared" si="169"/>
        <v>10200</v>
      </c>
      <c r="D151" s="229">
        <f t="shared" si="170"/>
        <v>64088.490133231782</v>
      </c>
      <c r="E151" s="229" t="str">
        <f t="shared" si="171"/>
        <v>64088.4901332318i</v>
      </c>
      <c r="F151" s="229" t="str">
        <f t="shared" si="177"/>
        <v>-0.0199485921917559-0.0904138862811608i</v>
      </c>
      <c r="G151" s="229" t="str">
        <f t="shared" si="178"/>
        <v>-4.98931103045377+0.285453078032655i</v>
      </c>
      <c r="H151" s="229" t="str">
        <f t="shared" si="179"/>
        <v>0.0021118288525541-0.00829204255155487i</v>
      </c>
      <c r="I151" s="229" t="str">
        <f t="shared" si="174"/>
        <v>-0.00575084048565884+0.00655175707458677i</v>
      </c>
      <c r="J151" s="255" t="str">
        <f ca="1">IMPRODUCT(1/N_FFT2,BN100)</f>
        <v>0.0999703452112012+0.00444824319509594i</v>
      </c>
      <c r="K151" s="254" t="str">
        <f t="shared" ca="1" si="175"/>
        <v>-0.000604057317428818+0.000629400279429955i</v>
      </c>
      <c r="N151" s="246">
        <f t="shared" ca="1" si="176"/>
        <v>7.559941281077057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7.25" thickBot="1">
      <c r="A152" s="257">
        <f t="shared" si="168"/>
        <v>1.0156250000000005E-3</v>
      </c>
      <c r="B152" s="256">
        <v>52</v>
      </c>
      <c r="C152" s="230">
        <f t="shared" si="169"/>
        <v>10400</v>
      </c>
      <c r="D152" s="229">
        <f t="shared" si="170"/>
        <v>65345.127194667693</v>
      </c>
      <c r="E152" s="229" t="str">
        <f t="shared" si="171"/>
        <v>65345.1271946677i</v>
      </c>
      <c r="F152" s="229" t="str">
        <f t="shared" si="177"/>
        <v>-0.0198329809610754-0.0883438867669925i</v>
      </c>
      <c r="G152" s="229" t="str">
        <f t="shared" si="178"/>
        <v>-4.9991613938173+0.340109663767709i</v>
      </c>
      <c r="H152" s="229" t="str">
        <f t="shared" si="179"/>
        <v>0.00210733091838833-0.00813254336705607i</v>
      </c>
      <c r="I152" s="229" t="str">
        <f t="shared" si="174"/>
        <v>-0.00566993161332286+0.00650741506066929i</v>
      </c>
      <c r="J152" s="255" t="str">
        <f ca="1">IMPRODUCT(1/N_FFT2,BO100)</f>
        <v>0.0381508003273943-0.000318410502382221i</v>
      </c>
      <c r="K152" s="254" t="str">
        <f t="shared" ca="1" si="175"/>
        <v>-0.000214240399551184+0.000250068458400544i</v>
      </c>
      <c r="N152" s="246">
        <f t="shared" ca="1" si="176"/>
        <v>7.5643987166397224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7.25" thickBot="1">
      <c r="A153" s="257">
        <f t="shared" si="168"/>
        <v>1.0351562500000005E-3</v>
      </c>
      <c r="B153" s="256">
        <v>53</v>
      </c>
      <c r="C153" s="230">
        <f t="shared" si="169"/>
        <v>10600</v>
      </c>
      <c r="D153" s="229">
        <f t="shared" si="170"/>
        <v>66601.764256103619</v>
      </c>
      <c r="E153" s="229" t="str">
        <f t="shared" si="171"/>
        <v>66601.7642561036i</v>
      </c>
      <c r="F153" s="229" t="str">
        <f t="shared" si="177"/>
        <v>-0.0197137279652133-0.0863509498155199i</v>
      </c>
      <c r="G153" s="229" t="str">
        <f t="shared" si="178"/>
        <v>-5.00718579310011+0.394599330083178i</v>
      </c>
      <c r="H153" s="229" t="str">
        <f t="shared" si="179"/>
        <v>0.00210308819126401-0.00797905917828342i</v>
      </c>
      <c r="I153" s="229" t="str">
        <f t="shared" si="174"/>
        <v>-0.00558989382836665+0.00646391840475336i</v>
      </c>
      <c r="J153" s="255" t="str">
        <f ca="1">IMPRODUCT(1/N_FFT2,BP100)</f>
        <v>-0.0377776927055838-0.00444894186122168i</v>
      </c>
      <c r="K153" s="254" t="str">
        <f t="shared" ca="1" si="175"/>
        <v>0.000239930888483303-0.000219322810515935i</v>
      </c>
      <c r="N153" s="246">
        <f t="shared" ca="1" si="176"/>
        <v>7.5696803470059386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7.25" thickBot="1">
      <c r="A154" s="257">
        <f t="shared" si="168"/>
        <v>1.0546875000000005E-3</v>
      </c>
      <c r="B154" s="256">
        <v>54</v>
      </c>
      <c r="C154" s="230">
        <f t="shared" si="169"/>
        <v>10800</v>
      </c>
      <c r="D154" s="229">
        <f t="shared" si="170"/>
        <v>67858.401317539538</v>
      </c>
      <c r="E154" s="229" t="str">
        <f t="shared" si="171"/>
        <v>67858.4013175395i</v>
      </c>
      <c r="F154" s="229" t="str">
        <f t="shared" si="177"/>
        <v>-0.0195911529248886-0.0844309680205717i</v>
      </c>
      <c r="G154" s="229" t="str">
        <f t="shared" si="178"/>
        <v>-5.01343970133698+0.448859104165886i</v>
      </c>
      <c r="H154" s="229" t="str">
        <f t="shared" si="179"/>
        <v>0.00209908193300108-0.00783125612529728i</v>
      </c>
      <c r="I154" s="229" t="str">
        <f t="shared" si="174"/>
        <v>-0.00551070528941425+0.00642111174251823i</v>
      </c>
      <c r="J154" s="255" t="str">
        <f ca="1">IMPRODUCT(1/N_FFT2,BQ100)</f>
        <v>0.0202675673945059+0.000310051862964001i</v>
      </c>
      <c r="K154" s="254" t="str">
        <f t="shared" ca="1" si="175"/>
        <v>-0.000113679468502531+0.000128431710547913i</v>
      </c>
      <c r="N154" s="246">
        <f t="shared" ca="1" si="176"/>
        <v>7.5760327356355726</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7.25" thickBot="1">
      <c r="A155" s="257">
        <f t="shared" si="168"/>
        <v>1.0742187500000005E-3</v>
      </c>
      <c r="B155" s="256">
        <v>55</v>
      </c>
      <c r="C155" s="230">
        <f t="shared" si="169"/>
        <v>11000</v>
      </c>
      <c r="D155" s="229">
        <f t="shared" si="170"/>
        <v>69115.038378975441</v>
      </c>
      <c r="E155" s="229" t="str">
        <f t="shared" si="171"/>
        <v>69115.0383789754i</v>
      </c>
      <c r="F155" s="229" t="str">
        <f t="shared" si="177"/>
        <v>-0.019465552464525-0.0825801277689523i</v>
      </c>
      <c r="G155" s="229" t="str">
        <f t="shared" si="178"/>
        <v>-5.01797879730125+0.502830769964272i</v>
      </c>
      <c r="H155" s="229" t="str">
        <f t="shared" si="179"/>
        <v>0.00209529509090443-0.00768882460496472i</v>
      </c>
      <c r="I155" s="229" t="str">
        <f t="shared" si="174"/>
        <v>-0.00543235544115585+0.00637885383490113i</v>
      </c>
      <c r="J155" s="255" t="str">
        <f ca="1">IMPRODUCT(1/N_FFT2,BR100)</f>
        <v>0.0926757201824816+0.00444962219476617i</v>
      </c>
      <c r="K155" s="254" t="str">
        <f t="shared" ca="1" si="175"/>
        <v>-0.000531830942397286+0.000566992943747421i</v>
      </c>
      <c r="N155" s="246">
        <f t="shared" ca="1" si="176"/>
        <v>7.5838117070118063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7.25" thickBot="1">
      <c r="A156" s="257">
        <f t="shared" si="168"/>
        <v>1.0937500000000005E-3</v>
      </c>
      <c r="B156" s="256">
        <v>56</v>
      </c>
      <c r="C156" s="230">
        <f t="shared" si="169"/>
        <v>11200</v>
      </c>
      <c r="D156" s="229">
        <f t="shared" si="170"/>
        <v>70371.67544041136</v>
      </c>
      <c r="E156" s="229" t="str">
        <f t="shared" si="171"/>
        <v>70371.6754404114i</v>
      </c>
      <c r="F156" s="229" t="str">
        <f t="shared" si="177"/>
        <v>-0.0193372022627312-0.0807948829807285i</v>
      </c>
      <c r="G156" s="229" t="str">
        <f t="shared" si="178"/>
        <v>-5.02085875193973+0.556460618839703i</v>
      </c>
      <c r="H156" s="229" t="str">
        <f t="shared" si="179"/>
        <v>0.00209171211897499-0.00755147710750145i</v>
      </c>
      <c r="I156" s="229" t="str">
        <f t="shared" si="174"/>
        <v>-0.0053548434257667+0.00633701714875317i</v>
      </c>
      <c r="J156" s="255" t="str">
        <f ca="1">IMPRODUCT(1/N_FFT2,BS100)</f>
        <v>0.0381523575508295-0.000301691577807184i</v>
      </c>
      <c r="K156" s="254" t="str">
        <f t="shared" ca="1" si="175"/>
        <v>-0.000202388076306361+0.000243387655226999i</v>
      </c>
      <c r="N156" s="246">
        <f t="shared" ca="1" si="176"/>
        <v>7.5935503411821648</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7.25" thickBot="1">
      <c r="A157" s="257">
        <f t="shared" si="168"/>
        <v>1.1132812500000006E-3</v>
      </c>
      <c r="B157" s="256">
        <v>57</v>
      </c>
      <c r="C157" s="230">
        <f t="shared" si="169"/>
        <v>11400</v>
      </c>
      <c r="D157" s="229">
        <f t="shared" si="170"/>
        <v>71628.312501847278</v>
      </c>
      <c r="E157" s="229" t="str">
        <f t="shared" si="171"/>
        <v>71628.3125018473i</v>
      </c>
      <c r="F157" s="229" t="str">
        <f t="shared" si="177"/>
        <v>-0.0192063589445809-0.0790719316231156i</v>
      </c>
      <c r="G157" s="229" t="str">
        <f t="shared" si="178"/>
        <v>-5.02213504099576+0.60969920691264i</v>
      </c>
      <c r="H157" s="229" t="str">
        <f t="shared" si="179"/>
        <v>0.00208831882087074-0.00741894628046909i</v>
      </c>
      <c r="I157" s="229" t="str">
        <f t="shared" si="174"/>
        <v>-0.00527817660364449+0.00629548740061926i</v>
      </c>
      <c r="J157" s="255" t="str">
        <f ca="1">IMPRODUCT(1/N_FFT2,BT100)</f>
        <v>-0.0309606169421518-0.0044502841914216i</v>
      </c>
      <c r="K157" s="254" t="str">
        <f t="shared" ca="1" si="175"/>
        <v>0.000191432312034735-0.000171422787975985i</v>
      </c>
      <c r="N157" s="246">
        <f t="shared" ca="1" si="176"/>
        <v>7.6060849022489734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7.25" thickBot="1">
      <c r="A158" s="257">
        <f t="shared" si="168"/>
        <v>1.1328125000000006E-3</v>
      </c>
      <c r="B158" s="256">
        <v>58</v>
      </c>
      <c r="C158" s="230">
        <f t="shared" si="169"/>
        <v>11600</v>
      </c>
      <c r="D158" s="229">
        <f t="shared" si="170"/>
        <v>72884.949563283197</v>
      </c>
      <c r="E158" s="229" t="str">
        <f t="shared" si="171"/>
        <v>72884.9495632832i</v>
      </c>
      <c r="F158" s="229" t="str">
        <f t="shared" si="177"/>
        <v>-0.01907326175164-0.0774081946631137i</v>
      </c>
      <c r="G158" s="229" t="str">
        <f t="shared" si="178"/>
        <v>-5.02186278137599+0.662501119977683i</v>
      </c>
      <c r="H158" s="229" t="str">
        <f t="shared" si="179"/>
        <v>0.00208510221164505-0.00729098319281519i</v>
      </c>
      <c r="I158" s="229" t="str">
        <f t="shared" si="174"/>
        <v>-0.00520236917916148+0.0062541630637097i</v>
      </c>
      <c r="J158" s="255" t="str">
        <f ca="1">IMPRODUCT(1/N_FFT2,BU100)</f>
        <v>0.0202660521538621+0.000293329691368603i</v>
      </c>
      <c r="K158" s="254" t="str">
        <f t="shared" ca="1" si="175"/>
        <v>-0.000107266016829778+0.00012522118548219i</v>
      </c>
      <c r="N158" s="246">
        <f t="shared" ca="1" si="176"/>
        <v>7.6228057269883269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7.25" thickBot="1">
      <c r="A159" s="257">
        <f t="shared" si="168"/>
        <v>1.1523437500000006E-3</v>
      </c>
      <c r="B159" s="256">
        <v>59</v>
      </c>
      <c r="C159" s="230">
        <f t="shared" si="169"/>
        <v>11800</v>
      </c>
      <c r="D159" s="229">
        <f t="shared" si="170"/>
        <v>74141.586624719115</v>
      </c>
      <c r="E159" s="229" t="str">
        <f t="shared" si="171"/>
        <v>74141.5866247191i</v>
      </c>
      <c r="F159" s="229" t="str">
        <f t="shared" si="177"/>
        <v>-0.0189381340201844-0.0758007971693384i</v>
      </c>
      <c r="G159" s="229" t="str">
        <f t="shared" si="178"/>
        <v>-5.02009658898575+0.714824746632458i</v>
      </c>
      <c r="H159" s="229" t="str">
        <f t="shared" si="179"/>
        <v>0.00208205039573951-0.00716735577525192i</v>
      </c>
      <c r="I159" s="229" t="str">
        <f t="shared" si="174"/>
        <v>-0.005127440928364+0.00621295483932741i</v>
      </c>
      <c r="J159" s="255" t="str">
        <f ca="1">IMPRODUCT(1/N_FFT2,BV100)</f>
        <v>0.0862854885395457+0.00445092784723238i</v>
      </c>
      <c r="K159" s="254" t="str">
        <f t="shared" ca="1" si="175"/>
        <v>-0.000470077159169509+0.000513265973972406i</v>
      </c>
      <c r="N159" s="246">
        <f t="shared" ca="1" si="176"/>
        <v>7.6462060634028841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7.25" thickBot="1">
      <c r="A160" s="257">
        <f t="shared" si="168"/>
        <v>1.1718750000000006E-3</v>
      </c>
      <c r="B160" s="256">
        <v>60</v>
      </c>
      <c r="C160" s="230">
        <f t="shared" si="169"/>
        <v>12000</v>
      </c>
      <c r="D160" s="229">
        <f t="shared" si="170"/>
        <v>75398.223686155034</v>
      </c>
      <c r="E160" s="229" t="str">
        <f t="shared" si="171"/>
        <v>75398.223686155i</v>
      </c>
      <c r="F160" s="229" t="str">
        <f t="shared" si="177"/>
        <v>-0.0188011844934863-0.0742470513120556i</v>
      </c>
      <c r="G160" s="229" t="str">
        <f t="shared" si="178"/>
        <v>-5.01689045592495+0.766632060070817i</v>
      </c>
      <c r="H160" s="229" t="str">
        <f t="shared" si="179"/>
        <v>0.00207915245908315-0.00704784741642758i</v>
      </c>
      <c r="I160" s="229" t="str">
        <f t="shared" si="174"/>
        <v>-0.00505341602635413+0.00617178509512424i</v>
      </c>
      <c r="J160" s="255" t="str">
        <f ca="1">IMPRODUCT(1/N_FFT2,BW100)</f>
        <v>0.0381538308001532-0.000284966247869563i</v>
      </c>
      <c r="K160" s="254" t="str">
        <f t="shared" ca="1" si="175"/>
        <v>-0.000191048429591083+0.000236917297258232i</v>
      </c>
      <c r="N160" s="246">
        <f t="shared" ca="1" si="176"/>
        <v>7.68124200928884</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7.25" thickBot="1">
      <c r="A161" s="257">
        <f t="shared" si="168"/>
        <v>1.1914062500000006E-3</v>
      </c>
      <c r="B161" s="256">
        <v>61</v>
      </c>
      <c r="C161" s="230">
        <f t="shared" si="169"/>
        <v>12200</v>
      </c>
      <c r="D161" s="229">
        <f t="shared" si="170"/>
        <v>76654.860747590952</v>
      </c>
      <c r="E161" s="229" t="str">
        <f t="shared" si="171"/>
        <v>76654.860747591i</v>
      </c>
      <c r="F161" s="229" t="str">
        <f t="shared" si="177"/>
        <v>-0.0186626084901967-0.0727444410432846i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0.00207639837346414-0.00693225569703511i</v>
      </c>
      <c r="I161" s="229" t="str">
        <f t="shared" si="174"/>
        <v>-0.00498032197252427+0.00613058727353858i</v>
      </c>
      <c r="J161" s="255" t="str">
        <f ca="1">IMPRODUCT(1/N_FFT2,BX100)</f>
        <v>-0.024953246063038-0.00445155315781199i</v>
      </c>
      <c r="K161" s="254" t="str">
        <f t="shared" ca="1" si="175"/>
        <v>0.000151565834790316-0.000130807884743827i</v>
      </c>
      <c r="N161" s="246">
        <f t="shared" ca="1" si="176"/>
        <v>7.7393497896126462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7.25" thickBot="1">
      <c r="A162" s="257">
        <f t="shared" si="168"/>
        <v>1.2109375000000006E-3</v>
      </c>
      <c r="B162" s="256">
        <v>62</v>
      </c>
      <c r="C162" s="230">
        <f t="shared" si="169"/>
        <v>12400</v>
      </c>
      <c r="D162" s="229">
        <f t="shared" si="170"/>
        <v>77911.497809026871</v>
      </c>
      <c r="E162" s="229" t="str">
        <f t="shared" si="171"/>
        <v>77911.4978090269i</v>
      </c>
      <c r="F162" s="229" t="str">
        <f t="shared" si="177"/>
        <v>-0.0185225889476417-0.0712906082669453i</v>
      </c>
      <c r="G162" s="229" t="str">
        <f t="shared" si="178"/>
        <v>-5.00637060045144+0.868562316628845i</v>
      </c>
      <c r="H162" s="229" t="str">
        <f t="shared" si="180"/>
        <v>0.00207377891160396-0.00682039124630183i</v>
      </c>
      <c r="I162" s="229" t="str">
        <f t="shared" si="174"/>
        <v>-0.00490818861195735+0.00608930527458822i</v>
      </c>
      <c r="J162" s="255" t="str">
        <f ca="1">IMPRODUCT(1/N_FFT2,BY100)</f>
        <v>0.0202646209039849+0.000276601291585653i</v>
      </c>
      <c r="K162" s="254" t="str">
        <f t="shared" ca="1" si="175"/>
        <v>-0.000101146891250382+0.000122039851648753i</v>
      </c>
      <c r="N162" s="246">
        <f t="shared" ca="1" si="176"/>
        <v>7.8540146787964336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7.25" thickBot="1">
      <c r="A163" s="257">
        <f t="shared" si="168"/>
        <v>1.2304687500000007E-3</v>
      </c>
      <c r="B163" s="256">
        <v>63</v>
      </c>
      <c r="C163" s="230">
        <f t="shared" si="169"/>
        <v>12600</v>
      </c>
      <c r="D163" s="229">
        <f t="shared" si="170"/>
        <v>79168.134870462789</v>
      </c>
      <c r="E163" s="229" t="str">
        <f t="shared" si="171"/>
        <v>79168.1348704628i</v>
      </c>
      <c r="F163" s="229" t="str">
        <f t="shared" si="177"/>
        <v>-0.01838129735613-0.069883340333127i</v>
      </c>
      <c r="G163" s="229" t="str">
        <f t="shared" si="178"/>
        <v>-4.99916087119915+0.918625291377436i</v>
      </c>
      <c r="H163" s="229" t="str">
        <f t="shared" si="180"/>
        <v>0.00207128557158657-0.00671207670727826i</v>
      </c>
      <c r="I163" s="229" t="str">
        <f t="shared" si="174"/>
        <v>-0.00483704725121597+0.00604789281784399i</v>
      </c>
      <c r="J163" s="255" t="str">
        <f ca="1">IMPRODUCT(1/N_FFT2,BZ100)</f>
        <v>0.080622628407875+0.00445216011965344i</v>
      </c>
      <c r="K163" s="254" t="str">
        <f t="shared" ca="1" si="175"/>
        <v>-0.000416901650337662+0.000466061706434949i</v>
      </c>
      <c r="N163" s="246">
        <f t="shared" ca="1" si="176"/>
        <v>8.1801742316290138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7.25" thickBot="1">
      <c r="A164" s="257">
        <f t="shared" si="168"/>
        <v>1.2500000000000007E-3</v>
      </c>
      <c r="B164" s="256">
        <v>64</v>
      </c>
      <c r="C164" s="230">
        <f t="shared" si="169"/>
        <v>12800</v>
      </c>
      <c r="D164" s="229">
        <f t="shared" si="170"/>
        <v>80424.771931898707</v>
      </c>
      <c r="E164" s="229" t="str">
        <f t="shared" si="171"/>
        <v>80424.7719318987i</v>
      </c>
      <c r="F164" s="229" t="str">
        <f t="shared" si="177"/>
        <v>-0.0182388945980828-0.0685205587112698i</v>
      </c>
      <c r="G164" s="229" t="str">
        <f t="shared" si="178"/>
        <v>-4.99071904854426+0.968051643236041i</v>
      </c>
      <c r="H164" s="229" t="str">
        <f t="shared" si="180"/>
        <v>0.00206891050948272-0.00660714579903961i</v>
      </c>
      <c r="I164" s="229" t="str">
        <f t="shared" si="174"/>
        <v>-0.00476692986648251+0.00600631278888085i</v>
      </c>
      <c r="J164" s="255" t="str">
        <f ca="1">IMPRODUCT(1/N_FFT2,CA100)</f>
        <v>0.0381552200422955-0.000268234867136213i</v>
      </c>
      <c r="K164" s="254" t="str">
        <f t="shared" ca="1" si="175"/>
        <v>-0.000180272155468926+0.000230450842901986i</v>
      </c>
      <c r="N164" s="246">
        <f t="shared" ca="1" si="176"/>
        <v>16.718510151042306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7.2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-0.0180955317038567-0.0672003087149131i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0.00206664647916909-0.00650544246537405i</v>
      </c>
      <c r="I165" s="229" t="str">
        <f t="shared" si="174"/>
        <v>-0.00469786840163282+0.00596453657579147i</v>
      </c>
      <c r="J165" s="255" t="str">
        <f ca="1">IMPRODUCT(1/N_FFT2,CB100)</f>
        <v>-0.0196012958769439-0.00445274872867594i</v>
      </c>
      <c r="K165" s="254" t="str">
        <f t="shared" ca="1" si="175"/>
        <v>0.000118642891186347-0.000095994218638085i</v>
      </c>
      <c r="N165" s="246">
        <f t="shared" ref="N165:N228" ca="1" si="185">Ioutput2+O165</f>
        <v>21.824463945068619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7.2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-0.0179513505344839-0.0659207501660869i</v>
      </c>
      <c r="G166" s="229" t="str">
        <f t="shared" si="184"/>
        <v>-4.97033639481532+1.06490470124047i</v>
      </c>
      <c r="H166" s="229" t="str">
        <f t="shared" si="180"/>
        <v>0.00206448677847711-0.00640682010079444i</v>
      </c>
      <c r="I166" s="229" t="str">
        <f t="shared" ref="I166:I229" si="317">IMDIV(IMPRODUCT(-1,H166),IMSUM(1,IMPRODUCT(F166,G166,-1)))</f>
        <v>-0.00462989415337531+0.00592254340146543i</v>
      </c>
      <c r="J166" s="255" t="str">
        <f ca="1">IMPRODUCT(1/N_FFT2,CC100)</f>
        <v>0.0202632736775204+0.000259867018821716i</v>
      </c>
      <c r="K166" s="254" t="str">
        <f t="shared" ref="K166:K229" ca="1" si="318">IMPRODUCT(I166,J166)</f>
        <v>-0.0000953558860253766+0.000118806961019789i</v>
      </c>
      <c r="N166" s="246">
        <f t="shared" ca="1" si="185"/>
        <v>22.153766647759731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7.25" thickBot="1">
      <c r="A167" s="257">
        <f t="shared" si="181"/>
        <v>1.3085937500000007E-3</v>
      </c>
      <c r="B167" s="256">
        <v>67</v>
      </c>
      <c r="C167" s="230">
        <f t="shared" si="182"/>
        <v>13400</v>
      </c>
      <c r="D167" s="229">
        <f t="shared" si="315"/>
        <v>84194.683116206463</v>
      </c>
      <c r="E167" s="229" t="str">
        <f t="shared" si="316"/>
        <v>84194.6831162065i</v>
      </c>
      <c r="F167" s="229" t="str">
        <f t="shared" si="183"/>
        <v>-0.0178064844001562-0.0646801489007835i</v>
      </c>
      <c r="G167" s="229" t="str">
        <f t="shared" si="184"/>
        <v>-4.95849153516891+1.11229252601195i</v>
      </c>
      <c r="H167" s="229" t="str">
        <f t="shared" si="180"/>
        <v>0.00206242520092166-0.00631114084580286i</v>
      </c>
      <c r="I167" s="229" t="str">
        <f t="shared" si="317"/>
        <v>-0.00456303724010863+0.00588031965729243i</v>
      </c>
      <c r="J167" s="255" t="str">
        <f ca="1">IMPRODUCT(1/N_FFT2,CD100)</f>
        <v>0.0755520133346887+0.00445331898121207i</v>
      </c>
      <c r="K167" s="254" t="str">
        <f t="shared" ca="1" si="318"/>
        <v>-0.000370933589556783+0.000423949328806636i</v>
      </c>
      <c r="N167" s="246">
        <f t="shared" ca="1" si="185"/>
        <v>22.269012324465265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7.25" thickBot="1">
      <c r="A168" s="257">
        <f t="shared" si="181"/>
        <v>1.3281250000000007E-3</v>
      </c>
      <c r="B168" s="256">
        <v>68</v>
      </c>
      <c r="C168" s="230">
        <f t="shared" si="182"/>
        <v>13600</v>
      </c>
      <c r="D168" s="229">
        <f t="shared" si="315"/>
        <v>85451.320177642367</v>
      </c>
      <c r="E168" s="229" t="str">
        <f t="shared" si="316"/>
        <v>85451.3201776424i</v>
      </c>
      <c r="F168" s="229" t="str">
        <f t="shared" si="183"/>
        <v>-0.017661058622084-0.06347686902854i</v>
      </c>
      <c r="G168" s="229" t="str">
        <f t="shared" si="184"/>
        <v>-4.94560646581725+1.15896566214393i</v>
      </c>
      <c r="H168" s="229" t="str">
        <f t="shared" si="180"/>
        <v>0.00206045599235819-0.00621827494428644i</v>
      </c>
      <c r="I168" s="229" t="str">
        <f t="shared" si="317"/>
        <v>-0.00449732615067576+0.00583785824376193i</v>
      </c>
      <c r="J168" s="255" t="str">
        <f ca="1">IMPRODUCT(1/N_FFT2,CE100)</f>
        <v>0.0381565252454332-0.000251497790856123i</v>
      </c>
      <c r="K168" s="254" t="str">
        <f t="shared" ca="1" si="318"/>
        <v>-0.000170134130353569+0.000223883453049017i</v>
      </c>
      <c r="N168" s="246">
        <f t="shared" ca="1" si="185"/>
        <v>22.327323286342832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7.25" thickBot="1">
      <c r="A169" s="257">
        <f t="shared" si="181"/>
        <v>1.3476562500000008E-3</v>
      </c>
      <c r="B169" s="256">
        <v>69</v>
      </c>
      <c r="C169" s="230">
        <f t="shared" si="182"/>
        <v>13800</v>
      </c>
      <c r="D169" s="229">
        <f t="shared" si="315"/>
        <v>86707.957239078285</v>
      </c>
      <c r="E169" s="229" t="str">
        <f t="shared" si="316"/>
        <v>86707.9572390783i</v>
      </c>
      <c r="F169" s="229" t="str">
        <f t="shared" si="183"/>
        <v>-0.0175151910443395-0.0623093658692483i</v>
      </c>
      <c r="G169" s="229" t="str">
        <f t="shared" si="184"/>
        <v>-4.93172638758914+1.20491000853959i</v>
      </c>
      <c r="H169" s="229" t="str">
        <f t="shared" si="180"/>
        <v>0.00205857381200143-0.00612810015674619i</v>
      </c>
      <c r="I169" s="229" t="str">
        <f t="shared" si="317"/>
        <v>-0.00443278736875163+0.00579515792311843i</v>
      </c>
      <c r="J169" s="255" t="str">
        <f ca="1">IMPRODUCT(1/N_FFT2,CF100)</f>
        <v>-0.0147858714907595-0.00445387087364508i</v>
      </c>
      <c r="K169" s="254" t="str">
        <f t="shared" ca="1" si="318"/>
        <v>0.0000913535094621742-0.0000659433977691411i</v>
      </c>
      <c r="N169" s="246">
        <f t="shared" ca="1" si="185"/>
        <v>22.362453259696707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7.25" thickBot="1">
      <c r="A170" s="257">
        <f t="shared" si="181"/>
        <v>1.3671875000000008E-3</v>
      </c>
      <c r="B170" s="256">
        <v>70</v>
      </c>
      <c r="C170" s="230">
        <f t="shared" si="182"/>
        <v>14000</v>
      </c>
      <c r="D170" s="229">
        <f t="shared" si="315"/>
        <v>87964.594300514203</v>
      </c>
      <c r="E170" s="229" t="str">
        <f t="shared" si="316"/>
        <v>87964.5943005142i</v>
      </c>
      <c r="F170" s="229" t="str">
        <f t="shared" si="183"/>
        <v>-0.0173689925014265-0.0611761794991012i</v>
      </c>
      <c r="G170" s="229" t="str">
        <f t="shared" si="184"/>
        <v>-4.91689535812515+1.25011335514385i</v>
      </c>
      <c r="H170" s="229" t="str">
        <f t="shared" si="180"/>
        <v>0.00205677369731079-0.00604050122378174i</v>
      </c>
      <c r="I170" s="229" t="str">
        <f t="shared" si="317"/>
        <v>-0.00436944506821459+0.00575222268882287i</v>
      </c>
      <c r="J170" s="255" t="str">
        <f ca="1">IMPRODUCT(1/N_FFT2,CG100)</f>
        <v>0.0202620105048857+0.000243127227763366i</v>
      </c>
      <c r="K170" s="254" t="str">
        <f t="shared" ca="1" si="318"/>
        <v>-0.0000899322638284961+0.000115489265481072i</v>
      </c>
      <c r="N170" s="246">
        <f t="shared" ca="1" si="185"/>
        <v>22.385904668309237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7.25" thickBot="1">
      <c r="A171" s="257">
        <f t="shared" si="181"/>
        <v>1.3867187500000008E-3</v>
      </c>
      <c r="B171" s="256">
        <v>71</v>
      </c>
      <c r="C171" s="230">
        <f t="shared" si="182"/>
        <v>14200</v>
      </c>
      <c r="D171" s="229">
        <f t="shared" si="315"/>
        <v>89221.231361950122</v>
      </c>
      <c r="E171" s="229" t="str">
        <f t="shared" si="316"/>
        <v>89221.2313619501i</v>
      </c>
      <c r="F171" s="229" t="str">
        <f t="shared" si="183"/>
        <v>-0.017222567246561-0.0600759288452631i</v>
      </c>
      <c r="G171" s="229" t="str">
        <f t="shared" si="184"/>
        <v>-4.90115628438484+1.29456525860327i</v>
      </c>
      <c r="H171" s="229" t="str">
        <f t="shared" si="180"/>
        <v>0.00205505103231019-0.00595536937488092i</v>
      </c>
      <c r="I171" s="229" t="str">
        <f t="shared" si="317"/>
        <v>-0.00430732087453391+0.00570906115607773i</v>
      </c>
      <c r="J171" s="255" t="str">
        <f ca="1">IMPRODUCT(1/N_FFT2,CH100)</f>
        <v>0.0709685721429066+0.00445440440256742i</v>
      </c>
      <c r="K171" s="254" t="str">
        <f t="shared" ca="1" si="318"/>
        <v>-0.000331114879375167+0.000385977369456574i</v>
      </c>
      <c r="N171" s="246">
        <f t="shared" ca="1" si="185"/>
        <v>22.402656286403914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7.25" thickBot="1">
      <c r="A172" s="257">
        <f t="shared" si="181"/>
        <v>1.4062500000000008E-3</v>
      </c>
      <c r="B172" s="256">
        <v>72</v>
      </c>
      <c r="C172" s="230">
        <f t="shared" si="182"/>
        <v>14400</v>
      </c>
      <c r="D172" s="229">
        <f t="shared" si="315"/>
        <v>90477.86842338604</v>
      </c>
      <c r="E172" s="229" t="str">
        <f t="shared" si="316"/>
        <v>90477.868423386i</v>
      </c>
      <c r="F172" s="229" t="str">
        <f t="shared" si="183"/>
        <v>-0.0170760133450112-0.05900730627557i</v>
      </c>
      <c r="G172" s="229" t="str">
        <f t="shared" si="184"/>
        <v>-4.88455091979713+1.33825692495762i</v>
      </c>
      <c r="H172" s="229" t="str">
        <f t="shared" si="180"/>
        <v>0.00205340151896314-0.00587260187811284i</v>
      </c>
      <c r="I172" s="229" t="str">
        <f t="shared" si="317"/>
        <v>-0.00424643368696803+0.005665685977128i</v>
      </c>
      <c r="J172" s="255" t="str">
        <f ca="1">IMPRODUCT(1/N_FFT2,CI100)</f>
        <v>0.0381577463805351-0.000234755373990605i</v>
      </c>
      <c r="K172" s="254" t="str">
        <f t="shared" ca="1" si="318"/>
        <v>-0.000160704289418613+0.000217186681715315i</v>
      </c>
      <c r="N172" s="246">
        <f t="shared" ca="1" si="185"/>
        <v>22.415210832859728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7.25" thickBot="1">
      <c r="A173" s="257">
        <f t="shared" si="181"/>
        <v>1.4257812500000008E-3</v>
      </c>
      <c r="B173" s="256">
        <v>73</v>
      </c>
      <c r="C173" s="230">
        <f t="shared" si="182"/>
        <v>14600</v>
      </c>
      <c r="D173" s="229">
        <f t="shared" si="315"/>
        <v>91734.505484821959</v>
      </c>
      <c r="E173" s="229" t="str">
        <f t="shared" si="316"/>
        <v>91734.505484822i</v>
      </c>
      <c r="F173" s="229" t="str">
        <f t="shared" si="183"/>
        <v>-0.0169294230362846-0.0579690726354648i</v>
      </c>
      <c r="G173" s="229" t="str">
        <f t="shared" si="184"/>
        <v>-4.86711986546085+1.38118109903531i</v>
      </c>
      <c r="H173" s="229" t="str">
        <f t="shared" si="180"/>
        <v>0.00205182115127145-0.00579210162680696i</v>
      </c>
      <c r="I173" s="229" t="str">
        <f t="shared" si="317"/>
        <v>-0.00418679955621521+0.00562211328447164i</v>
      </c>
      <c r="J173" s="255" t="str">
        <f ca="1">IMPRODUCT(1/N_FFT2,CJ100)</f>
        <v>-0.0104137316508888-0.00445491956470621i</v>
      </c>
      <c r="K173" s="254" t="str">
        <f t="shared" ca="1" si="318"/>
        <v>0.0000686462695204729-0.0000398953237988983i</v>
      </c>
      <c r="N173" s="246">
        <f t="shared" ca="1" si="185"/>
        <v>22.424963168588118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7.25" thickBot="1">
      <c r="A174" s="257">
        <f t="shared" si="181"/>
        <v>1.4453125000000009E-3</v>
      </c>
      <c r="B174" s="256">
        <v>74</v>
      </c>
      <c r="C174" s="230">
        <f t="shared" si="182"/>
        <v>14800</v>
      </c>
      <c r="D174" s="229">
        <f t="shared" si="315"/>
        <v>92991.142546257877</v>
      </c>
      <c r="E174" s="229" t="str">
        <f t="shared" si="316"/>
        <v>92991.1425462579i</v>
      </c>
      <c r="F174" s="229" t="str">
        <f t="shared" si="183"/>
        <v>-0.0167828830684764-0.0569600526895485i</v>
      </c>
      <c r="G174" s="229" t="str">
        <f t="shared" si="184"/>
        <v>-4.84890257486787+1.42333196022826i</v>
      </c>
      <c r="H174" s="229" t="str">
        <f t="shared" si="180"/>
        <v>0.00205030619180439-0.00571377675972022i</v>
      </c>
      <c r="I174" s="229" t="str">
        <f t="shared" si="317"/>
        <v>-0.0041284316120861+0.00557836216451516i</v>
      </c>
      <c r="J174" s="255" t="str">
        <f ca="1">IMPRODUCT(1/N_FFT2,CK100)</f>
        <v>0.0202608314146363+0.000226382273979885i</v>
      </c>
      <c r="K174" s="254" t="str">
        <f t="shared" ca="1" si="318"/>
        <v>-0.0000849082992112179+0.000112087651648713i</v>
      </c>
      <c r="N174" s="246">
        <f t="shared" ca="1" si="185"/>
        <v>22.432751940383923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7.25" thickBot="1">
      <c r="A175" s="257">
        <f t="shared" si="181"/>
        <v>1.4648437500000009E-3</v>
      </c>
      <c r="B175" s="256">
        <v>75</v>
      </c>
      <c r="C175" s="230">
        <f t="shared" si="182"/>
        <v>15000</v>
      </c>
      <c r="D175" s="229">
        <f t="shared" si="315"/>
        <v>94247.779607693796</v>
      </c>
      <c r="E175" s="229" t="str">
        <f t="shared" si="316"/>
        <v>94247.7796076938i</v>
      </c>
      <c r="F175" s="229" t="str">
        <f t="shared" si="183"/>
        <v>-0.0166364750076752-0.0559791309296819i</v>
      </c>
      <c r="G175" s="229" t="str">
        <f t="shared" si="184"/>
        <v>-4.82993736167658+1.46470502432547i</v>
      </c>
      <c r="H175" s="229" t="str">
        <f t="shared" si="180"/>
        <v>0.00204885315040143-0.00563754031157093i</v>
      </c>
      <c r="I175" s="229" t="str">
        <f t="shared" si="317"/>
        <v>-0.00407134003578157+0.00553445416362211i</v>
      </c>
      <c r="J175" s="255" t="str">
        <f ca="1">IMPRODUCT(1/N_FFT2,CL100)</f>
        <v>0.0667892327846945+0.00445541635699484i</v>
      </c>
      <c r="K175" s="254" t="str">
        <f t="shared" ca="1" si="318"/>
        <v>-0.000296579975003102+0.00035150243248007i</v>
      </c>
      <c r="N175" s="246">
        <f t="shared" ca="1" si="185"/>
        <v>22.439111580052852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7.25" thickBot="1">
      <c r="A176" s="257">
        <f t="shared" si="181"/>
        <v>1.4843750000000009E-3</v>
      </c>
      <c r="B176" s="256">
        <v>76</v>
      </c>
      <c r="C176" s="230">
        <f t="shared" si="182"/>
        <v>15200</v>
      </c>
      <c r="D176" s="229">
        <f t="shared" si="315"/>
        <v>95504.416669129714</v>
      </c>
      <c r="E176" s="229" t="str">
        <f t="shared" si="316"/>
        <v>95504.4166691297i</v>
      </c>
      <c r="F176" s="229" t="str">
        <f t="shared" si="183"/>
        <v>-0.016490275524972-0.0550252477156023i</v>
      </c>
      <c r="G176" s="229" t="str">
        <f t="shared" si="184"/>
        <v>-4.8102614101153+1.50529705109272i</v>
      </c>
      <c r="H176" s="229" t="str">
        <f t="shared" si="180"/>
        <v>0.00204745876482099-0.00556330989114346i</v>
      </c>
      <c r="I176" s="229" t="str">
        <f t="shared" si="317"/>
        <v>-0.00401553207144437+0.00549041282792646i</v>
      </c>
      <c r="J176" s="255" t="str">
        <f ca="1">IMPRODUCT(1/N_FFT2,CM100)</f>
        <v>0.0381588834193192-0.000218007972070639i</v>
      </c>
      <c r="K176" s="254" t="str">
        <f t="shared" ca="1" si="318"/>
        <v>-0.000152031266414336+0.000210383441028461i</v>
      </c>
      <c r="N176" s="246">
        <f t="shared" ca="1" si="185"/>
        <v>22.444398725296089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7.25" thickBot="1">
      <c r="A177" s="257">
        <f t="shared" si="181"/>
        <v>1.5039062500000009E-3</v>
      </c>
      <c r="B177" s="256">
        <v>77</v>
      </c>
      <c r="C177" s="230">
        <f t="shared" si="182"/>
        <v>15400</v>
      </c>
      <c r="D177" s="229">
        <f t="shared" si="315"/>
        <v>96761.053730565633</v>
      </c>
      <c r="E177" s="229" t="str">
        <f t="shared" si="316"/>
        <v>96761.0537305656i</v>
      </c>
      <c r="F177" s="229" t="str">
        <f t="shared" si="183"/>
        <v>-0.0163443566632976-0.0540973957175541i</v>
      </c>
      <c r="G177" s="229" t="str">
        <f t="shared" si="184"/>
        <v>-4.78991078764139+1.54510595729422i</v>
      </c>
      <c r="H177" s="229" t="str">
        <f t="shared" si="180"/>
        <v>0.00204611998313514-0.0054910073844596i</v>
      </c>
      <c r="I177" s="229" t="str">
        <f t="shared" si="317"/>
        <v>-0.00396101207180823+0.00544626327774108i</v>
      </c>
      <c r="J177" s="255" t="str">
        <f ca="1">IMPRODUCT(1/N_FFT2,CN100)</f>
        <v>-0.00641058249758914-0.00445589477575457i</v>
      </c>
      <c r="K177" s="254" t="str">
        <f t="shared" ca="1" si="318"/>
        <v>0.0000496603707469436-0.0000172638670480783i</v>
      </c>
      <c r="N177" s="246">
        <f t="shared" ca="1" si="185"/>
        <v>22.448860452612273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7.25" thickBot="1">
      <c r="A178" s="257">
        <f t="shared" si="181"/>
        <v>1.5234375000000009E-3</v>
      </c>
      <c r="B178" s="256">
        <v>78</v>
      </c>
      <c r="C178" s="230">
        <f t="shared" si="182"/>
        <v>15600</v>
      </c>
      <c r="D178" s="229">
        <f t="shared" si="315"/>
        <v>98017.690792001551</v>
      </c>
      <c r="E178" s="229" t="str">
        <f t="shared" si="316"/>
        <v>98017.6907920016i</v>
      </c>
      <c r="F178" s="229" t="str">
        <f t="shared" si="183"/>
        <v>-0.0161987860860564-0.0531946166335882i</v>
      </c>
      <c r="G178" s="229" t="str">
        <f t="shared" si="184"/>
        <v>-4.76892045952365+1.58413073486214i</v>
      </c>
      <c r="H178" s="229" t="str">
        <f t="shared" si="180"/>
        <v>0.00204483394769142-0.00542055868076837i</v>
      </c>
      <c r="I178" s="229" t="str">
        <f t="shared" si="317"/>
        <v>-0.00390778157297882+0.00540203181688956i</v>
      </c>
      <c r="J178" s="255" t="str">
        <f ca="1">IMPRODUCT(1/N_FFT2,CO100)</f>
        <v>0.0202597364335271+0.0002096325129314i</v>
      </c>
      <c r="K178" s="254" t="str">
        <f t="shared" ca="1" si="318"/>
        <v>-0.0000803030662130548+0.000108624542744579i</v>
      </c>
      <c r="N178" s="246">
        <f t="shared" ca="1" si="185"/>
        <v>22.452673334503228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7.25" thickBot="1">
      <c r="A179" s="257">
        <f t="shared" si="181"/>
        <v>1.5429687500000009E-3</v>
      </c>
      <c r="B179" s="256">
        <v>79</v>
      </c>
      <c r="C179" s="230">
        <f t="shared" si="182"/>
        <v>15800</v>
      </c>
      <c r="D179" s="229">
        <f t="shared" si="315"/>
        <v>99274.327853437469</v>
      </c>
      <c r="E179" s="229" t="str">
        <f t="shared" si="316"/>
        <v>99274.3278534375i</v>
      </c>
      <c r="F179" s="229" t="str">
        <f t="shared" si="183"/>
        <v>-0.0160536273092856-0.052315998156957i</v>
      </c>
      <c r="G179" s="229" t="str">
        <f t="shared" si="184"/>
        <v>-4.74732430505235+1.62237137393109i</v>
      </c>
      <c r="H179" s="229" t="str">
        <f t="shared" si="180"/>
        <v>0.00204359798048497-0.00535189341933427i</v>
      </c>
      <c r="I179" s="229" t="str">
        <f t="shared" si="317"/>
        <v>-0.00385583939364274+0.00535774557683432i</v>
      </c>
      <c r="J179" s="255" t="str">
        <f ca="1">IMPRODUCT(1/N_FFT2,CP100)</f>
        <v>0.0629473083016004+0.00445635481854418i</v>
      </c>
      <c r="K179" s="254" t="str">
        <f t="shared" ca="1" si="318"/>
        <v>-0.000266590726390945+0.000320072674165134i</v>
      </c>
      <c r="N179" s="246">
        <f t="shared" ca="1" si="185"/>
        <v>22.455966904079027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7.25" thickBot="1">
      <c r="A180" s="257">
        <f t="shared" si="181"/>
        <v>1.562500000000001E-3</v>
      </c>
      <c r="B180" s="256">
        <v>80</v>
      </c>
      <c r="C180" s="230">
        <f t="shared" si="182"/>
        <v>16000</v>
      </c>
      <c r="D180" s="229">
        <f t="shared" si="315"/>
        <v>100530.96491487337</v>
      </c>
      <c r="E180" s="229" t="str">
        <f t="shared" si="316"/>
        <v>100530.964914873i</v>
      </c>
      <c r="F180" s="229" t="str">
        <f t="shared" si="183"/>
        <v>-0.0159089399188594-0.0514606711715055i</v>
      </c>
      <c r="G180" s="229" t="str">
        <f t="shared" si="184"/>
        <v>-4.72515513511598+1.65982879046627i</v>
      </c>
      <c r="H180" s="229" t="str">
        <f t="shared" si="180"/>
        <v>0.00204240956980062-0.00528494475520434i</v>
      </c>
      <c r="I180" s="229" t="str">
        <f t="shared" si="317"/>
        <v>-0.00380518175429763+0.00531343219506979i</v>
      </c>
      <c r="J180" s="255" t="str">
        <f ca="1">IMPRODUCT(1/N_FFT2,CQ100)</f>
        <v>0.0381599363365143-0.000201255940660599i</v>
      </c>
      <c r="K180" s="254" t="str">
        <f t="shared" ca="1" si="318"/>
        <v>-0.000144136133698308+0.000203526049725594i</v>
      </c>
      <c r="N180" s="246">
        <f t="shared" ca="1" si="185"/>
        <v>22.458838335036511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7.25" thickBot="1">
      <c r="A181" s="257">
        <f t="shared" si="181"/>
        <v>1.582031250000001E-3</v>
      </c>
      <c r="B181" s="256">
        <v>81</v>
      </c>
      <c r="C181" s="230">
        <f t="shared" si="182"/>
        <v>16200</v>
      </c>
      <c r="D181" s="229">
        <f t="shared" si="315"/>
        <v>101787.60197630929</v>
      </c>
      <c r="E181" s="229" t="str">
        <f t="shared" si="316"/>
        <v>101787.601976309i</v>
      </c>
      <c r="F181" s="229" t="str">
        <f t="shared" si="183"/>
        <v>-0.0157647797740961-0.0506278071551541i</v>
      </c>
      <c r="G181" s="229" t="str">
        <f t="shared" si="184"/>
        <v>-4.70244471091289+1.69650475822567i</v>
      </c>
      <c r="H181" s="229" t="str">
        <f t="shared" si="180"/>
        <v>0.00204126635800013-0.0052196491423161i</v>
      </c>
      <c r="I181" s="229" t="str">
        <f t="shared" si="317"/>
        <v>-0.00375580241242272+0.00526911952690289i</v>
      </c>
      <c r="J181" s="255" t="str">
        <f ca="1">IMPRODUCT(1/N_FFT2,CR100)</f>
        <v>-0.00271635275004949-0.00445679648216637i</v>
      </c>
      <c r="K181" s="254" t="str">
        <f t="shared" ca="1" si="318"/>
        <v>0.0000336854775832419+2.42605966215541E-06i</v>
      </c>
      <c r="N181" s="246">
        <f t="shared" ca="1" si="185"/>
        <v>22.461361947899157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7.25" thickBot="1">
      <c r="A182" s="257">
        <f t="shared" si="181"/>
        <v>1.601562500000001E-3</v>
      </c>
      <c r="B182" s="256">
        <v>82</v>
      </c>
      <c r="C182" s="230">
        <f t="shared" si="182"/>
        <v>16400</v>
      </c>
      <c r="D182" s="229">
        <f t="shared" si="315"/>
        <v>103044.23903774521</v>
      </c>
      <c r="E182" s="229" t="str">
        <f t="shared" si="316"/>
        <v>103044.239037745i</v>
      </c>
      <c r="F182" s="229" t="str">
        <f t="shared" si="183"/>
        <v>-0.0156211991989557-0.0498166157735291i</v>
      </c>
      <c r="G182" s="229" t="str">
        <f t="shared" si="184"/>
        <v>-4.67922376359295+1.73240184480924i</v>
      </c>
      <c r="H182" s="229" t="str">
        <f t="shared" si="180"/>
        <v>0.00204016613034417-0.00515594613246633i</v>
      </c>
      <c r="I182" s="229" t="str">
        <f t="shared" si="317"/>
        <v>-0.00370769280985396+0.00522483538944738i</v>
      </c>
      <c r="J182" s="255" t="str">
        <f ca="1">IMPRODUCT(1/N_FFT2,CS100)</f>
        <v>0.02025872558634+0.000192878299975548i</v>
      </c>
      <c r="K182" s="254" t="str">
        <f t="shared" ca="1" si="318"/>
        <v>-0.000076120888560846+0.000105133372902616i</v>
      </c>
      <c r="N182" s="246">
        <f t="shared" ca="1" si="185"/>
        <v>22.46359555146816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7.25" thickBot="1">
      <c r="A183" s="257">
        <f t="shared" si="181"/>
        <v>1.621093750000001E-3</v>
      </c>
      <c r="B183" s="256">
        <v>83</v>
      </c>
      <c r="C183" s="230">
        <f t="shared" si="182"/>
        <v>16600</v>
      </c>
      <c r="D183" s="229">
        <f t="shared" si="315"/>
        <v>104300.87609918113</v>
      </c>
      <c r="E183" s="229" t="str">
        <f t="shared" si="316"/>
        <v>104300.876099181i</v>
      </c>
      <c r="F183" s="229" t="str">
        <f t="shared" si="183"/>
        <v>-0.0154782471618892-0.0490263426475231i</v>
      </c>
      <c r="G183" s="229" t="str">
        <f t="shared" si="184"/>
        <v>-4.65552201464976+1.76752335155985i</v>
      </c>
      <c r="H183" s="229" t="str">
        <f t="shared" si="180"/>
        <v>0.00203910680474955-0.00509377818880376i</v>
      </c>
      <c r="I183" s="229" t="str">
        <f t="shared" si="317"/>
        <v>-0.00366084222898045+0.00518060733641898i</v>
      </c>
      <c r="J183" s="255" t="str">
        <f ca="1">IMPRODUCT(1/N_FFT2,CT100)</f>
        <v>0.05938850022625+0.00445721976403148i</v>
      </c>
      <c r="K183" s="254" t="str">
        <f t="shared" ca="1" si="318"/>
        <v>-0.000240503034953644+0.000291351321635018i</v>
      </c>
      <c r="N183" s="246">
        <f t="shared" ca="1" si="185"/>
        <v>22.465584783902393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7.25" thickBot="1">
      <c r="A184" s="257">
        <f t="shared" si="181"/>
        <v>1.640625000000001E-3</v>
      </c>
      <c r="B184" s="256">
        <v>84</v>
      </c>
      <c r="C184" s="230">
        <f t="shared" si="182"/>
        <v>16800</v>
      </c>
      <c r="D184" s="229">
        <f t="shared" si="315"/>
        <v>105557.51316061705</v>
      </c>
      <c r="E184" s="229" t="str">
        <f t="shared" si="316"/>
        <v>105557.513160617i</v>
      </c>
      <c r="F184" s="229" t="str">
        <f t="shared" si="183"/>
        <v>-0.0153359694452857-0.0482562672801448i</v>
      </c>
      <c r="G184" s="229" t="str">
        <f t="shared" si="184"/>
        <v>-4.63136819690346+1.80187325709282i</v>
      </c>
      <c r="H184" s="229" t="str">
        <f t="shared" si="180"/>
        <v>0.00203808642239319-0.00503309051263658i</v>
      </c>
      <c r="I184" s="229" t="str">
        <f t="shared" si="317"/>
        <v>-0.00361523795473552+0.00513646246213103i</v>
      </c>
      <c r="J184" s="255" t="str">
        <f ca="1">IMPRODUCT(1/N_FFT2,CU100)</f>
        <v>0.0381609051081341-0.000184499635156085i</v>
      </c>
      <c r="K184" s="254" t="str">
        <f t="shared" ca="1" si="318"/>
        <v>-0.000137013077083731+0.000196679066692526i</v>
      </c>
      <c r="N184" s="246">
        <f t="shared" ca="1" si="185"/>
        <v>22.46736615272841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7.25" thickBot="1">
      <c r="A185" s="257">
        <f t="shared" si="181"/>
        <v>1.660156250000001E-3</v>
      </c>
      <c r="B185" s="256">
        <v>85</v>
      </c>
      <c r="C185" s="230">
        <f t="shared" si="182"/>
        <v>17000</v>
      </c>
      <c r="D185" s="229">
        <f t="shared" si="315"/>
        <v>106814.15022205297</v>
      </c>
      <c r="E185" s="229" t="str">
        <f t="shared" si="316"/>
        <v>106814.150222053i</v>
      </c>
      <c r="F185" s="229" t="str">
        <f t="shared" si="183"/>
        <v>-0.0151944088053472-0.0475057011293883i</v>
      </c>
      <c r="G185" s="229" t="str">
        <f t="shared" si="184"/>
        <v>-4.60679007593472+1.83545616424259i</v>
      </c>
      <c r="H185" s="229" t="str">
        <f t="shared" si="180"/>
        <v>0.00203710313908396-0.00497383088245828i</v>
      </c>
      <c r="I185" s="229" t="str">
        <f t="shared" si="317"/>
        <v>-0.00357086543970596+0.00509242723294836i</v>
      </c>
      <c r="J185" s="255" t="str">
        <f ca="1">IMPRODUCT(1/N_FFT2,CV100)</f>
        <v>0.000718203250329215-0.00445762466124043i</v>
      </c>
      <c r="K185" s="254" t="str">
        <f t="shared" ca="1" si="318"/>
        <v>0.0000201355220538779+0.000019574975636773i</v>
      </c>
      <c r="N185" s="246">
        <f t="shared" ca="1" si="185"/>
        <v>22.468969207014467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7.25" thickBot="1">
      <c r="A186" s="257">
        <f t="shared" si="181"/>
        <v>1.6796875000000011E-3</v>
      </c>
      <c r="B186" s="256">
        <v>86</v>
      </c>
      <c r="C186" s="230">
        <f t="shared" si="182"/>
        <v>17200</v>
      </c>
      <c r="D186" s="229">
        <f t="shared" si="315"/>
        <v>108070.78728348888</v>
      </c>
      <c r="E186" s="229" t="str">
        <f t="shared" si="316"/>
        <v>108070.787283489i</v>
      </c>
      <c r="F186" s="229" t="str">
        <f t="shared" si="183"/>
        <v>-0.01505360512315-0.0467739858151128i</v>
      </c>
      <c r="G186" s="229" t="str">
        <f t="shared" si="184"/>
        <v>-4.58181447184748+1.86827725022675i</v>
      </c>
      <c r="H186" s="229" t="str">
        <f t="shared" si="180"/>
        <v>0.00203615521733132-0.00491594950419861i</v>
      </c>
      <c r="I186" s="229" t="str">
        <f t="shared" si="317"/>
        <v>-0.00352770847002419+0.00504852734436306i</v>
      </c>
      <c r="J186" s="255" t="str">
        <f ca="1">IMPRODUCT(1/N_FFT2,CW100)</f>
        <v>0.0202577988958979+0.000176119991021108i</v>
      </c>
      <c r="K186" s="254" t="str">
        <f t="shared" ca="1" si="318"/>
        <v>-0.0000723527553396648+0.000101650751678483i</v>
      </c>
      <c r="N186" s="246">
        <f t="shared" ca="1" si="185"/>
        <v>22.470418117576127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7.25" thickBot="1">
      <c r="A187" s="257">
        <f t="shared" si="181"/>
        <v>1.6992187500000011E-3</v>
      </c>
      <c r="B187" s="256">
        <v>87</v>
      </c>
      <c r="C187" s="230">
        <f t="shared" si="182"/>
        <v>17400</v>
      </c>
      <c r="D187" s="229">
        <f t="shared" si="315"/>
        <v>109327.4243449248</v>
      </c>
      <c r="E187" s="229" t="str">
        <f t="shared" si="316"/>
        <v>109327.424344925i</v>
      </c>
      <c r="F187" s="229" t="str">
        <f t="shared" si="183"/>
        <v>-0.0149135955475511-0.0460604914490235i</v>
      </c>
      <c r="G187" s="229" t="str">
        <f t="shared" si="184"/>
        <v>-4.55646728125243+1.90034221983851i</v>
      </c>
      <c r="H187" s="229" t="str">
        <f t="shared" si="180"/>
        <v>0.0020352410190469-0.00485939887179594i</v>
      </c>
      <c r="I187" s="229" t="str">
        <f t="shared" si="317"/>
        <v>-0.00348574933003142+0.00500478760179755i</v>
      </c>
      <c r="J187" s="255" t="str">
        <f ca="1">IMPRODUCT(1/N_FFT2,CX100)</f>
        <v>0.0560679979402156+0.00445801117150668i</v>
      </c>
      <c r="K187" s="254" t="str">
        <f t="shared" ca="1" si="318"/>
        <v>-0.000217750385296141+0.00026506891149445i</v>
      </c>
      <c r="N187" s="246">
        <f t="shared" ca="1" si="185"/>
        <v>22.47173284522469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7.25" thickBot="1">
      <c r="A188" s="257">
        <f t="shared" si="181"/>
        <v>1.7187500000000011E-3</v>
      </c>
      <c r="B188" s="256">
        <v>88</v>
      </c>
      <c r="C188" s="230">
        <f t="shared" si="182"/>
        <v>17600</v>
      </c>
      <c r="D188" s="229">
        <f t="shared" si="315"/>
        <v>110584.06140636072</v>
      </c>
      <c r="E188" s="229" t="str">
        <f t="shared" si="316"/>
        <v>110584.061406361i</v>
      </c>
      <c r="F188" s="229" t="str">
        <f t="shared" si="183"/>
        <v>-0.0147744146305494-0.0453646150778639i</v>
      </c>
      <c r="G188" s="229" t="str">
        <f t="shared" si="184"/>
        <v>-4.53077349937795+1.93165726148928i</v>
      </c>
      <c r="H188" s="229" t="str">
        <f t="shared" si="180"/>
        <v>0.00203435899882232-0.00480413363727184i</v>
      </c>
      <c r="I188" s="229" t="str">
        <f t="shared" si="317"/>
        <v>-0.00344496896400957+0.00496123182322127i</v>
      </c>
      <c r="J188" s="255" t="str">
        <f ca="1">IMPRODUCT(1/N_FFT2,CY100)</f>
        <v>0.0381617897119331-0.00016773941157262i</v>
      </c>
      <c r="K188" s="254" t="str">
        <f t="shared" ca="1" si="318"/>
        <v>-0.000130633987061967+0.000189907342616829i</v>
      </c>
      <c r="N188" s="246">
        <f t="shared" ca="1" si="185"/>
        <v>22.472930017119378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7.25" thickBot="1">
      <c r="A189" s="257">
        <f t="shared" si="181"/>
        <v>1.7382812500000011E-3</v>
      </c>
      <c r="B189" s="256">
        <v>89</v>
      </c>
      <c r="C189" s="230">
        <f t="shared" si="182"/>
        <v>17800</v>
      </c>
      <c r="D189" s="229">
        <f t="shared" si="315"/>
        <v>111840.69846779664</v>
      </c>
      <c r="E189" s="229" t="str">
        <f t="shared" si="316"/>
        <v>111840.698467797i</v>
      </c>
      <c r="F189" s="229" t="str">
        <f t="shared" si="183"/>
        <v>-0.0146360944556295-0.0446857792308093i</v>
      </c>
      <c r="G189" s="229" t="str">
        <f t="shared" si="184"/>
        <v>-4.50475724222564+1.96222900593363i</v>
      </c>
      <c r="H189" s="229" t="str">
        <f t="shared" si="180"/>
        <v>0.00203350769773138-0.00475011048955939i</v>
      </c>
      <c r="I189" s="229" t="str">
        <f t="shared" si="317"/>
        <v>-0.00340534713356208+0.00491788276167402i</v>
      </c>
      <c r="J189" s="255" t="str">
        <f ca="1">IMPRODUCT(1/N_FFT2,CZ100)</f>
        <v>0.00393399339286848-0.00445837929232102i</v>
      </c>
      <c r="K189" s="254" t="str">
        <f t="shared" ca="1" si="318"/>
        <v>8.52917354285312E-06+0.0000345292474347653i</v>
      </c>
      <c r="N189" s="246">
        <f t="shared" ca="1" si="185"/>
        <v>22.474023592896462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7.25" thickBot="1">
      <c r="A190" s="257">
        <f t="shared" si="181"/>
        <v>1.7578125000000011E-3</v>
      </c>
      <c r="B190" s="256">
        <v>90</v>
      </c>
      <c r="C190" s="230">
        <f t="shared" si="182"/>
        <v>18000</v>
      </c>
      <c r="D190" s="229">
        <f t="shared" si="315"/>
        <v>113097.33552923256</v>
      </c>
      <c r="E190" s="229" t="str">
        <f t="shared" si="316"/>
        <v>113097.335529233i</v>
      </c>
      <c r="F190" s="229" t="str">
        <f t="shared" si="183"/>
        <v>-0.0144986647595842-0.0440234305628784i</v>
      </c>
      <c r="G190" s="229" t="str">
        <f t="shared" si="184"/>
        <v>-4.47844176870016+1.99206448751849i</v>
      </c>
      <c r="H190" s="229" t="str">
        <f t="shared" si="180"/>
        <v>0.0020326857376104-0.00469728804140606i</v>
      </c>
      <c r="I190" s="229" t="str">
        <f t="shared" si="317"/>
        <v>-0.00336686256948921+0.0048747620458258i</v>
      </c>
      <c r="J190" s="255" t="str">
        <f ca="1">IMPRODUCT(1/N_FFT2,DA100)</f>
        <v>0.020256956383538+0.000159357941590565i</v>
      </c>
      <c r="K190" s="254" t="str">
        <f t="shared" ca="1" si="318"/>
        <v>-0.0000689792202648762+0.0000982113058537276i</v>
      </c>
      <c r="N190" s="246">
        <f t="shared" ca="1" si="185"/>
        <v>22.475025377136603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7.25" thickBot="1">
      <c r="A191" s="257">
        <f t="shared" si="181"/>
        <v>1.7773437500000011E-3</v>
      </c>
      <c r="B191" s="256">
        <v>91</v>
      </c>
      <c r="C191" s="230">
        <f t="shared" si="182"/>
        <v>18200</v>
      </c>
      <c r="D191" s="229">
        <f t="shared" si="315"/>
        <v>114353.97259066848</v>
      </c>
      <c r="E191" s="229" t="str">
        <f t="shared" si="316"/>
        <v>114353.972590668i</v>
      </c>
      <c r="F191" s="229" t="str">
        <f t="shared" si="183"/>
        <v>-0.0143621530482401-0.0433770385868956i</v>
      </c>
      <c r="G191" s="229" t="str">
        <f t="shared" si="184"/>
        <v>-4.45184950265067+2.02117110780748i</v>
      </c>
      <c r="H191" s="229" t="str">
        <f t="shared" si="180"/>
        <v>0.00203189181577529-0.0046456267237293i</v>
      </c>
      <c r="I191" s="229" t="str">
        <f t="shared" si="317"/>
        <v>-0.00332949311724157+0.00483189013675585i</v>
      </c>
      <c r="J191" s="255" t="str">
        <f ca="1">IMPRODUCT(1/N_FFT2,DB100)</f>
        <v>0.0529483357051035+0.00445872902137023i</v>
      </c>
      <c r="K191" s="254" t="str">
        <f t="shared" ca="1" si="318"/>
        <v>-0.000197835208080364+0.00024099523346283i</v>
      </c>
      <c r="N191" s="246">
        <f t="shared" ca="1" si="185"/>
        <v>22.475945417984377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7.25" thickBot="1">
      <c r="A192" s="257">
        <f t="shared" si="181"/>
        <v>1.7968750000000012E-3</v>
      </c>
      <c r="B192" s="256">
        <v>92</v>
      </c>
      <c r="C192" s="230">
        <f t="shared" si="182"/>
        <v>18400</v>
      </c>
      <c r="D192" s="229">
        <f t="shared" si="315"/>
        <v>115610.60965210438</v>
      </c>
      <c r="E192" s="229" t="str">
        <f t="shared" si="316"/>
        <v>115610.609652104i</v>
      </c>
      <c r="F192" s="229" t="str">
        <f t="shared" si="183"/>
        <v>-0.0142265847064949-0.0427460944871999i</v>
      </c>
      <c r="G192" s="229" t="str">
        <f t="shared" si="184"/>
        <v>-4.42500205477097+2.04955660144069i</v>
      </c>
      <c r="H192" s="229" t="str">
        <f t="shared" si="180"/>
        <v>0.00203112470013692-0.00459508868685883i</v>
      </c>
      <c r="I192" s="229" t="str">
        <f t="shared" si="317"/>
        <v>-0.00329321587525045+0.00478928629920896i</v>
      </c>
      <c r="J192" s="255" t="str">
        <f ca="1">IMPRODUCT(1/N_FFT2,DC100)</f>
        <v>0.0381625901283874-0.000150975625474507i</v>
      </c>
      <c r="K192" s="254" t="str">
        <f t="shared" ca="1" si="318"/>
        <v>-0.000124954582156882+0.000183268765370801i</v>
      </c>
      <c r="N192" s="246">
        <f t="shared" ca="1" si="185"/>
        <v>22.476792320365689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7.25" thickBot="1">
      <c r="A193" s="257">
        <f t="shared" si="181"/>
        <v>1.8164062500000012E-3</v>
      </c>
      <c r="B193" s="256">
        <v>93</v>
      </c>
      <c r="C193" s="230">
        <f t="shared" si="182"/>
        <v>18600</v>
      </c>
      <c r="D193" s="229">
        <f t="shared" si="315"/>
        <v>116867.2467135403</v>
      </c>
      <c r="E193" s="229" t="str">
        <f t="shared" si="316"/>
        <v>116867.24671354i</v>
      </c>
      <c r="F193" s="229" t="str">
        <f t="shared" si="183"/>
        <v>-0.0140919831030118-0.0421301100088932i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0.00203038322468186-0.00454563770814705i</v>
      </c>
      <c r="I193" s="229" t="str">
        <f t="shared" si="317"/>
        <v>-0.00325800732562687+0.00474696858566917i</v>
      </c>
      <c r="J193" s="255" t="str">
        <f ca="1">IMPRODUCT(1/N_FFT2,DD100)</f>
        <v>0.00696544139231066-0.00445906035640379i</v>
      </c>
      <c r="K193" s="254" t="str">
        <f t="shared" ca="1" si="318"/>
        <v>-1.52643964892119E-06+0.0000475923827811943i</v>
      </c>
      <c r="N193" s="246">
        <f t="shared" ca="1" si="185"/>
        <v>22.477573494406258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7.25" thickBot="1">
      <c r="A194" s="257">
        <f t="shared" si="181"/>
        <v>1.8359375000000012E-3</v>
      </c>
      <c r="B194" s="256">
        <v>94</v>
      </c>
      <c r="C194" s="230">
        <f t="shared" si="182"/>
        <v>18800</v>
      </c>
      <c r="D194" s="229">
        <f t="shared" si="315"/>
        <v>118123.88377497622</v>
      </c>
      <c r="E194" s="229" t="str">
        <f t="shared" si="316"/>
        <v>118123.883774976i</v>
      </c>
      <c r="F194" s="229" t="str">
        <f t="shared" si="183"/>
        <v>-0.0139583696899089-0.0415286164169423i</v>
      </c>
      <c r="G194" s="229" t="str">
        <f t="shared" si="184"/>
        <v>-4.37062412056909+2.10419662244312i</v>
      </c>
      <c r="H194" s="229" t="str">
        <f t="shared" si="319"/>
        <v>0.00202966628528639-0.00449723910547403i</v>
      </c>
      <c r="I194" s="229" t="str">
        <f t="shared" si="317"/>
        <v>-0.00322384345688691+0.00470495383168893i</v>
      </c>
      <c r="J194" s="255" t="str">
        <f ca="1">IMPRODUCT(1/N_FFT2,DE100)</f>
        <v>0.0202561980676188+0.000142592507705923i</v>
      </c>
      <c r="K194" s="254" t="str">
        <f t="shared" ca="1" si="318"/>
        <v>-0.0000659737027671993+0.0000948447807907241i</v>
      </c>
      <c r="N194" s="246">
        <f t="shared" ca="1" si="185"/>
        <v>22.478295354161908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7.25" thickBot="1">
      <c r="A195" s="257">
        <f t="shared" si="181"/>
        <v>1.8554687500000012E-3</v>
      </c>
      <c r="B195" s="256">
        <v>95</v>
      </c>
      <c r="C195" s="230">
        <f t="shared" si="182"/>
        <v>19000</v>
      </c>
      <c r="D195" s="229">
        <f t="shared" si="315"/>
        <v>119380.52083641214</v>
      </c>
      <c r="E195" s="229" t="str">
        <f t="shared" si="316"/>
        <v>119380.520836412i</v>
      </c>
      <c r="F195" s="229" t="str">
        <f t="shared" si="183"/>
        <v>-0.01382576409773-0.0409411635199501i</v>
      </c>
      <c r="G195" s="229" t="str">
        <f t="shared" si="184"/>
        <v>-4.34313298410357+2.13046800592971i</v>
      </c>
      <c r="H195" s="229" t="str">
        <f t="shared" si="319"/>
        <v>0.00202897283583679-0.00444985965621213i</v>
      </c>
      <c r="I195" s="229" t="str">
        <f t="shared" si="317"/>
        <v>-0.00319069987851038+0.00466325766100969i</v>
      </c>
      <c r="J195" s="255" t="str">
        <f ca="1">IMPRODUCT(1/N_FFT2,DF100)</f>
        <v>0.0499977828317824+0.00445937329532094i</v>
      </c>
      <c r="K195" s="254" t="str">
        <f t="shared" ca="1" si="318"/>
        <v>-0.000180323126289864+0.000218924021992195i</v>
      </c>
      <c r="N195" s="246">
        <f t="shared" ca="1" si="185"/>
        <v>22.478963477875219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7.25" thickBot="1">
      <c r="A196" s="257">
        <f t="shared" si="181"/>
        <v>1.8750000000000012E-3</v>
      </c>
      <c r="B196" s="256">
        <v>96</v>
      </c>
      <c r="C196" s="230">
        <f t="shared" si="182"/>
        <v>19200</v>
      </c>
      <c r="D196" s="229">
        <f t="shared" si="315"/>
        <v>120637.15789784805</v>
      </c>
      <c r="E196" s="229" t="str">
        <f t="shared" si="316"/>
        <v>120637.157897848i</v>
      </c>
      <c r="F196" s="229" t="str">
        <f t="shared" si="183"/>
        <v>-0.0136941842259774-0.0403673187538421i</v>
      </c>
      <c r="G196" s="229" t="str">
        <f t="shared" si="184"/>
        <v>-4.31546540768226+2.15605192036444i</v>
      </c>
      <c r="H196" s="229" t="str">
        <f t="shared" si="319"/>
        <v>0.00202830188463004-0.00440346752125348i</v>
      </c>
      <c r="I196" s="229" t="str">
        <f t="shared" si="317"/>
        <v>-0.00315855192726352+0.00462189449911824i</v>
      </c>
      <c r="J196" s="255" t="str">
        <f ca="1">IMPRODUCT(1/N_FFT2,DG100)</f>
        <v>0.038163306339264-0.00013420863287409i</v>
      </c>
      <c r="K196" s="254" t="str">
        <f t="shared" ca="1" si="318"/>
        <v>-0.000119920486646615+0.000176810680573628i</v>
      </c>
      <c r="N196" s="246">
        <f t="shared" ca="1" si="185"/>
        <v>22.479582738169704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7.2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-0.0135636463294461-0.0398066663211113i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0.00202765249103236-0.00435803217373389i</v>
      </c>
      <c r="I197" s="229" t="str">
        <f t="shared" si="317"/>
        <v>-0.00312737476532448+0.00458087759398603i</v>
      </c>
      <c r="J197" s="255" t="str">
        <f ca="1">IMPRODUCT(1/N_FFT2,DH100)</f>
        <v>0.00984189052009898-0.00445966783637773i</v>
      </c>
      <c r="K197" s="254" t="str">
        <f t="shared" ca="1" si="318"/>
        <v>-0.0000103500875873609+0.0000590315484192019i</v>
      </c>
      <c r="N197" s="246">
        <f t="shared" ca="1" si="185"/>
        <v>22.480157408554057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7.25" thickBot="1">
      <c r="A198" s="257">
        <f t="shared" si="181"/>
        <v>1.9140625000000013E-3</v>
      </c>
      <c r="B198" s="256">
        <v>98</v>
      </c>
      <c r="C198" s="230">
        <f t="shared" si="182"/>
        <v>19600</v>
      </c>
      <c r="D198" s="229">
        <f t="shared" si="315"/>
        <v>123150.43202071989</v>
      </c>
      <c r="E198" s="229" t="str">
        <f t="shared" si="316"/>
        <v>123150.43202072i</v>
      </c>
      <c r="F198" s="229" t="str">
        <f t="shared" si="320"/>
        <v>-0.0134341651005972-0.0392588063816297i</v>
      </c>
      <c r="G198" s="229" t="str">
        <f t="shared" si="321"/>
        <v>-4.25967171046198+2.20519333990699i</v>
      </c>
      <c r="H198" s="229" t="str">
        <f t="shared" si="319"/>
        <v>0.00202702376237443-0.00431352433211914i</v>
      </c>
      <c r="I198" s="229" t="str">
        <f t="shared" si="317"/>
        <v>-0.00309714347033855+0.00454021904284812i</v>
      </c>
      <c r="J198" s="255" t="str">
        <f ca="1">IMPRODUCT(1/N_FFT2,DI100)</f>
        <v>0.0202555239659061+0.00012582404546305i</v>
      </c>
      <c r="K198" s="254" t="str">
        <f t="shared" ca="1" si="318"/>
        <v>-0.0000633055325165516+0.0000915748205120559i</v>
      </c>
      <c r="N198" s="246">
        <f t="shared" ca="1" si="185"/>
        <v>22.480691251111129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7.25" thickBot="1">
      <c r="A199" s="257">
        <f t="shared" si="181"/>
        <v>1.9335937500000013E-3</v>
      </c>
      <c r="B199" s="256">
        <v>99</v>
      </c>
      <c r="C199" s="230">
        <f t="shared" si="182"/>
        <v>19800</v>
      </c>
      <c r="D199" s="229">
        <f t="shared" si="315"/>
        <v>124407.06908215581</v>
      </c>
      <c r="E199" s="229" t="str">
        <f t="shared" si="316"/>
        <v>124407.069082156i</v>
      </c>
      <c r="F199" s="229" t="str">
        <f t="shared" si="320"/>
        <v>-0.0133057537481719-0.038723354291357i</v>
      </c>
      <c r="G199" s="229" t="str">
        <f t="shared" si="321"/>
        <v>-4.23157928013856+2.22876924300528i</v>
      </c>
      <c r="H199" s="229" t="str">
        <f t="shared" si="319"/>
        <v>0.00202641485106431-0.00426991589734411i</v>
      </c>
      <c r="I199" s="229" t="str">
        <f t="shared" si="317"/>
        <v>-0.00306783311760253+0.00449992982397892i</v>
      </c>
      <c r="J199" s="255" t="str">
        <f ca="1">IMPRODUCT(1/N_FFT2,DJ100)</f>
        <v>0.0471891147928355+0.00445994397749199i</v>
      </c>
      <c r="K199" s="254" t="str">
        <f t="shared" ca="1" si="318"/>
        <v>-0.0001648377640694+0.000198665341186643i</v>
      </c>
      <c r="N199" s="246">
        <f t="shared" ca="1" si="185"/>
        <v>22.481187589131036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7.25" thickBot="1">
      <c r="A200" s="257">
        <f t="shared" si="181"/>
        <v>1.9531250000000013E-3</v>
      </c>
      <c r="B200" s="256">
        <v>100</v>
      </c>
      <c r="C200" s="230">
        <f t="shared" si="182"/>
        <v>20000</v>
      </c>
      <c r="D200" s="229">
        <f t="shared" si="315"/>
        <v>125663.70614359173</v>
      </c>
      <c r="E200" s="229" t="str">
        <f t="shared" si="316"/>
        <v>125663.706143592i</v>
      </c>
      <c r="F200" s="229" t="str">
        <f t="shared" si="320"/>
        <v>-0.0131784240722483-0.0381999398855831i</v>
      </c>
      <c r="G200" s="229" t="str">
        <f t="shared" si="321"/>
        <v>-4.20337783032721+2.25169443088341i</v>
      </c>
      <c r="H200" s="229" t="str">
        <f t="shared" si="319"/>
        <v>0.0020258249519009-0.00422717989372215i</v>
      </c>
      <c r="I200" s="229" t="str">
        <f t="shared" si="317"/>
        <v>-0.00303941885463749+0.00446001983252554i</v>
      </c>
      <c r="J200" s="255" t="str">
        <f ca="1">IMPRODUCT(1/N_FFT2,DK100)</f>
        <v>0.0381639383279654-0.000117438789945041i</v>
      </c>
      <c r="K200" s="254" t="str">
        <f t="shared" ca="1" si="318"/>
        <v>-0.000115472414388978+0.000170568867502432i</v>
      </c>
      <c r="N200" s="246">
        <f t="shared" ca="1" si="185"/>
        <v>22.48164936761378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7.25" thickBot="1">
      <c r="A201" s="257">
        <f t="shared" si="181"/>
        <v>1.9726562500000013E-3</v>
      </c>
      <c r="B201" s="256">
        <v>101</v>
      </c>
      <c r="C201" s="230">
        <f t="shared" si="182"/>
        <v>20200</v>
      </c>
      <c r="D201" s="229">
        <f t="shared" si="315"/>
        <v>126920.34320502765</v>
      </c>
      <c r="E201" s="229" t="str">
        <f t="shared" si="316"/>
        <v>126920.343205028i</v>
      </c>
      <c r="F201" s="229" t="str">
        <f t="shared" si="320"/>
        <v>-0.0130521865359141-0.0376882068036009i</v>
      </c>
      <c r="G201" s="229" t="str">
        <f t="shared" si="321"/>
        <v>-4.17508259726245+2.27397840911277i</v>
      </c>
      <c r="H201" s="229" t="str">
        <f t="shared" si="319"/>
        <v>0.00202525329957207-0.0041852904133628i</v>
      </c>
      <c r="I201" s="229" t="str">
        <f t="shared" si="317"/>
        <v>-0.00301187596845295+0.00442049791955366i</v>
      </c>
      <c r="J201" s="255" t="str">
        <f ca="1">IMPRODUCT(1/N_FFT2,DL100)</f>
        <v>0.0125886837081242-0.00446020171681887i</v>
      </c>
      <c r="K201" s="254" t="str">
        <f t="shared" ca="1" si="318"/>
        <v>-0.000018199241524967+0.0000690818245070214i</v>
      </c>
      <c r="N201" s="246">
        <f t="shared" ca="1" si="185"/>
        <v>22.482079203933004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7.25" thickBot="1">
      <c r="A202" s="257">
        <f t="shared" si="181"/>
        <v>1.9921875000000013E-3</v>
      </c>
      <c r="B202" s="256">
        <v>102</v>
      </c>
      <c r="C202" s="230">
        <f t="shared" si="182"/>
        <v>20400</v>
      </c>
      <c r="D202" s="229">
        <f t="shared" si="315"/>
        <v>128176.98026646356</v>
      </c>
      <c r="E202" s="229" t="str">
        <f t="shared" si="316"/>
        <v>128176.980266464i</v>
      </c>
      <c r="F202" s="229" t="str">
        <f t="shared" si="320"/>
        <v>-0.0129270503337281-0.0371878118519652i</v>
      </c>
      <c r="G202" s="229" t="str">
        <f t="shared" si="321"/>
        <v>-4.14670820783518+2.29563077250983i</v>
      </c>
      <c r="H202" s="229" t="str">
        <f t="shared" si="319"/>
        <v>0.002024699166323-0.00414422256385777i</v>
      </c>
      <c r="I202" s="229" t="str">
        <f t="shared" si="317"/>
        <v>-0.00298517994584116+0.00438137193355437i</v>
      </c>
      <c r="J202" s="255" t="str">
        <f ca="1">IMPRODUCT(1/N_FFT2,DM100)</f>
        <v>0.0202549340935919+0.00010905291076466i</v>
      </c>
      <c r="K202" s="254" t="str">
        <f t="shared" ca="1" si="318"/>
        <v>-0.0000609424244230216+0.0000884188571914068i</v>
      </c>
      <c r="N202" s="246">
        <f t="shared" ca="1" si="185"/>
        <v>22.482479430471734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7.25" thickBot="1">
      <c r="A203" s="257">
        <f t="shared" si="181"/>
        <v>2.0117187500000014E-3</v>
      </c>
      <c r="B203" s="256">
        <v>103</v>
      </c>
      <c r="C203" s="230">
        <f t="shared" si="182"/>
        <v>20600</v>
      </c>
      <c r="D203" s="229">
        <f t="shared" si="315"/>
        <v>129433.61732789948</v>
      </c>
      <c r="E203" s="229" t="str">
        <f t="shared" si="316"/>
        <v>129433.617327899i</v>
      </c>
      <c r="F203" s="229" t="str">
        <f t="shared" si="320"/>
        <v>-0.0128030234571206-0.0366984244037054i</v>
      </c>
      <c r="G203" s="229" t="str">
        <f t="shared" si="321"/>
        <v>-4.11826869802478+2.31666118843298i</v>
      </c>
      <c r="H203" s="229" t="str">
        <f t="shared" si="319"/>
        <v>0.00202416185978213-0.00410395241901274i</v>
      </c>
      <c r="I203" s="229" t="str">
        <f t="shared" si="317"/>
        <v>-0.0029593065270642+0.00434264876374483i</v>
      </c>
      <c r="J203" s="255" t="str">
        <f ca="1">IMPRODUCT(1/N_FFT2,DN100)</f>
        <v>0.0444986600769531+0.00446044105346496i</v>
      </c>
      <c r="K203" s="254" t="str">
        <f t="shared" ca="1" si="318"/>
        <v>-0.000151055304037925+0.000180042238848378i</v>
      </c>
      <c r="N203" s="246">
        <f t="shared" ca="1" si="185"/>
        <v>22.482852130666725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7.25" thickBot="1">
      <c r="A204" s="257">
        <f t="shared" si="181"/>
        <v>2.0312500000000014E-3</v>
      </c>
      <c r="B204" s="256">
        <v>104</v>
      </c>
      <c r="C204" s="230">
        <f t="shared" si="182"/>
        <v>20800</v>
      </c>
      <c r="D204" s="229">
        <f t="shared" si="315"/>
        <v>130690.25438933539</v>
      </c>
      <c r="E204" s="229" t="str">
        <f t="shared" si="316"/>
        <v>130690.254389335i</v>
      </c>
      <c r="F204" s="229" t="str">
        <f t="shared" si="320"/>
        <v>-0.0126801127568844-0.0362197258310762i</v>
      </c>
      <c r="G204" s="229" t="str">
        <f t="shared" si="321"/>
        <v>-4.08977753093853+2.33707938116833i</v>
      </c>
      <c r="H204" s="229" t="str">
        <f t="shared" si="319"/>
        <v>0.00202364072093134-0.00406445697242003i</v>
      </c>
      <c r="I204" s="229" t="str">
        <f t="shared" si="317"/>
        <v>-0.00293423175331083+0.00430433438457679i</v>
      </c>
      <c r="J204" s="255" t="str">
        <f ca="1">IMPRODUCT(1/N_FFT2,DO100)</f>
        <v>0.038164486080552-0.000100666452724142i</v>
      </c>
      <c r="K204" s="254" t="str">
        <f t="shared" ca="1" si="318"/>
        <v>-0.000111550144832511+0.000164568088408299i</v>
      </c>
      <c r="N204" s="246">
        <f t="shared" ca="1" si="185"/>
        <v>22.483199169614171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7.25" thickBot="1">
      <c r="A205" s="257">
        <f t="shared" si="181"/>
        <v>2.0507812500000014E-3</v>
      </c>
      <c r="B205" s="256">
        <v>105</v>
      </c>
      <c r="C205" s="230">
        <f t="shared" si="182"/>
        <v>21000</v>
      </c>
      <c r="D205" s="229">
        <f t="shared" si="315"/>
        <v>131946.89145077131</v>
      </c>
      <c r="E205" s="229" t="str">
        <f t="shared" si="316"/>
        <v>131946.891450771i</v>
      </c>
      <c r="F205" s="229" t="str">
        <f t="shared" si="320"/>
        <v>-0.0125583240028835-0.0357514089696145i</v>
      </c>
      <c r="G205" s="229" t="str">
        <f t="shared" si="321"/>
        <v>-4.06124761445502+2.356895117342i</v>
      </c>
      <c r="H205" s="229" t="str">
        <f t="shared" si="319"/>
        <v>0.00202313512221164-0.00402571409368337i</v>
      </c>
      <c r="I205" s="229" t="str">
        <f t="shared" si="317"/>
        <v>-0.00290993200831273+0.0042664339009418i</v>
      </c>
      <c r="J205" s="255" t="str">
        <f ca="1">IMPRODUCT(1/N_FFT2,DP100)</f>
        <v>0.0152280080971414-0.00446066198500016i</v>
      </c>
      <c r="K205" s="254" t="str">
        <f t="shared" ca="1" si="318"/>
        <v>-0.0000252813486712702+0.0000779495130778761i</v>
      </c>
      <c r="N205" s="246">
        <f t="shared" ca="1" si="185"/>
        <v>22.483522220160872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7.25" thickBot="1">
      <c r="A206" s="257">
        <f t="shared" si="181"/>
        <v>2.0703125000000014E-3</v>
      </c>
      <c r="B206" s="256">
        <v>106</v>
      </c>
      <c r="C206" s="230">
        <f t="shared" si="182"/>
        <v>21200</v>
      </c>
      <c r="D206" s="229">
        <f t="shared" si="315"/>
        <v>133203.52851220724</v>
      </c>
      <c r="E206" s="229" t="str">
        <f t="shared" si="316"/>
        <v>133203.528512207i</v>
      </c>
      <c r="F206" s="229" t="str">
        <f t="shared" si="320"/>
        <v>-0.0124376619411168-0.0352931776114333i</v>
      </c>
      <c r="G206" s="229" t="str">
        <f t="shared" si="321"/>
        <v>-4.03269131847093+2.37611819230059i</v>
      </c>
      <c r="H206" s="229" t="str">
        <f t="shared" si="319"/>
        <v>0.00202264446575184-0.00398770248711907i</v>
      </c>
      <c r="I206" s="229" t="str">
        <f t="shared" si="317"/>
        <v>-0.00288638405450665+0.00422895159362948i</v>
      </c>
      <c r="J206" s="255" t="str">
        <f ca="1">IMPRODUCT(1/N_FFT2,DQ100)</f>
        <v>0.0202544284638345+0.0000922794600761965i</v>
      </c>
      <c r="K206" s="254" t="str">
        <f t="shared" ca="1" si="318"/>
        <v>-0.000058852304720906+0.0000853886435680648i</v>
      </c>
      <c r="N206" s="246">
        <f t="shared" ca="1" si="185"/>
        <v>22.483822785231226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7.25" thickBot="1">
      <c r="A207" s="257">
        <f t="shared" si="181"/>
        <v>2.0898437500000014E-3</v>
      </c>
      <c r="B207" s="256">
        <v>107</v>
      </c>
      <c r="C207" s="230">
        <f t="shared" si="182"/>
        <v>21400</v>
      </c>
      <c r="D207" s="229">
        <f t="shared" si="315"/>
        <v>134460.16557364314</v>
      </c>
      <c r="E207" s="229" t="str">
        <f t="shared" si="316"/>
        <v>134460.165573643i</v>
      </c>
      <c r="F207" s="229" t="str">
        <f t="shared" si="320"/>
        <v>-0.0123181303482468-0.0348447460258548i</v>
      </c>
      <c r="G207" s="229" t="str">
        <f t="shared" si="321"/>
        <v>-4.00412049175022+2.39475841740439i</v>
      </c>
      <c r="H207" s="229" t="str">
        <f t="shared" si="319"/>
        <v>0.00202216818171269-0.00395040165277175i</v>
      </c>
      <c r="I207" s="229" t="str">
        <f t="shared" si="317"/>
        <v>-0.00286356506413125+0.00419189096465819i</v>
      </c>
      <c r="J207" s="255" t="str">
        <f ca="1">IMPRODUCT(1/N_FFT2,DR100)</f>
        <v>0.0419055487171008+0.00446086451046398i</v>
      </c>
      <c r="K207" s="254" t="str">
        <f t="shared" ca="1" si="318"/>
        <v>-0.000138698722935518+0.000162889515268271i</v>
      </c>
      <c r="N207" s="246">
        <f t="shared" ca="1" si="185"/>
        <v>22.484102216999762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7.25" thickBot="1">
      <c r="A208" s="257">
        <f t="shared" si="181"/>
        <v>2.1093750000000014E-3</v>
      </c>
      <c r="B208" s="256">
        <v>108</v>
      </c>
      <c r="C208" s="230">
        <f t="shared" si="182"/>
        <v>21600</v>
      </c>
      <c r="D208" s="229">
        <f t="shared" si="315"/>
        <v>135716.80263507908</v>
      </c>
      <c r="E208" s="229" t="str">
        <f t="shared" si="316"/>
        <v>135716.802635079i</v>
      </c>
      <c r="F208" s="229" t="str">
        <f t="shared" si="320"/>
        <v>-0.0121997320837139-0.0344058385056177i</v>
      </c>
      <c r="G208" s="229" t="str">
        <f t="shared" si="321"/>
        <v>-3.9755464783769+2.41282560818178i</v>
      </c>
      <c r="H208" s="229" t="str">
        <f t="shared" si="319"/>
        <v>0.00202170572673764-0.00391379184959534i</v>
      </c>
      <c r="I208" s="229" t="str">
        <f t="shared" si="317"/>
        <v>-0.00284145264563847+0.00415525478215565i</v>
      </c>
      <c r="J208" s="255" t="str">
        <f ca="1">IMPRODUCT(1/N_FFT2,DS100)</f>
        <v>0.0381649495845587-0.0000838919774269457i</v>
      </c>
      <c r="K208" s="254" t="str">
        <f t="shared" ca="1" si="318"/>
        <v>-0.000108095304427315+0.000158823464353174i</v>
      </c>
      <c r="N208" s="246">
        <f t="shared" ca="1" si="185"/>
        <v>22.484361733406679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7.25" thickBot="1">
      <c r="A209" s="257">
        <f t="shared" si="181"/>
        <v>2.1289062500000015E-3</v>
      </c>
      <c r="B209" s="256">
        <v>109</v>
      </c>
      <c r="C209" s="230">
        <f t="shared" si="182"/>
        <v>21800</v>
      </c>
      <c r="D209" s="229">
        <f t="shared" si="315"/>
        <v>136973.43969651498</v>
      </c>
      <c r="E209" s="229" t="str">
        <f t="shared" si="316"/>
        <v>136973.439696515i</v>
      </c>
      <c r="F209" s="229" t="str">
        <f t="shared" si="320"/>
        <v>-0.0120824691395369-0.0339761889370252i</v>
      </c>
      <c r="G209" s="229" t="str">
        <f t="shared" si="321"/>
        <v>-3.94698013381356+2.43032957329563i</v>
      </c>
      <c r="H209" s="229" t="str">
        <f t="shared" si="319"/>
        <v>0.00202125658250185-0.00387785406065922i</v>
      </c>
      <c r="I209" s="229" t="str">
        <f t="shared" si="317"/>
        <v>-0.00282002486578859+0.00411904512451565i</v>
      </c>
      <c r="J209" s="255" t="str">
        <f ca="1">IMPRODUCT(1/N_FFT2,DT100)</f>
        <v>0.0177795666161228-0.00446104862879961i</v>
      </c>
      <c r="K209" s="254" t="str">
        <f t="shared" ca="1" si="318"/>
        <v>-0.0000317635593557267+0.0000858151052468488i</v>
      </c>
      <c r="N209" s="246">
        <f t="shared" ca="1" si="185"/>
        <v>22.484602432428243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7.25" thickBot="1">
      <c r="A210" s="257">
        <f t="shared" si="181"/>
        <v>2.1484375000000015E-3</v>
      </c>
      <c r="B210" s="256">
        <v>110</v>
      </c>
      <c r="C210" s="230">
        <f t="shared" si="182"/>
        <v>22000</v>
      </c>
      <c r="D210" s="229">
        <f t="shared" si="315"/>
        <v>138230.07675795088</v>
      </c>
      <c r="E210" s="229" t="str">
        <f t="shared" si="316"/>
        <v>138230.076757951i</v>
      </c>
      <c r="F210" s="229" t="str">
        <f t="shared" si="320"/>
        <v>-0.0119663426879049-0.0335555403925285i</v>
      </c>
      <c r="G210" s="229" t="str">
        <f t="shared" si="321"/>
        <v>-3.9184318405672+2.44728010427603i</v>
      </c>
      <c r="H210" s="229" t="str">
        <f t="shared" si="319"/>
        <v>0.00202082025435317-0.00384256996025176i</v>
      </c>
      <c r="I210" s="229" t="str">
        <f t="shared" si="317"/>
        <v>-0.00279926026778724+0.00408326342360679i</v>
      </c>
      <c r="J210" s="255" t="str">
        <f ca="1">IMPRODUCT(1/N_FFT2,DU100)</f>
        <v>0.0202540070882371+0.0000755040492408844i</v>
      </c>
      <c r="K210" s="254" t="str">
        <f t="shared" ca="1" si="318"/>
        <v>-0.0000570045402281828+0.0000824910908397741i</v>
      </c>
      <c r="N210" s="246">
        <f t="shared" ca="1" si="185"/>
        <v>22.484825304437436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7.25" thickBot="1">
      <c r="A211" s="257">
        <f t="shared" si="181"/>
        <v>2.1679687500000015E-3</v>
      </c>
      <c r="B211" s="256">
        <v>111</v>
      </c>
      <c r="C211" s="230">
        <f t="shared" si="182"/>
        <v>22200</v>
      </c>
      <c r="D211" s="229">
        <f t="shared" si="315"/>
        <v>139486.71381938682</v>
      </c>
      <c r="E211" s="229" t="str">
        <f t="shared" si="316"/>
        <v>139486.713819387i</v>
      </c>
      <c r="F211" s="229" t="str">
        <f t="shared" si="320"/>
        <v>-0.01185135312665-0.0331436447443404i</v>
      </c>
      <c r="G211" s="229" t="str">
        <f t="shared" si="321"/>
        <v>-3.88991152346722+2.463686965976i</v>
      </c>
      <c r="H211" s="229" t="str">
        <f t="shared" si="319"/>
        <v>0.00202039627003804-0.00380792188276094i</v>
      </c>
      <c r="I211" s="229" t="str">
        <f t="shared" si="317"/>
        <v>-0.0027791378858067+0.0040479105068472i</v>
      </c>
      <c r="J211" s="255" t="str">
        <f ca="1">IMPRODUCT(1/N_FFT2,DV100)</f>
        <v>0.0393911093571688+0.00446121433832152i</v>
      </c>
      <c r="K211" s="254" t="str">
        <f t="shared" ca="1" si="318"/>
        <v>-0.000127531920771852+0.000147053355658917i</v>
      </c>
      <c r="N211" s="246">
        <f t="shared" ca="1" si="185"/>
        <v>22.485031242937698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7.25" thickBot="1">
      <c r="A212" s="257">
        <f t="shared" si="181"/>
        <v>2.1875000000000015E-3</v>
      </c>
      <c r="B212" s="256">
        <v>112</v>
      </c>
      <c r="C212" s="230">
        <f t="shared" si="182"/>
        <v>22400</v>
      </c>
      <c r="D212" s="229">
        <f t="shared" si="315"/>
        <v>140743.35088082272</v>
      </c>
      <c r="E212" s="229" t="str">
        <f t="shared" si="316"/>
        <v>140743.350880823i</v>
      </c>
      <c r="F212" s="229" t="str">
        <f t="shared" si="320"/>
        <v>-0.011737500122698-0.0327402622977849i</v>
      </c>
      <c r="G212" s="229" t="str">
        <f t="shared" si="321"/>
        <v>-3.86142866455744+2.47955988770876i</v>
      </c>
      <c r="H212" s="229" t="str">
        <f t="shared" si="319"/>
        <v>0.00201998417850646-0.00377389279322141i</v>
      </c>
      <c r="I212" s="229" t="str">
        <f t="shared" si="317"/>
        <v>-0.00275963725621773+0.00401298663799822i</v>
      </c>
      <c r="J212" s="255" t="str">
        <f ca="1">IMPRODUCT(1/N_FFT2,DW100)</f>
        <v>0.0381653288293861-0.0000671157202433352i</v>
      </c>
      <c r="K212" s="254" t="str">
        <f t="shared" ca="1" si="318"/>
        <v>-0.000105053128844838+0.000153342169669196i</v>
      </c>
      <c r="N212" s="246">
        <f t="shared" ca="1" si="185"/>
        <v>22.485221053900887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7.25" thickBot="1">
      <c r="A213" s="257">
        <f t="shared" si="181"/>
        <v>2.2070312500000015E-3</v>
      </c>
      <c r="B213" s="256">
        <v>113</v>
      </c>
      <c r="C213" s="230">
        <f t="shared" si="182"/>
        <v>22600</v>
      </c>
      <c r="D213" s="229">
        <f t="shared" si="315"/>
        <v>141999.98794225865</v>
      </c>
      <c r="E213" s="229" t="str">
        <f t="shared" si="316"/>
        <v>141999.987942259i</v>
      </c>
      <c r="F213" s="229" t="str">
        <f t="shared" si="320"/>
        <v>-0.0116247826535778-0.0323451614431703i</v>
      </c>
      <c r="G213" s="229" t="str">
        <f t="shared" si="321"/>
        <v>-3.83299231760857+2.49490855502914i</v>
      </c>
      <c r="H213" s="229" t="str">
        <f t="shared" si="319"/>
        <v>0.00201958354879033-0.00374046625942447i</v>
      </c>
      <c r="I213" s="229" t="str">
        <f t="shared" si="317"/>
        <v>-0.00274073842584156+0.00397849155656108i</v>
      </c>
      <c r="J213" s="255" t="str">
        <f ca="1">IMPRODUCT(1/N_FFT2,DX100)</f>
        <v>0.0202611219067238-0.0044613616383457i</v>
      </c>
      <c r="K213" s="254" t="str">
        <f t="shared" ca="1" si="318"/>
        <v>-0.0000377809457514943+0.0000928361277061449i</v>
      </c>
      <c r="N213" s="246">
        <f t="shared" ca="1" si="185"/>
        <v>22.485395463904986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7.25" thickBot="1">
      <c r="A214" s="257">
        <f t="shared" si="181"/>
        <v>2.2265625000000015E-3</v>
      </c>
      <c r="B214" s="256">
        <v>114</v>
      </c>
      <c r="C214" s="230">
        <f t="shared" si="182"/>
        <v>22800</v>
      </c>
      <c r="D214" s="229">
        <f t="shared" si="315"/>
        <v>143256.62500369456</v>
      </c>
      <c r="E214" s="229" t="str">
        <f t="shared" si="316"/>
        <v>143256.625003695i</v>
      </c>
      <c r="F214" s="229" t="str">
        <f t="shared" si="320"/>
        <v>-0.0115131990470726-0.0319581183250748i</v>
      </c>
      <c r="G214" s="229" t="str">
        <f t="shared" si="321"/>
        <v>-3.80461112225442+2.50974260212165i</v>
      </c>
      <c r="H214" s="229" t="str">
        <f t="shared" si="319"/>
        <v>0.00201919396895018-0.00370762642549551i</v>
      </c>
      <c r="I214" s="229" t="str">
        <f t="shared" si="317"/>
        <v>-0.00272242195751362+0.00394442451568987i</v>
      </c>
      <c r="J214" s="255" t="str">
        <f ca="1">IMPRODUCT(1/N_FFT2,DY100)</f>
        <v>0.0202536699762869+0.0000587270348571863i</v>
      </c>
      <c r="K214" s="254" t="str">
        <f t="shared" ca="1" si="318"/>
        <v>-0.0000553706802197023+0.0000797291926179631i</v>
      </c>
      <c r="N214" s="246">
        <f t="shared" ca="1" si="185"/>
        <v>22.485555127234917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7.25" thickBot="1">
      <c r="A215" s="257">
        <f t="shared" si="181"/>
        <v>2.2460937500000016E-3</v>
      </c>
      <c r="B215" s="256">
        <v>115</v>
      </c>
      <c r="C215" s="230">
        <f t="shared" si="182"/>
        <v>23000</v>
      </c>
      <c r="D215" s="229">
        <f t="shared" si="315"/>
        <v>144513.26206513049</v>
      </c>
      <c r="E215" s="229" t="str">
        <f t="shared" si="316"/>
        <v>144513.26206513i</v>
      </c>
      <c r="F215" s="229" t="str">
        <f t="shared" si="320"/>
        <v>-0.0114027470190912-0.0315789165279937i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0.00201881504508565-0.00367535798684909i</v>
      </c>
      <c r="I215" s="229" t="str">
        <f t="shared" si="317"/>
        <v>-0.00270466893323267+0.00391078431855823i</v>
      </c>
      <c r="J215" s="255" t="str">
        <f ca="1">IMPRODUCT(1/N_FFT2,DZ100)</f>
        <v>0.0369383760265654+0.00446149052795238i</v>
      </c>
      <c r="K215" s="254" t="str">
        <f t="shared" ca="1" si="318"/>
        <v>-0.00011735400527723+0.000132391166890835i</v>
      </c>
      <c r="N215" s="246">
        <f t="shared" ca="1" si="185"/>
        <v>22.485700632082725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7.25" thickBot="1">
      <c r="A216" s="257">
        <f t="shared" si="181"/>
        <v>2.2656250000000016E-3</v>
      </c>
      <c r="B216" s="256">
        <v>116</v>
      </c>
      <c r="C216" s="230">
        <f t="shared" si="182"/>
        <v>23200</v>
      </c>
      <c r="D216" s="229">
        <f t="shared" si="315"/>
        <v>145769.89912656639</v>
      </c>
      <c r="E216" s="229" t="str">
        <f t="shared" si="316"/>
        <v>145769.899126566i</v>
      </c>
      <c r="F216" s="229" t="str">
        <f t="shared" si="320"/>
        <v>-0.0112934237098335-0.031207346777386i</v>
      </c>
      <c r="G216" s="229" t="str">
        <f t="shared" si="321"/>
        <v>-3.74804675641078+2.53790507381687i</v>
      </c>
      <c r="H216" s="229" t="str">
        <f t="shared" si="322"/>
        <v>0.00201844640040501-0.0036436461664389i</v>
      </c>
      <c r="I216" s="229" t="str">
        <f t="shared" si="317"/>
        <v>-0.00268746095515095+0.00387756935313938i</v>
      </c>
      <c r="J216" s="255" t="str">
        <f ca="1">IMPRODUCT(1/N_FFT2,EA100)</f>
        <v>0.0381656238064755-0.0000503380375345816i</v>
      </c>
      <c r="K216" s="254" t="str">
        <f t="shared" ca="1" si="318"/>
        <v>-0.000102373434577241+0.000148125134725869i</v>
      </c>
      <c r="N216" s="246">
        <f t="shared" ca="1" si="185"/>
        <v>22.485832505962474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7.25" thickBot="1">
      <c r="A217" s="257">
        <f t="shared" si="181"/>
        <v>2.2851562500000016E-3</v>
      </c>
      <c r="B217" s="256">
        <v>117</v>
      </c>
      <c r="C217" s="230">
        <f t="shared" si="182"/>
        <v>23400</v>
      </c>
      <c r="D217" s="229">
        <f t="shared" si="315"/>
        <v>147026.53618800233</v>
      </c>
      <c r="E217" s="229" t="str">
        <f t="shared" si="316"/>
        <v>147026.536188002i</v>
      </c>
      <c r="F217" s="229" t="str">
        <f t="shared" si="320"/>
        <v>-0.0111852257183205-0.0308432066552168i</v>
      </c>
      <c r="G217" s="229" t="str">
        <f t="shared" si="321"/>
        <v>-3.71987891657738+2.55125244925942i</v>
      </c>
      <c r="H217" s="229" t="str">
        <f t="shared" si="322"/>
        <v>0.00201808767435026-0.00361247669222519i</v>
      </c>
      <c r="I217" s="229" t="str">
        <f t="shared" si="317"/>
        <v>-0.00267078014464355+0.00384477762537734i</v>
      </c>
      <c r="J217" s="255" t="str">
        <f ca="1">IMPRODUCT(1/N_FFT2,EB100)</f>
        <v>0.0226889460563226-0.0044616010062466i</v>
      </c>
      <c r="K217" s="254" t="str">
        <f t="shared" ca="1" si="318"/>
        <v>-0.000043443322907937+0.0000991499075215477i</v>
      </c>
      <c r="N217" s="246">
        <f t="shared" ca="1" si="185"/>
        <v>22.485951220437901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7.25" thickBot="1">
      <c r="A218" s="257">
        <f t="shared" si="181"/>
        <v>2.3046875000000016E-3</v>
      </c>
      <c r="B218" s="256">
        <v>118</v>
      </c>
      <c r="C218" s="230">
        <f t="shared" si="182"/>
        <v>23600</v>
      </c>
      <c r="D218" s="229">
        <f t="shared" si="315"/>
        <v>148283.17324943823</v>
      </c>
      <c r="E218" s="229" t="str">
        <f t="shared" si="316"/>
        <v>148283.173249438i</v>
      </c>
      <c r="F218" s="229" t="str">
        <f t="shared" si="320"/>
        <v>-0.0110781491353566-0.0304863003291519i</v>
      </c>
      <c r="G218" s="229" t="str">
        <f t="shared" si="321"/>
        <v>-3.6917969153804+2.56412309465812i</v>
      </c>
      <c r="H218" s="229" t="str">
        <f t="shared" si="322"/>
        <v>0.00201773852177343-0.00358183577578719i</v>
      </c>
      <c r="I218" s="229" t="str">
        <f t="shared" si="317"/>
        <v>-0.00265460913967696+0.00381240679074298i</v>
      </c>
      <c r="J218" s="255" t="str">
        <f ca="1">IMPRODUCT(1/N_FFT2,EC100)</f>
        <v>0.0202534171356952+0.0000419487729906117i</v>
      </c>
      <c r="K218" s="254" t="str">
        <f t="shared" ca="1" si="318"/>
        <v>-0.0000539248320251192+0.0000771029074276955i</v>
      </c>
      <c r="N218" s="246">
        <f t="shared" ca="1" si="185"/>
        <v>22.486057195244229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7.25" thickBot="1">
      <c r="A219" s="257">
        <f t="shared" si="181"/>
        <v>2.3242187500000016E-3</v>
      </c>
      <c r="B219" s="256">
        <v>119</v>
      </c>
      <c r="C219" s="230">
        <f t="shared" si="182"/>
        <v>23800</v>
      </c>
      <c r="D219" s="229">
        <f t="shared" si="315"/>
        <v>149539.81031087416</v>
      </c>
      <c r="E219" s="229" t="str">
        <f t="shared" si="316"/>
        <v>149539.810310874i</v>
      </c>
      <c r="F219" s="229" t="str">
        <f t="shared" si="320"/>
        <v>-0.0109721895749896-0.030136438294625i</v>
      </c>
      <c r="G219" s="229" t="str">
        <f t="shared" si="321"/>
        <v>-3.66380752104304+2.57652629212517i</v>
      </c>
      <c r="H219" s="229" t="str">
        <f t="shared" si="322"/>
        <v>0.0020173986121612-0.0035517100920134i</v>
      </c>
      <c r="I219" s="229" t="str">
        <f t="shared" si="317"/>
        <v>-0.00263893109068128+0.00378045418418198i</v>
      </c>
      <c r="J219" s="255" t="str">
        <f ca="1">IMPRODUCT(1/N_FFT2,ED100)</f>
        <v>0.0345316756186766+0.00446169307261426i</v>
      </c>
      <c r="K219" s="254" t="str">
        <f t="shared" ca="1" si="318"/>
        <v>-0.000107993938648347+0.000118771317013042i</v>
      </c>
      <c r="N219" s="246">
        <f t="shared" ca="1" si="185"/>
        <v>22.486150801874512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7.25" thickBot="1">
      <c r="A220" s="257">
        <f t="shared" si="181"/>
        <v>2.3437500000000016E-3</v>
      </c>
      <c r="B220" s="256">
        <v>120</v>
      </c>
      <c r="C220" s="230">
        <f t="shared" si="182"/>
        <v>24000</v>
      </c>
      <c r="D220" s="229">
        <f t="shared" si="315"/>
        <v>150796.44737231007</v>
      </c>
      <c r="E220" s="229" t="str">
        <f t="shared" si="316"/>
        <v>150796.44737231i</v>
      </c>
      <c r="F220" s="229" t="str">
        <f t="shared" si="320"/>
        <v>-0.0108673422045289-0.0297934371290452i</v>
      </c>
      <c r="G220" s="229" t="str">
        <f t="shared" si="321"/>
        <v>-3.63591716488862+2.58847123769069i</v>
      </c>
      <c r="H220" s="229" t="str">
        <f t="shared" si="322"/>
        <v>0.00201706762890449-0.00352208675980695i</v>
      </c>
      <c r="I220" s="229" t="str">
        <f t="shared" si="317"/>
        <v>-0.00262372965511324+0.00374891684847345i</v>
      </c>
      <c r="J220" s="255" t="str">
        <f ca="1">IMPRODUCT(1/N_FFT2,EE100)</f>
        <v>0.0381658345092907-0.0000335592856481161i</v>
      </c>
      <c r="K220" s="254" t="str">
        <f t="shared" ca="1" si="318"/>
        <v>-0.000100011020842781+0.000143168590520889i</v>
      </c>
      <c r="N220" s="246">
        <f t="shared" ca="1" si="185"/>
        <v>22.48623236668789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7.25" thickBot="1">
      <c r="A221" s="257">
        <f t="shared" si="181"/>
        <v>2.3632812500000017E-3</v>
      </c>
      <c r="B221" s="256">
        <v>121</v>
      </c>
      <c r="C221" s="230">
        <f t="shared" si="182"/>
        <v>24200</v>
      </c>
      <c r="D221" s="229">
        <f t="shared" si="315"/>
        <v>152053.084433746</v>
      </c>
      <c r="E221" s="229" t="str">
        <f t="shared" si="316"/>
        <v>152053.084433746i</v>
      </c>
      <c r="F221" s="229" t="str">
        <f t="shared" si="320"/>
        <v>-0.0107636017731845-0.0294571192574616i</v>
      </c>
      <c r="G221" s="229" t="str">
        <f t="shared" si="321"/>
        <v>-3.60813195300606+2.59996703708086i</v>
      </c>
      <c r="H221" s="229" t="str">
        <f t="shared" si="322"/>
        <v>0.00201674526860968-0.00349295332374716i</v>
      </c>
      <c r="I221" s="229" t="str">
        <f t="shared" si="317"/>
        <v>-0.00260898899088188+0.00371779156102673i</v>
      </c>
      <c r="J221" s="255" t="str">
        <f ca="1">IMPRODUCT(1/N_FFT2,ED102)</f>
        <v>-0.0264051626885825-0.0124887118533793i</v>
      </c>
      <c r="K221" s="254" t="str">
        <f t="shared" ca="1" si="318"/>
        <v>0.000115321206293545-0.0000655859792753873i</v>
      </c>
      <c r="N221" s="246">
        <f t="shared" ca="1" si="185"/>
        <v>22.486302173591202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7.25" thickBot="1">
      <c r="A222" s="257">
        <f t="shared" si="181"/>
        <v>2.3828125000000017E-3</v>
      </c>
      <c r="B222" s="256">
        <v>122</v>
      </c>
      <c r="C222" s="230">
        <f t="shared" si="182"/>
        <v>24400</v>
      </c>
      <c r="D222" s="229">
        <f t="shared" si="315"/>
        <v>153309.7214951819</v>
      </c>
      <c r="E222" s="229" t="str">
        <f t="shared" si="316"/>
        <v>153309.721495182i</v>
      </c>
      <c r="F222" s="229" t="str">
        <f t="shared" si="320"/>
        <v>-0.0106609626393792-0.0291273127290474i</v>
      </c>
      <c r="G222" s="229" t="str">
        <f t="shared" si="321"/>
        <v>-3.58045767758711+2.61102270187664i</v>
      </c>
      <c r="H222" s="229" t="str">
        <f t="shared" si="322"/>
        <v>0.00201643124044951-0.00346429773665256i</v>
      </c>
      <c r="I222" s="229" t="str">
        <f t="shared" si="317"/>
        <v>-0.00259469374879509+0.00368707485915183i</v>
      </c>
      <c r="J222" s="255" t="str">
        <f ca="1">IMPRODUCT(1/N_FFT2,EE100)</f>
        <v>0.0381658345092907-0.0000335592856481161i</v>
      </c>
      <c r="K222" s="254" t="str">
        <f t="shared" ca="1" si="318"/>
        <v>-0.0000989049166204002+0.00014080736496644i</v>
      </c>
      <c r="N222" s="246">
        <f t="shared" ca="1" si="185"/>
        <v>22.486360466334091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7.25" thickBot="1">
      <c r="A223" s="257">
        <f t="shared" si="181"/>
        <v>2.4023437500000017E-3</v>
      </c>
      <c r="B223" s="256">
        <v>123</v>
      </c>
      <c r="C223" s="230">
        <f t="shared" si="182"/>
        <v>24600</v>
      </c>
      <c r="D223" s="229">
        <f t="shared" si="315"/>
        <v>154566.35855661781</v>
      </c>
      <c r="E223" s="229" t="str">
        <f t="shared" si="316"/>
        <v>154566.358556618i</v>
      </c>
      <c r="F223" s="229" t="str">
        <f t="shared" si="320"/>
        <v>-0.010559418796792-0.0288038510038091i</v>
      </c>
      <c r="G223" s="229" t="str">
        <f t="shared" si="321"/>
        <v>-3.55289982794211+2.62164714603113i</v>
      </c>
      <c r="H223" s="229" t="str">
        <f t="shared" si="322"/>
        <v>0.00201612526555052-0.00343610834299413i</v>
      </c>
      <c r="I223" s="229" t="str">
        <f t="shared" si="317"/>
        <v>-0.00258082906416985+0.0036567630638451i</v>
      </c>
      <c r="J223" s="255" t="str">
        <f ca="1">IMPRODUCT(1/N_FFT2,ED100)</f>
        <v>0.0345316756186766+0.00446169307261426i</v>
      </c>
      <c r="K223" s="254" t="str">
        <f t="shared" ca="1" si="318"/>
        <v>-0.000105435706501315+0.000114759288777849i</v>
      </c>
      <c r="N223" s="246">
        <f t="shared" ca="1" si="185"/>
        <v>22.486407450453751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7.25" thickBot="1">
      <c r="A224" s="257">
        <f t="shared" si="181"/>
        <v>2.4218750000000017E-3</v>
      </c>
      <c r="B224" s="256">
        <v>124</v>
      </c>
      <c r="C224" s="230">
        <f t="shared" si="182"/>
        <v>24800</v>
      </c>
      <c r="D224" s="229">
        <f t="shared" si="315"/>
        <v>155822.99561805374</v>
      </c>
      <c r="E224" s="229" t="str">
        <f t="shared" si="316"/>
        <v>155822.995618054i</v>
      </c>
      <c r="F224" s="229" t="str">
        <f t="shared" si="320"/>
        <v>-0.0104589638991845-0.0284865727489614i</v>
      </c>
      <c r="G224" s="229" t="str">
        <f t="shared" si="321"/>
        <v>-3.52546360120061+2.63184918272518i</v>
      </c>
      <c r="H224" s="229" t="str">
        <f t="shared" si="322"/>
        <v>0.00201582707641468-0.0034083738631106i</v>
      </c>
      <c r="I224" s="229" t="str">
        <f t="shared" si="317"/>
        <v>-0.00256738054773668+0.00362685230213664i</v>
      </c>
      <c r="J224" s="255" t="str">
        <f ca="1">IMPRODUCT(1/N_FFT2,EE100)</f>
        <v>0.0381658345092907-0.0000335592856481161i</v>
      </c>
      <c r="K224" s="254" t="str">
        <f t="shared" ca="1" si="318"/>
        <v>-0.0000978645065348793+0.000138508004210156i</v>
      </c>
      <c r="N224" s="246">
        <f t="shared" ca="1" si="185"/>
        <v>22.486443294897146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7.25" thickBot="1">
      <c r="A225" s="257">
        <f t="shared" si="181"/>
        <v>2.4414062500000017E-3</v>
      </c>
      <c r="B225" s="256">
        <v>125</v>
      </c>
      <c r="C225" s="230">
        <f t="shared" si="182"/>
        <v>25000</v>
      </c>
      <c r="D225" s="229">
        <f t="shared" si="315"/>
        <v>157079.63267948964</v>
      </c>
      <c r="E225" s="229" t="str">
        <f t="shared" si="316"/>
        <v>157079.63267949i</v>
      </c>
      <c r="F225" s="229" t="str">
        <f t="shared" si="320"/>
        <v>-0.0103595912840598-0.0281753216444463i</v>
      </c>
      <c r="G225" s="229" t="str">
        <f t="shared" si="321"/>
        <v>-3.49815391270344+2.64163752154117i</v>
      </c>
      <c r="H225" s="229" t="str">
        <f t="shared" si="322"/>
        <v>0.00201553641637339-0.00338108337818111i</v>
      </c>
      <c r="I225" s="229" t="str">
        <f t="shared" si="317"/>
        <v>-0.00255433427595677+0.00359733852804925i</v>
      </c>
      <c r="J225" s="255" t="str">
        <f ca="1">IMPRODUCT(1/N_FFT2,ED100)</f>
        <v>0.0345316756186766+0.00446169307261426i</v>
      </c>
      <c r="K225" s="254" t="str">
        <f t="shared" ca="1" si="318"/>
        <v>-0.000104255663029452+0.000112825471596987i</v>
      </c>
      <c r="N225" s="246">
        <f t="shared" ca="1" si="185"/>
        <v>22.486468133345937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7.25" thickBot="1">
      <c r="A226" s="257">
        <f t="shared" si="181"/>
        <v>2.4609375000000018E-3</v>
      </c>
      <c r="B226" s="256">
        <v>126</v>
      </c>
      <c r="C226" s="230">
        <f t="shared" si="182"/>
        <v>25200</v>
      </c>
      <c r="D226" s="229">
        <f t="shared" si="315"/>
        <v>158336.26974092558</v>
      </c>
      <c r="E226" s="229" t="str">
        <f t="shared" si="316"/>
        <v>158336.269740926i</v>
      </c>
      <c r="F226" s="229" t="str">
        <f t="shared" si="320"/>
        <v>-0.0102612939952025-0.027869946197108i</v>
      </c>
      <c r="G226" s="229" t="str">
        <f t="shared" si="321"/>
        <v>-3.47097540609335+2.65102076593704i</v>
      </c>
      <c r="H226" s="229" t="str">
        <f t="shared" si="322"/>
        <v>0.0020152530390717-0.00335422631591322i</v>
      </c>
      <c r="I226" s="229" t="str">
        <f t="shared" si="317"/>
        <v>-0.00254167678085873+0.00356821754222222i</v>
      </c>
      <c r="J226" s="255" t="str">
        <f ca="1">IMPRODUCT(1/N_FFT2,EE100)</f>
        <v>0.0381658345092907-0.0000335592856481161i</v>
      </c>
      <c r="K226" s="254" t="str">
        <f t="shared" ca="1" si="318"/>
        <v>-0.000096885468562607+0.000136269297066715i</v>
      </c>
      <c r="N226" s="246">
        <f t="shared" ca="1" si="185"/>
        <v>22.486482065262315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7.25" thickBot="1">
      <c r="A227" s="257">
        <f t="shared" si="181"/>
        <v>2.4804687500000018E-3</v>
      </c>
      <c r="B227" s="256">
        <v>127</v>
      </c>
      <c r="C227" s="230">
        <f t="shared" si="182"/>
        <v>25400</v>
      </c>
      <c r="D227" s="229">
        <f t="shared" si="315"/>
        <v>159592.90680236148</v>
      </c>
      <c r="E227" s="229" t="str">
        <f t="shared" si="316"/>
        <v>159592.906802361i</v>
      </c>
      <c r="F227" s="229" t="str">
        <f t="shared" si="320"/>
        <v>-0.0101640648041469-0.0275702995630649i</v>
      </c>
      <c r="G227" s="229" t="str">
        <f t="shared" si="321"/>
        <v>-3.4439324631096+2.66000741100254i</v>
      </c>
      <c r="H227" s="229" t="str">
        <f t="shared" si="322"/>
        <v>0.00201497670798063-0.00332779243690648i</v>
      </c>
      <c r="I227" s="229" t="str">
        <f t="shared" si="317"/>
        <v>-0.0025293950394905+0.003539485010254i</v>
      </c>
      <c r="J227" s="255" t="str">
        <f ca="1">IMPRODUCT(1/N_FFT2,ED100)</f>
        <v>0.0345316756186766+0.00446169307261426i</v>
      </c>
      <c r="K227" s="254" t="str">
        <f t="shared" ca="1" si="318"/>
        <v>-0.000103136344766048+0.00011093896390566i</v>
      </c>
      <c r="N227" s="246">
        <f t="shared" ca="1" si="185"/>
        <v>22.486485156671051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7.25" thickBot="1">
      <c r="A228" s="257">
        <f t="shared" si="181"/>
        <v>2.5000000000000018E-3</v>
      </c>
      <c r="B228" s="256">
        <v>128</v>
      </c>
      <c r="C228" s="230">
        <f t="shared" si="182"/>
        <v>25600</v>
      </c>
      <c r="D228" s="229">
        <f t="shared" si="315"/>
        <v>160849.54386379741</v>
      </c>
      <c r="E228" s="229" t="str">
        <f t="shared" si="316"/>
        <v>160849.543863797i</v>
      </c>
      <c r="F228" s="229" t="str">
        <f t="shared" si="320"/>
        <v>-0.0100678962306161-0.0272762393778479i</v>
      </c>
      <c r="G228" s="229" t="str">
        <f t="shared" si="321"/>
        <v>-3.41702921309447+2.66860584148137i</v>
      </c>
      <c r="H228" s="229" t="str">
        <f t="shared" si="322"/>
        <v>0.00201470719593594-0.00330177182165503i</v>
      </c>
      <c r="I228" s="229" t="str">
        <f t="shared" si="317"/>
        <v>-0.00251747646307307+0.00351113647981996i</v>
      </c>
      <c r="J228" s="255" t="str">
        <f ca="1">IMPRODUCT(1/N_FFT2,EE100)</f>
        <v>0.0381658345092907-0.0000335592856481161i</v>
      </c>
      <c r="K228" s="254" t="str">
        <f t="shared" ca="1" si="318"/>
        <v>-0.0000959637588386055+0.000134089938540079i</v>
      </c>
      <c r="N228" s="246">
        <f t="shared" ca="1" si="185"/>
        <v>22.486477440689221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7.2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-0.00997278056197858-0.0269876275939055i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0.00201444428470216-0.00327615485815456i</v>
      </c>
      <c r="I229" s="229" t="str">
        <f t="shared" si="317"/>
        <v>-0.00250590888593377+0.00348316739662146i</v>
      </c>
      <c r="J229" s="255" t="str">
        <f ca="1">IMPRODUCT(1/N_FFT2,ED100)</f>
        <v>0.0345316756186766+0.00446169307261426i</v>
      </c>
      <c r="K229" s="254" t="str">
        <f t="shared" ca="1" si="318"/>
        <v>-0.000102074056623286+0.000109099010348709i</v>
      </c>
      <c r="N229" s="246">
        <f t="shared" ref="N229:N292" ca="1" si="327">Ioutput2+O229</f>
        <v>22.486458917810435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7.2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-0.00987870987175807-0.0267043303250906i</v>
      </c>
      <c r="G230" s="229" t="str">
        <f t="shared" si="326"/>
        <v>-3.36365710242147+2.68467103579114i</v>
      </c>
      <c r="H230" s="229" t="str">
        <f t="shared" si="322"/>
        <v>0.00201418776455959-0.00325093223008071i</v>
      </c>
      <c r="I230" s="229" t="str">
        <f t="shared" ref="I230:I237" si="459">IMDIV(IMPRODUCT(-1,H230),IMSUM(1,IMPRODUCT(F230,G230,-1)))</f>
        <v>-0.00249468055428677+0.00345557311922218i</v>
      </c>
      <c r="J230" s="255" t="str">
        <f ca="1">IMPRODUCT(1/N_FFT2,EE100)</f>
        <v>0.0381658345092907-0.0000335592856481161i</v>
      </c>
      <c r="K230" s="254" t="str">
        <f t="shared" ref="K230:K237" ca="1" si="460">IMPRODUCT(I230,J230)</f>
        <v>-0.0000950955986230685+0.000131968551500309i</v>
      </c>
      <c r="N230" s="246">
        <f t="shared" ca="1" si="327"/>
        <v>22.486429555949162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7.25" thickBot="1">
      <c r="A231" s="257">
        <f t="shared" si="323"/>
        <v>2.5585937500000018E-3</v>
      </c>
      <c r="B231" s="256">
        <v>131</v>
      </c>
      <c r="C231" s="230">
        <f t="shared" si="324"/>
        <v>26200</v>
      </c>
      <c r="D231" s="229">
        <f t="shared" si="457"/>
        <v>164619.45504810516</v>
      </c>
      <c r="E231" s="229" t="str">
        <f t="shared" si="458"/>
        <v>164619.455048105i</v>
      </c>
      <c r="F231" s="229" t="str">
        <f t="shared" si="325"/>
        <v>-0.0097856760372422-0.0264262176977788i</v>
      </c>
      <c r="G231" s="229" t="str">
        <f t="shared" si="326"/>
        <v>-3.33719532010561+2.69215400298947i</v>
      </c>
      <c r="H231" s="229" t="str">
        <f t="shared" si="322"/>
        <v>0.00201393743391336-0.00322609490550877i</v>
      </c>
      <c r="I231" s="229" t="str">
        <f t="shared" si="459"/>
        <v>-0.00248378011492287+0.00342834893282776i</v>
      </c>
      <c r="J231" s="255" t="str">
        <f ca="1">IMPRODUCT(1/N_FFT2,EF100)</f>
        <v>0.0250782014223285-0.00446176672620086i</v>
      </c>
      <c r="K231" s="254" t="str">
        <f t="shared" ca="1" si="460"/>
        <v>-0.0000469922448165128+0.0000970588725554417i</v>
      </c>
      <c r="N231" s="246">
        <f t="shared" ca="1" si="327"/>
        <v>22.486389290243935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7.25" thickBot="1">
      <c r="A232" s="257">
        <f t="shared" si="323"/>
        <v>2.5781250000000019E-3</v>
      </c>
      <c r="B232" s="256">
        <v>132</v>
      </c>
      <c r="C232" s="230">
        <f t="shared" si="324"/>
        <v>26400</v>
      </c>
      <c r="D232" s="229">
        <f t="shared" si="457"/>
        <v>165876.09210954109</v>
      </c>
      <c r="E232" s="229" t="str">
        <f t="shared" si="458"/>
        <v>165876.092109541i</v>
      </c>
      <c r="F232" s="229" t="str">
        <f t="shared" si="325"/>
        <v>-0.00969367075622186-0.0261531637082809i</v>
      </c>
      <c r="G232" s="229" t="str">
        <f t="shared" si="326"/>
        <v>-3.31088740453684+2.69928115999964i</v>
      </c>
      <c r="H232" s="229" t="str">
        <f t="shared" si="322"/>
        <v>0.00201369309892332-0.00320163412614593i</v>
      </c>
      <c r="I232" s="229" t="str">
        <f t="shared" si="459"/>
        <v>-0.00247319660386236+0.00340149006206357i</v>
      </c>
      <c r="J232" s="255" t="str">
        <f ca="1">IMPRODUCT(1/N_FFT2,EG100)</f>
        <v>0.0202532485721321+0.0000251696201737138i</v>
      </c>
      <c r="K232" s="254" t="str">
        <f t="shared" ca="1" si="460"/>
        <v>-0.0000501758797986641+0.0000688289743234764i</v>
      </c>
      <c r="N232" s="246">
        <f t="shared" ca="1" si="327"/>
        <v>22.486338022619499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7.25" thickBot="1">
      <c r="A233" s="257">
        <f t="shared" si="323"/>
        <v>2.5976562500000019E-3</v>
      </c>
      <c r="B233" s="256">
        <v>133</v>
      </c>
      <c r="C233" s="230">
        <f t="shared" si="324"/>
        <v>26600</v>
      </c>
      <c r="D233" s="229">
        <f t="shared" si="457"/>
        <v>167132.72917097699</v>
      </c>
      <c r="E233" s="229" t="str">
        <f t="shared" si="458"/>
        <v>167132.729170977i</v>
      </c>
      <c r="F233" s="229" t="str">
        <f t="shared" si="325"/>
        <v>-0.00960268556290438-0.0258850460862347i</v>
      </c>
      <c r="G233" s="229" t="str">
        <f t="shared" si="326"/>
        <v>-3.28473635601091+2.70606031841069i</v>
      </c>
      <c r="H233" s="229" t="str">
        <f t="shared" si="322"/>
        <v>0.00201345457315297-0.00317754139704892i</v>
      </c>
      <c r="I233" s="229" t="str">
        <f t="shared" si="459"/>
        <v>-0.00246291943501821+0.00337499168280448i</v>
      </c>
      <c r="J233" s="255" t="str">
        <f ca="1">IMPRODUCT(1/N_FFT2,EH100)</f>
        <v>0.032156273881647+0.00446182196699488i</v>
      </c>
      <c r="K233" s="254" t="str">
        <f t="shared" ca="1" si="460"/>
        <v>-0.0000942569239296389+0.0000975380488624387i</v>
      </c>
      <c r="N233" s="246">
        <f t="shared" ca="1" si="327"/>
        <v>22.486275621099658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7.25" thickBot="1">
      <c r="A234" s="257">
        <f t="shared" si="323"/>
        <v>2.6171875000000019E-3</v>
      </c>
      <c r="B234" s="256">
        <v>134</v>
      </c>
      <c r="C234" s="230">
        <f t="shared" si="324"/>
        <v>26800</v>
      </c>
      <c r="D234" s="229">
        <f t="shared" si="457"/>
        <v>168389.36623241293</v>
      </c>
      <c r="E234" s="229" t="str">
        <f t="shared" si="458"/>
        <v>168389.366232413i</v>
      </c>
      <c r="F234" s="229" t="str">
        <f t="shared" si="325"/>
        <v>-0.00951271184302964-0.025621746163681i</v>
      </c>
      <c r="G234" s="229" t="str">
        <f t="shared" si="326"/>
        <v>-3.25874497376037+2.71249917235239i</v>
      </c>
      <c r="H234" s="229" t="str">
        <f t="shared" si="322"/>
        <v>0.00201322167723699-0.00315380847680191i</v>
      </c>
      <c r="I234" s="229" t="str">
        <f t="shared" si="459"/>
        <v>-0.00245293838891184+0.00334884893310901i</v>
      </c>
      <c r="J234" s="255" t="str">
        <f ca="1">IMPRODUCT(1/N_FFT2,EI100)</f>
        <v>0.0381659609326979-0.000016779821071363i</v>
      </c>
      <c r="K234" s="254" t="str">
        <f t="shared" ca="1" si="460"/>
        <v>-0.0000935625576356316+0.000127853197417811i</v>
      </c>
      <c r="N234" s="246">
        <f t="shared" ca="1" si="327"/>
        <v>22.486201918863411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7.25" thickBot="1">
      <c r="A235" s="257">
        <f t="shared" si="323"/>
        <v>2.6367187500000019E-3</v>
      </c>
      <c r="B235" s="256">
        <v>135</v>
      </c>
      <c r="C235" s="230">
        <f t="shared" si="324"/>
        <v>27000</v>
      </c>
      <c r="D235" s="229">
        <f t="shared" si="457"/>
        <v>169646.00329384883</v>
      </c>
      <c r="E235" s="229" t="str">
        <f t="shared" si="458"/>
        <v>169646.003293849i</v>
      </c>
      <c r="F235" s="229" t="str">
        <f t="shared" si="325"/>
        <v>-0.0094237408482269-0.025363148749544i</v>
      </c>
      <c r="G235" s="229" t="str">
        <f t="shared" si="326"/>
        <v>-3.23291586361862+2.71860529797979i</v>
      </c>
      <c r="H235" s="229" t="str">
        <f t="shared" si="322"/>
        <v>0.00201299423856568-0.00313042736813068i</v>
      </c>
      <c r="I235" s="229" t="str">
        <f t="shared" si="459"/>
        <v>-0.00244324360147737+0.00332305692330875i</v>
      </c>
      <c r="J235" s="255" t="str">
        <f ca="1">IMPRODUCT(1/N_FFT2,EJ100)</f>
        <v>0.0274432721827142-0.00446185879432281i</v>
      </c>
      <c r="K235" s="254" t="str">
        <f t="shared" ca="1" si="460"/>
        <v>-0.0000522235884067179+0.00010209696357494i</v>
      </c>
      <c r="N235" s="246">
        <f t="shared" ca="1" si="327"/>
        <v>22.486116713030984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7.25" thickBot="1">
      <c r="A236" s="257">
        <f t="shared" si="323"/>
        <v>2.6562500000000019E-3</v>
      </c>
      <c r="B236" s="256">
        <v>136</v>
      </c>
      <c r="C236" s="230">
        <f t="shared" si="324"/>
        <v>27200</v>
      </c>
      <c r="D236" s="229">
        <f t="shared" si="457"/>
        <v>170902.64035528473</v>
      </c>
      <c r="E236" s="229" t="str">
        <f t="shared" si="458"/>
        <v>170902.640355285i</v>
      </c>
      <c r="F236" s="229" t="str">
        <f t="shared" si="325"/>
        <v>-0.00933576370964313-0.0251091420092518i</v>
      </c>
      <c r="G236" s="229" t="str">
        <f t="shared" si="326"/>
        <v>-3.20725144544553+2.72438615311832i</v>
      </c>
      <c r="H236" s="229" t="str">
        <f t="shared" si="322"/>
        <v>0.0020127720909858-0.00310739030893072i</v>
      </c>
      <c r="I236" s="229" t="str">
        <f t="shared" si="459"/>
        <v>-0.00243382555298609+0.0032976107453024i</v>
      </c>
      <c r="J236" s="255" t="str">
        <f ca="1">IMPRODUCT(1/N_FFT2,EL100)</f>
        <v>0.0297980624010327+0.00446187720793109i</v>
      </c>
      <c r="K236" s="254" t="str">
        <f t="shared" ca="1" si="460"/>
        <v>-0.0000872368199262009+0.0000874029799998879i</v>
      </c>
      <c r="N236" s="246">
        <f t="shared" ca="1" si="327"/>
        <v>22.486019763161696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7.25" thickBot="1">
      <c r="A237" s="257">
        <f t="shared" si="323"/>
        <v>2.6757812500000019E-3</v>
      </c>
      <c r="B237" s="256">
        <v>137</v>
      </c>
      <c r="C237" s="230">
        <f t="shared" si="324"/>
        <v>27400</v>
      </c>
      <c r="D237" s="229">
        <f t="shared" si="457"/>
        <v>172159.27741672067</v>
      </c>
      <c r="E237" s="229" t="str">
        <f t="shared" si="458"/>
        <v>172159.277416721i</v>
      </c>
      <c r="F237" s="229" t="str">
        <f t="shared" si="325"/>
        <v>-0.00924877145087506-0.0248596173492525i</v>
      </c>
      <c r="G237" s="229" t="str">
        <f t="shared" si="326"/>
        <v>-3.18175396032082+2.72984907705889i</v>
      </c>
      <c r="H237" s="229" t="str">
        <f t="shared" si="322"/>
        <v>0.00201255507451643-0.00308468976368804i</v>
      </c>
      <c r="I237" s="229" t="str">
        <f t="shared" si="459"/>
        <v>-0.00242467505711807+0.00327250548110165i</v>
      </c>
      <c r="J237" s="255" t="str">
        <f ca="1">IMPRODUCT(1/N_FFT2,EM100)</f>
        <v>0.0381660030741857-2.45393180732466E-14i</v>
      </c>
      <c r="K237" s="254" t="str">
        <f t="shared" ca="1" si="460"/>
        <v>-0.0000925401556837894+0.000124898454252075i</v>
      </c>
      <c r="N237" s="246">
        <f t="shared" ca="1" si="327"/>
        <v>22.485910789444844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22.485789470554934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22.485655441141681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22.485508288916286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22.485347551288953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22.485172711505697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22.484983194219332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22.484778360423455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22.484557501659868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22.484319833395716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22.484064487449075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22.483790503316666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22.483496818229604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22.48318225573265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22.482845512536336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22.482485143348232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22.482099543320491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22.481686927682155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22.481245308025198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22.480772464597564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22.480265913809081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22.479722869966196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22.479140200015859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22.478514369772455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22.477841379706327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22.4771166878641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22.47633511681601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22.475490740642414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22.474576746787129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22.473585266020052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22.472507161582246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22.471331765620675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22.470046546881274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22.468636687805748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22.467084540858526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22.465368921853361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22.463464180284156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22.46133896003289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22.45895452311353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22.45626244552993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22.453201392669278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22.449692514764507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22.445632720808163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22.440884596072589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22.435260832850162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22.428499345366909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22.420221849775267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22.409861506165491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22.396528859159528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22.378744617996453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22.35385468804521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22.316579211319628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22.254719100604813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22.132460895964151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21.782732567010019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15.579482704209237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7.8762946553052675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7.7540756277569312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7.6922292270084336</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7.654960095222112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7.6300736112476235</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7.61229144726315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7.5989601477823951</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7.5886007273752263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7.5803238914756097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7.573562891407537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7.5679394982098218</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7.5631916607341667</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7.5591320939918258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7.5556233986626946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7.5525624944865415</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7.5498705393773067</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7.5474862043294699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7.5453610695172353</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7.5434564001076172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7.5417408424018566</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7.5401887477743808</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7.5387789335185058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7.5374937532748199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7.5363183904289146</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7.5352403144911362</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7.5342488582319938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7.5333348854051758</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7.5324905272041347</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7.5317089714257914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7.5309842924443062</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7.5303113130771333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7.5296854915788973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7.529102828595831</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7.5285597900905721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7.5280532431360019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7.5275804021448876</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7.5271387836169801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7.5267261678761095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7.5263405665776446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7.5259801950035126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7.5256434483494168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7.5253288813575203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7.5250351907666371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7.5247612001419064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7.5245058467295882</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7.5242681700351861</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7.5240473018808522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7.5238424577328153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7.5236529291267669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7.5234780770459713</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7.5233173261289581</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7.5231701596022535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7.5230361148528377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7.5229147795639841</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7.5228057883533559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7.5227088198585239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7.5226235942272242</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7.5225498709726741</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7.5224874471630567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7.5224361559205972</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7.5223958652062315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7.5223664768755309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7.25" thickBot="1"/>
    <row r="359" spans="1:262" ht="17.2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0.13342937662519477</v>
      </c>
      <c r="H361" s="231">
        <f t="shared" ref="H361:BS361" ca="1" si="593">SUM(H362:H498)</f>
        <v>0.16034354123811845</v>
      </c>
      <c r="I361" s="231">
        <f t="shared" ca="1" si="593"/>
        <v>0.16424946537286411</v>
      </c>
      <c r="J361" s="231">
        <f t="shared" ca="1" si="593"/>
        <v>0.16890471428558959</v>
      </c>
      <c r="K361" s="231">
        <f t="shared" ca="1" si="593"/>
        <v>0.17283647932645746</v>
      </c>
      <c r="L361" s="231">
        <f t="shared" ca="1" si="593"/>
        <v>0.17189033723163524</v>
      </c>
      <c r="M361" s="231">
        <f t="shared" ca="1" si="593"/>
        <v>0.17302480752957214</v>
      </c>
      <c r="N361" s="231">
        <f t="shared" ca="1" si="593"/>
        <v>0.16776738469344907</v>
      </c>
      <c r="O361" s="231">
        <f t="shared" ca="1" si="593"/>
        <v>0.16814345025035263</v>
      </c>
      <c r="P361" s="231">
        <f t="shared" ca="1" si="593"/>
        <v>0.16383232977874546</v>
      </c>
      <c r="Q361" s="231">
        <f t="shared" ca="1" si="593"/>
        <v>0.16673404447422646</v>
      </c>
      <c r="R361" s="231">
        <f t="shared" ca="1" si="593"/>
        <v>0.16528710544436329</v>
      </c>
      <c r="S361" s="231">
        <f t="shared" ca="1" si="593"/>
        <v>0.16879357211870996</v>
      </c>
      <c r="T361" s="231">
        <f t="shared" ca="1" si="593"/>
        <v>0.16685163327993821</v>
      </c>
      <c r="U361" s="231">
        <f t="shared" ca="1" si="593"/>
        <v>0.1667971222091342</v>
      </c>
      <c r="V361" s="231">
        <f t="shared" ca="1" si="593"/>
        <v>0.16228964456024694</v>
      </c>
      <c r="W361" s="231">
        <f t="shared" ca="1" si="593"/>
        <v>0.15919242499751096</v>
      </c>
      <c r="X361" s="231">
        <f t="shared" ca="1" si="593"/>
        <v>0.15533780290045901</v>
      </c>
      <c r="Y361" s="231">
        <f t="shared" ca="1" si="593"/>
        <v>0.15348883757401779</v>
      </c>
      <c r="Z361" s="231">
        <f t="shared" ca="1" si="593"/>
        <v>0.15348267267446539</v>
      </c>
      <c r="AA361" s="231">
        <f t="shared" ca="1" si="593"/>
        <v>0.15374483706454031</v>
      </c>
      <c r="AB361" s="231">
        <f t="shared" ca="1" si="593"/>
        <v>0.15526272001020353</v>
      </c>
      <c r="AC361" s="231">
        <f t="shared" ca="1" si="593"/>
        <v>0.15384536600655729</v>
      </c>
      <c r="AD361" s="231">
        <f t="shared" ca="1" si="593"/>
        <v>0.15280542999476612</v>
      </c>
      <c r="AE361" s="231">
        <f t="shared" ca="1" si="593"/>
        <v>0.14806453556707497</v>
      </c>
      <c r="AF361" s="231">
        <f t="shared" ca="1" si="593"/>
        <v>0.14529548076971807</v>
      </c>
      <c r="AG361" s="231">
        <f t="shared" ca="1" si="593"/>
        <v>0.14090403045289807</v>
      </c>
      <c r="AH361" s="231">
        <f t="shared" ca="1" si="593"/>
        <v>0.14040376437764912</v>
      </c>
      <c r="AI361" s="231">
        <f t="shared" ca="1" si="593"/>
        <v>0.13943112213882664</v>
      </c>
      <c r="AJ361" s="231">
        <f t="shared" ca="1" si="593"/>
        <v>0.14124327450177879</v>
      </c>
      <c r="AK361" s="231">
        <f t="shared" ca="1" si="593"/>
        <v>0.14120478545760201</v>
      </c>
      <c r="AL361" s="231">
        <f t="shared" ca="1" si="593"/>
        <v>0.14111049185716051</v>
      </c>
      <c r="AM361" s="231">
        <f t="shared" ca="1" si="593"/>
        <v>0.13840730402526069</v>
      </c>
      <c r="AN361" s="231">
        <f t="shared" ca="1" si="593"/>
        <v>0.13498089164670976</v>
      </c>
      <c r="AO361" s="231">
        <f t="shared" ca="1" si="593"/>
        <v>0.13114263575224397</v>
      </c>
      <c r="AP361" s="231">
        <f t="shared" ca="1" si="593"/>
        <v>0.12813428584196496</v>
      </c>
      <c r="AQ361" s="231">
        <f t="shared" ca="1" si="593"/>
        <v>0.12721752335676811</v>
      </c>
      <c r="AR361" s="231">
        <f t="shared" ca="1" si="593"/>
        <v>0.12718442604798891</v>
      </c>
      <c r="AS361" s="231">
        <f t="shared" ca="1" si="593"/>
        <v>0.12878621130588983</v>
      </c>
      <c r="AT361" s="231">
        <f t="shared" ca="1" si="593"/>
        <v>0.12881720312453193</v>
      </c>
      <c r="AU361" s="231">
        <f t="shared" ca="1" si="593"/>
        <v>0.12865392560181826</v>
      </c>
      <c r="AV361" s="231">
        <f t="shared" ca="1" si="593"/>
        <v>0.12545495740783505</v>
      </c>
      <c r="AW361" s="231">
        <f t="shared" ca="1" si="593"/>
        <v>0.12254766479688334</v>
      </c>
      <c r="AX361" s="231">
        <f t="shared" ca="1" si="593"/>
        <v>0.11818211818899355</v>
      </c>
      <c r="AY361" s="231">
        <f t="shared" ca="1" si="593"/>
        <v>0.11641095437997845</v>
      </c>
      <c r="AZ361" s="231">
        <f t="shared" ca="1" si="593"/>
        <v>0.11487771273046109</v>
      </c>
      <c r="BA361" s="231">
        <f t="shared" ca="1" si="593"/>
        <v>0.1162689138723222</v>
      </c>
      <c r="BB361" s="231">
        <f t="shared" ca="1" si="593"/>
        <v>0.11674617827787395</v>
      </c>
      <c r="BC361" s="231">
        <f t="shared" ca="1" si="593"/>
        <v>0.11795349716999343</v>
      </c>
      <c r="BD361" s="231">
        <f t="shared" ca="1" si="593"/>
        <v>0.11623593801818953</v>
      </c>
      <c r="BE361" s="231">
        <f t="shared" ca="1" si="593"/>
        <v>0.1142175234053459</v>
      </c>
      <c r="BF361" s="231">
        <f t="shared" ca="1" si="593"/>
        <v>0.10989899163686893</v>
      </c>
      <c r="BG361" s="231">
        <f t="shared" ca="1" si="593"/>
        <v>0.10709214834169667</v>
      </c>
      <c r="BH361" s="231">
        <f t="shared" ca="1" si="593"/>
        <v>0.10424234805113539</v>
      </c>
      <c r="BI361" s="231">
        <f t="shared" ca="1" si="593"/>
        <v>0.10439435724477791</v>
      </c>
      <c r="BJ361" s="231">
        <f t="shared" ca="1" si="593"/>
        <v>0.10457188575911298</v>
      </c>
      <c r="BK361" s="231">
        <f t="shared" ca="1" si="593"/>
        <v>0.10633646191641292</v>
      </c>
      <c r="BL361" s="231">
        <f t="shared" ca="1" si="593"/>
        <v>0.10582770176117012</v>
      </c>
      <c r="BM361" s="231">
        <f t="shared" ca="1" si="593"/>
        <v>0.10506652248075127</v>
      </c>
      <c r="BN361" s="231">
        <f t="shared" ca="1" si="593"/>
        <v>0.1009128049555839</v>
      </c>
      <c r="BO361" s="231">
        <f t="shared" ca="1" si="593"/>
        <v>9.7843361983959626E-2</v>
      </c>
      <c r="BP361" s="231">
        <f t="shared" ca="1" si="593"/>
        <v>9.1477139852048125E-2</v>
      </c>
      <c r="BQ361" s="231">
        <f t="shared" ca="1" si="593"/>
        <v>9.1028720769834759E-2</v>
      </c>
      <c r="BR361" s="231">
        <f t="shared" ca="1" si="593"/>
        <v>3.4935503308721166E-2</v>
      </c>
      <c r="BS361" s="231">
        <f t="shared" ca="1" si="593"/>
        <v>-6.115154626664137E-2</v>
      </c>
      <c r="BT361" s="231">
        <f t="shared" ref="BT361:EE361" ca="1" si="594">SUM(BT362:BT498)</f>
        <v>-0.12208932800463158</v>
      </c>
      <c r="BU361" s="231">
        <f t="shared" ca="1" si="594"/>
        <v>-0.1654184282918803</v>
      </c>
      <c r="BV361" s="231">
        <f t="shared" ca="1" si="594"/>
        <v>-0.1973463503311014</v>
      </c>
      <c r="BW361" s="231">
        <f t="shared" ca="1" si="594"/>
        <v>-0.22759396913027893</v>
      </c>
      <c r="BX361" s="231">
        <f t="shared" ca="1" si="594"/>
        <v>-0.24879953654808648</v>
      </c>
      <c r="BY361" s="231">
        <f t="shared" ca="1" si="594"/>
        <v>-0.26835129809057418</v>
      </c>
      <c r="BZ361" s="231">
        <f t="shared" ca="1" si="594"/>
        <v>-0.27883004254323951</v>
      </c>
      <c r="CA361" s="231">
        <f t="shared" ca="1" si="594"/>
        <v>-0.28815354395077053</v>
      </c>
      <c r="CB361" s="231">
        <f t="shared" ca="1" si="594"/>
        <v>-0.29059023480083296</v>
      </c>
      <c r="CC361" s="231">
        <f t="shared" ca="1" si="594"/>
        <v>-0.29434547484663348</v>
      </c>
      <c r="CD361" s="231">
        <f t="shared" ca="1" si="594"/>
        <v>-0.29492356909791445</v>
      </c>
      <c r="CE361" s="231">
        <f t="shared" ca="1" si="594"/>
        <v>-0.29842627676177791</v>
      </c>
      <c r="CF361" s="231">
        <f t="shared" ca="1" si="594"/>
        <v>-0.30034045478205978</v>
      </c>
      <c r="CG361" s="231">
        <f t="shared" ca="1" si="594"/>
        <v>-0.30336945246956681</v>
      </c>
      <c r="CH361" s="231">
        <f t="shared" ca="1" si="594"/>
        <v>-0.30401709931595572</v>
      </c>
      <c r="CI361" s="231">
        <f t="shared" ca="1" si="594"/>
        <v>-0.30299169267834847</v>
      </c>
      <c r="CJ361" s="231">
        <f t="shared" ca="1" si="594"/>
        <v>-0.30011212419301664</v>
      </c>
      <c r="CK361" s="231">
        <f t="shared" ca="1" si="594"/>
        <v>-0.2953708468482853</v>
      </c>
      <c r="CL361" s="231">
        <f t="shared" ca="1" si="594"/>
        <v>-0.29194432211526267</v>
      </c>
      <c r="CM361" s="231">
        <f t="shared" ca="1" si="594"/>
        <v>-0.28798218504160122</v>
      </c>
      <c r="CN361" s="231">
        <f t="shared" ca="1" si="594"/>
        <v>-0.28771522427141139</v>
      </c>
      <c r="CO361" s="231">
        <f t="shared" ca="1" si="594"/>
        <v>-0.28614704621380499</v>
      </c>
      <c r="CP361" s="231">
        <f t="shared" ca="1" si="594"/>
        <v>-0.28737956920643498</v>
      </c>
      <c r="CQ361" s="231">
        <f t="shared" ca="1" si="594"/>
        <v>-0.28473338370143741</v>
      </c>
      <c r="CR361" s="231">
        <f t="shared" ca="1" si="594"/>
        <v>-0.28326716344288344</v>
      </c>
      <c r="CS361" s="231">
        <f t="shared" ca="1" si="594"/>
        <v>-0.27741396157528619</v>
      </c>
      <c r="CT361" s="231">
        <f t="shared" ca="1" si="594"/>
        <v>-0.27352279492298964</v>
      </c>
      <c r="CU361" s="231">
        <f t="shared" ca="1" si="594"/>
        <v>-0.2677728830089271</v>
      </c>
      <c r="CV361" s="231">
        <f t="shared" ca="1" si="594"/>
        <v>-0.26550999273284559</v>
      </c>
      <c r="CW361" s="231">
        <f t="shared" ca="1" si="594"/>
        <v>-0.26336538166893614</v>
      </c>
      <c r="CX361" s="231">
        <f t="shared" ca="1" si="594"/>
        <v>-0.26341999577935155</v>
      </c>
      <c r="CY361" s="231">
        <f t="shared" ca="1" si="594"/>
        <v>-0.26290839179778186</v>
      </c>
      <c r="CZ361" s="231">
        <f t="shared" ca="1" si="594"/>
        <v>-0.26126000412414052</v>
      </c>
      <c r="DA361" s="231">
        <f t="shared" ca="1" si="594"/>
        <v>-0.2584916312453816</v>
      </c>
      <c r="DB361" s="231">
        <f t="shared" ca="1" si="594"/>
        <v>-0.2531999664420253</v>
      </c>
      <c r="DC361" s="231">
        <f t="shared" ca="1" si="594"/>
        <v>-0.24905985474159387</v>
      </c>
      <c r="DD361" s="231">
        <f t="shared" ca="1" si="594"/>
        <v>-0.24362441885109043</v>
      </c>
      <c r="DE361" s="231">
        <f t="shared" ca="1" si="594"/>
        <v>-0.24217824751469957</v>
      </c>
      <c r="DF361" s="231">
        <f t="shared" ca="1" si="594"/>
        <v>-0.23973361441186841</v>
      </c>
      <c r="DG361" s="231">
        <f t="shared" ca="1" si="594"/>
        <v>-0.24108469630957821</v>
      </c>
      <c r="DH361" s="231">
        <f t="shared" ca="1" si="594"/>
        <v>-0.23931621766360048</v>
      </c>
      <c r="DI361" s="231">
        <f t="shared" ca="1" si="594"/>
        <v>-0.23913736922891804</v>
      </c>
      <c r="DJ361" s="231">
        <f t="shared" ca="1" si="594"/>
        <v>-0.23455609092120083</v>
      </c>
      <c r="DK361" s="231">
        <f t="shared" ca="1" si="594"/>
        <v>-0.23114128329262215</v>
      </c>
      <c r="DL361" s="231">
        <f t="shared" ca="1" si="594"/>
        <v>-0.22537508977291998</v>
      </c>
      <c r="DM361" s="231">
        <f t="shared" ca="1" si="594"/>
        <v>-0.22222815705724053</v>
      </c>
      <c r="DN361" s="231">
        <f t="shared" ca="1" si="594"/>
        <v>-0.21954343358282322</v>
      </c>
      <c r="DO361" s="231">
        <f t="shared" ca="1" si="594"/>
        <v>-0.21913461904401074</v>
      </c>
      <c r="DP361" s="231">
        <f t="shared" ca="1" si="594"/>
        <v>-0.21937427680679816</v>
      </c>
      <c r="DQ361" s="231">
        <f t="shared" ca="1" si="594"/>
        <v>-0.21875774037869355</v>
      </c>
      <c r="DR361" s="231">
        <f t="shared" ca="1" si="594"/>
        <v>-0.21771653733783894</v>
      </c>
      <c r="DS361" s="231">
        <f t="shared" ca="1" si="594"/>
        <v>-0.21351037993202357</v>
      </c>
      <c r="DT361" s="231">
        <f t="shared" ca="1" si="594"/>
        <v>-0.21009390247096962</v>
      </c>
      <c r="DU361" s="231">
        <f t="shared" ca="1" si="594"/>
        <v>-0.20432798098490715</v>
      </c>
      <c r="DV361" s="231">
        <f t="shared" ca="1" si="594"/>
        <v>-0.20228408626303176</v>
      </c>
      <c r="DW361" s="231">
        <f t="shared" ca="1" si="594"/>
        <v>-0.19912128151767239</v>
      </c>
      <c r="DX361" s="231">
        <f t="shared" ca="1" si="594"/>
        <v>-0.20041253304366408</v>
      </c>
      <c r="DY361" s="231">
        <f t="shared" ca="1" si="594"/>
        <v>-0.19930832993099715</v>
      </c>
      <c r="DZ361" s="231">
        <f t="shared" ca="1" si="594"/>
        <v>-0.20047201117167202</v>
      </c>
      <c r="EA361" s="231">
        <f t="shared" ca="1" si="594"/>
        <v>-0.1974052438292033</v>
      </c>
      <c r="EB361" s="231">
        <f t="shared" ca="1" si="594"/>
        <v>-0.19515594822559584</v>
      </c>
      <c r="EC361" s="231">
        <f t="shared" ca="1" si="594"/>
        <v>-0.18978643587037231</v>
      </c>
      <c r="ED361" s="231">
        <f t="shared" ca="1" si="594"/>
        <v>-0.18634323341519671</v>
      </c>
      <c r="EE361" s="231">
        <f t="shared" ca="1" si="594"/>
        <v>-0.18284113561253831</v>
      </c>
      <c r="EF361" s="231">
        <f t="shared" ref="EF361:GQ361" ca="1" si="595">SUM(EF362:EF498)</f>
        <v>-0.18192459838623457</v>
      </c>
      <c r="EG361" s="231">
        <f t="shared" ca="1" si="595"/>
        <v>-0.18202526556074738</v>
      </c>
      <c r="EH361" s="231">
        <f t="shared" ca="1" si="595"/>
        <v>-0.18238011904577142</v>
      </c>
      <c r="EI361" s="231">
        <f t="shared" ca="1" si="595"/>
        <v>-0.1824991580806877</v>
      </c>
      <c r="EJ361" s="231">
        <f t="shared" ca="1" si="595"/>
        <v>-0.18000642605021297</v>
      </c>
      <c r="EK361" s="231">
        <f t="shared" ca="1" si="595"/>
        <v>-0.17733570438232166</v>
      </c>
      <c r="EL361" s="231">
        <f t="shared" ca="1" si="595"/>
        <v>-0.17210521966159723</v>
      </c>
      <c r="EM361" s="231">
        <f t="shared" ca="1" si="595"/>
        <v>-0.16929805477235518</v>
      </c>
      <c r="EN361" s="231">
        <f t="shared" ca="1" si="595"/>
        <v>-0.16562055180481194</v>
      </c>
      <c r="EO361" s="231">
        <f t="shared" ca="1" si="595"/>
        <v>-0.16609257260338753</v>
      </c>
      <c r="EP361" s="231">
        <f t="shared" ca="1" si="595"/>
        <v>-0.16530753340957532</v>
      </c>
      <c r="EQ361" s="231">
        <f t="shared" ca="1" si="595"/>
        <v>-0.16720045039147508</v>
      </c>
      <c r="ER361" s="231">
        <f t="shared" ca="1" si="595"/>
        <v>-0.16562191478824559</v>
      </c>
      <c r="ES361" s="231">
        <f t="shared" ca="1" si="595"/>
        <v>-0.16476022562705933</v>
      </c>
      <c r="ET361" s="231">
        <f t="shared" ca="1" si="595"/>
        <v>-0.16017254996076069</v>
      </c>
      <c r="EU361" s="231">
        <f t="shared" ca="1" si="595"/>
        <v>-0.15699287976130352</v>
      </c>
      <c r="EV361" s="231">
        <f t="shared" ca="1" si="595"/>
        <v>-0.15260882588261004</v>
      </c>
      <c r="EW361" s="231">
        <f t="shared" ca="1" si="595"/>
        <v>-0.15125536780713333</v>
      </c>
      <c r="EX361" s="231">
        <f t="shared" ca="1" si="595"/>
        <v>-0.15036730213077609</v>
      </c>
      <c r="EY361" s="231">
        <f t="shared" ca="1" si="595"/>
        <v>-0.15150737882191384</v>
      </c>
      <c r="EZ361" s="231">
        <f t="shared" ca="1" si="595"/>
        <v>-0.15195331426781458</v>
      </c>
      <c r="FA361" s="231">
        <f t="shared" ca="1" si="595"/>
        <v>-0.15157589460280288</v>
      </c>
      <c r="FB361" s="231">
        <f t="shared" ca="1" si="595"/>
        <v>-0.149465418509203</v>
      </c>
      <c r="FC361" s="231">
        <f t="shared" ca="1" si="595"/>
        <v>-0.14570895562838082</v>
      </c>
      <c r="FD361" s="231">
        <f t="shared" ca="1" si="595"/>
        <v>-0.14205681369149073</v>
      </c>
      <c r="FE361" s="231">
        <f t="shared" ca="1" si="595"/>
        <v>-0.13840669855932827</v>
      </c>
      <c r="FF361" s="231">
        <f t="shared" ca="1" si="595"/>
        <v>-0.13736208980854325</v>
      </c>
      <c r="FG361" s="231">
        <f t="shared" ca="1" si="595"/>
        <v>-0.136752440271179</v>
      </c>
      <c r="FH361" s="231">
        <f t="shared" ca="1" si="595"/>
        <v>-0.13845407290537731</v>
      </c>
      <c r="FI361" s="231">
        <f t="shared" ca="1" si="595"/>
        <v>-0.13833193739380237</v>
      </c>
      <c r="FJ361" s="231">
        <f t="shared" ca="1" si="595"/>
        <v>-0.1385882414345862</v>
      </c>
      <c r="FK361" s="231">
        <f t="shared" ca="1" si="595"/>
        <v>-0.13535833527710439</v>
      </c>
      <c r="FL361" s="231">
        <f t="shared" ca="1" si="595"/>
        <v>-0.13270225624315721</v>
      </c>
      <c r="FM361" s="231">
        <f t="shared" ca="1" si="595"/>
        <v>-0.12796448352054057</v>
      </c>
      <c r="FN361" s="231">
        <f t="shared" ca="1" si="595"/>
        <v>-0.12604534049374072</v>
      </c>
      <c r="FO361" s="231">
        <f t="shared" ca="1" si="595"/>
        <v>-0.12397910458221191</v>
      </c>
      <c r="FP361" s="231">
        <f t="shared" ca="1" si="595"/>
        <v>-0.12521112463407716</v>
      </c>
      <c r="FQ361" s="231">
        <f t="shared" ca="1" si="595"/>
        <v>-0.12556812558527611</v>
      </c>
      <c r="FR361" s="231">
        <f t="shared" ca="1" si="595"/>
        <v>-0.12687771126333761</v>
      </c>
      <c r="FS361" s="231">
        <f t="shared" ca="1" si="595"/>
        <v>-0.12553661440644259</v>
      </c>
      <c r="FT361" s="231">
        <f t="shared" ca="1" si="595"/>
        <v>-0.12347216921320572</v>
      </c>
      <c r="FU361" s="231">
        <f t="shared" ca="1" si="595"/>
        <v>-0.11959992067677458</v>
      </c>
      <c r="FV361" s="231">
        <f t="shared" ca="1" si="595"/>
        <v>-0.11609466599787073</v>
      </c>
      <c r="FW361" s="231">
        <f t="shared" ca="1" si="595"/>
        <v>-0.11368047030269435</v>
      </c>
      <c r="FX361" s="231">
        <f t="shared" ca="1" si="595"/>
        <v>-0.1126480474910994</v>
      </c>
      <c r="FY361" s="231">
        <f t="shared" ca="1" si="595"/>
        <v>-0.11377612206047365</v>
      </c>
      <c r="FZ361" s="231">
        <f t="shared" ca="1" si="595"/>
        <v>-0.11436479491416753</v>
      </c>
      <c r="GA361" s="231">
        <f t="shared" ca="1" si="595"/>
        <v>-0.11568931845806579</v>
      </c>
      <c r="GB361" s="231">
        <f t="shared" ca="1" si="595"/>
        <v>-0.1137214726465426</v>
      </c>
      <c r="GC361" s="231">
        <f t="shared" ca="1" si="595"/>
        <v>-0.11214489054184816</v>
      </c>
      <c r="GD361" s="231">
        <f t="shared" ca="1" si="595"/>
        <v>-0.1072946557496731</v>
      </c>
      <c r="GE361" s="231">
        <f t="shared" ca="1" si="595"/>
        <v>-0.10515029744223973</v>
      </c>
      <c r="GF361" s="231">
        <f t="shared" ca="1" si="595"/>
        <v>-0.10160997574913602</v>
      </c>
      <c r="GG361" s="231">
        <f t="shared" ca="1" si="595"/>
        <v>-0.10250373808367244</v>
      </c>
      <c r="GH361" s="231">
        <f t="shared" ca="1" si="595"/>
        <v>-0.10198597453689535</v>
      </c>
      <c r="GI361" s="231">
        <f t="shared" ca="1" si="595"/>
        <v>-0.10439981162353475</v>
      </c>
      <c r="GJ361" s="231">
        <f t="shared" ca="1" si="595"/>
        <v>-0.10337448265126356</v>
      </c>
      <c r="GK361" s="231">
        <f t="shared" ca="1" si="595"/>
        <v>-0.10295361626050917</v>
      </c>
      <c r="GL361" s="231">
        <f t="shared" ca="1" si="595"/>
        <v>-9.8711189612596451E-2</v>
      </c>
      <c r="GM361" s="231">
        <f t="shared" ca="1" si="595"/>
        <v>-9.53005780279534E-2</v>
      </c>
      <c r="GN361" s="231">
        <f t="shared" ca="1" si="595"/>
        <v>-8.9835021382405456E-2</v>
      </c>
      <c r="GO361" s="231">
        <f t="shared" ca="1" si="595"/>
        <v>-8.6827151199463298E-2</v>
      </c>
      <c r="GP361" s="231">
        <f t="shared" ca="1" si="595"/>
        <v>-4.7760458391273471E-2</v>
      </c>
      <c r="GQ361" s="231">
        <f t="shared" ca="1" si="595"/>
        <v>4.6587759921876838E-2</v>
      </c>
      <c r="GR361" s="231">
        <f t="shared" ref="GR361:JB361" ca="1" si="596">SUM(GR362:GR498)</f>
        <v>0.11770040723481133</v>
      </c>
      <c r="GS361" s="231">
        <f t="shared" ca="1" si="596"/>
        <v>0.16034873850261258</v>
      </c>
      <c r="GT361" s="231">
        <f t="shared" ca="1" si="596"/>
        <v>0.19535049935596166</v>
      </c>
      <c r="GU361" s="231">
        <f t="shared" ca="1" si="596"/>
        <v>0.22501607842285817</v>
      </c>
      <c r="GV361" s="231">
        <f t="shared" ca="1" si="596"/>
        <v>0.24835093708309075</v>
      </c>
      <c r="GW361" s="231">
        <f t="shared" ca="1" si="596"/>
        <v>0.26745764813895218</v>
      </c>
      <c r="GX361" s="231">
        <f t="shared" ca="1" si="596"/>
        <v>0.27945279442511906</v>
      </c>
      <c r="GY361" s="231">
        <f t="shared" ca="1" si="596"/>
        <v>0.28829788988677679</v>
      </c>
      <c r="GZ361" s="231">
        <f t="shared" ca="1" si="596"/>
        <v>0.29190307687853878</v>
      </c>
      <c r="HA361" s="231">
        <f t="shared" ca="1" si="596"/>
        <v>0.29512668952450638</v>
      </c>
      <c r="HB361" s="231">
        <f t="shared" ca="1" si="596"/>
        <v>0.2966748795124573</v>
      </c>
      <c r="HC361" s="231">
        <f t="shared" ca="1" si="596"/>
        <v>0.29959851688575356</v>
      </c>
      <c r="HD361" s="231">
        <f t="shared" ca="1" si="596"/>
        <v>0.30235584426387657</v>
      </c>
      <c r="HE361" s="231">
        <f t="shared" ca="1" si="596"/>
        <v>0.30478957428739395</v>
      </c>
      <c r="HF361" s="231">
        <f t="shared" ca="1" si="596"/>
        <v>0.30616859393257795</v>
      </c>
      <c r="HG361" s="231">
        <f t="shared" ca="1" si="596"/>
        <v>0.30458505791257345</v>
      </c>
      <c r="HH361" s="231">
        <f t="shared" ca="1" si="596"/>
        <v>0.30230051111993039</v>
      </c>
      <c r="HI361" s="231">
        <f t="shared" ca="1" si="596"/>
        <v>0.29710615963609877</v>
      </c>
      <c r="HJ361" s="231">
        <f t="shared" ca="1" si="596"/>
        <v>0.29409125387180013</v>
      </c>
      <c r="HK361" s="231">
        <f t="shared" ca="1" si="596"/>
        <v>0.289851760454855</v>
      </c>
      <c r="HL361" s="231">
        <f t="shared" ca="1" si="596"/>
        <v>0.28976162163836311</v>
      </c>
      <c r="HM361" s="231">
        <f t="shared" ca="1" si="596"/>
        <v>0.2881509926938231</v>
      </c>
      <c r="HN361" s="231">
        <f t="shared" ca="1" si="596"/>
        <v>0.28928727755081618</v>
      </c>
      <c r="HO361" s="231">
        <f t="shared" ca="1" si="596"/>
        <v>0.28686741099887786</v>
      </c>
      <c r="HP361" s="231">
        <f t="shared" ca="1" si="596"/>
        <v>0.28502131747661386</v>
      </c>
      <c r="HQ361" s="231">
        <f t="shared" ca="1" si="596"/>
        <v>0.2796610976592192</v>
      </c>
      <c r="HR361" s="231">
        <f t="shared" ca="1" si="596"/>
        <v>0.27513291448397359</v>
      </c>
      <c r="HS361" s="231">
        <f t="shared" ca="1" si="596"/>
        <v>0.27009948503620107</v>
      </c>
      <c r="HT361" s="231">
        <f t="shared" ca="1" si="596"/>
        <v>0.26700848461126847</v>
      </c>
      <c r="HU361" s="231">
        <f t="shared" ca="1" si="596"/>
        <v>0.26572159464062284</v>
      </c>
      <c r="HV361" s="231">
        <f t="shared" ca="1" si="596"/>
        <v>0.26485745351708467</v>
      </c>
      <c r="HW361" s="231">
        <f t="shared" ca="1" si="596"/>
        <v>0.2652327725658094</v>
      </c>
      <c r="HX361" s="231">
        <f t="shared" ca="1" si="596"/>
        <v>0.2626974236869572</v>
      </c>
      <c r="HY361" s="231">
        <f t="shared" ca="1" si="596"/>
        <v>0.2607191418427951</v>
      </c>
      <c r="HZ361" s="231">
        <f t="shared" ca="1" si="596"/>
        <v>0.25469865348194337</v>
      </c>
      <c r="IA361" s="231">
        <f t="shared" ca="1" si="596"/>
        <v>0.25113195709531838</v>
      </c>
      <c r="IB361" s="231">
        <f t="shared" ca="1" si="596"/>
        <v>0.24523487110382791</v>
      </c>
      <c r="IC361" s="231">
        <f t="shared" ca="1" si="596"/>
        <v>0.24405350353595234</v>
      </c>
      <c r="ID361" s="231">
        <f t="shared" ca="1" si="596"/>
        <v>0.24148495086303112</v>
      </c>
      <c r="IE361" s="231">
        <f t="shared" ca="1" si="596"/>
        <v>0.26195391188457468</v>
      </c>
      <c r="IF361" s="231">
        <f t="shared" ca="1" si="596"/>
        <v>0.2412077502410265</v>
      </c>
      <c r="IG361" s="231">
        <f t="shared" ca="1" si="596"/>
        <v>0.24060725321815574</v>
      </c>
      <c r="IH361" s="231">
        <f t="shared" ca="1" si="596"/>
        <v>0.23655238383248492</v>
      </c>
      <c r="II361" s="231">
        <f t="shared" ca="1" si="596"/>
        <v>0.23247163361751</v>
      </c>
      <c r="IJ361" s="231">
        <f t="shared" ca="1" si="596"/>
        <v>0.22740534926750058</v>
      </c>
      <c r="IK361" s="231">
        <f t="shared" ca="1" si="596"/>
        <v>0.22350714436382549</v>
      </c>
      <c r="IL361" s="231">
        <f t="shared" ca="1" si="596"/>
        <v>0.22150536403184254</v>
      </c>
      <c r="IM361" s="231">
        <f t="shared" ca="1" si="596"/>
        <v>0.22047860288359677</v>
      </c>
      <c r="IN361" s="231">
        <f t="shared" ca="1" si="596"/>
        <v>0.22114167266448748</v>
      </c>
      <c r="IO361" s="231">
        <f t="shared" ca="1" si="596"/>
        <v>0.2203023638125563</v>
      </c>
      <c r="IP361" s="231">
        <f t="shared" ca="1" si="596"/>
        <v>0.21914883390238923</v>
      </c>
      <c r="IQ361" s="231">
        <f t="shared" ca="1" si="596"/>
        <v>0.21540111289271063</v>
      </c>
      <c r="IR361" s="231">
        <f t="shared" ca="1" si="596"/>
        <v>0.21104441004595129</v>
      </c>
      <c r="IS361" s="231">
        <f t="shared" ca="1" si="596"/>
        <v>0.20671459331202768</v>
      </c>
      <c r="IT361" s="231">
        <f t="shared" ca="1" si="596"/>
        <v>0.20260048468490371</v>
      </c>
      <c r="IU361" s="231">
        <f t="shared" ca="1" si="596"/>
        <v>0.20216610536482224</v>
      </c>
      <c r="IV361" s="231">
        <f t="shared" ca="1" si="596"/>
        <v>0.19991307677225614</v>
      </c>
      <c r="IW361" s="231">
        <f t="shared" ca="1" si="596"/>
        <v>0.20323908228897572</v>
      </c>
      <c r="IX361" s="231">
        <f t="shared" ca="1" si="596"/>
        <v>0.1988331928237202</v>
      </c>
      <c r="IY361" s="231">
        <f t="shared" ca="1" si="596"/>
        <v>0.20276658175290915</v>
      </c>
      <c r="IZ361" s="231">
        <f t="shared" ca="1" si="596"/>
        <v>0.19126400297627882</v>
      </c>
      <c r="JA361" s="231">
        <f t="shared" ca="1" si="596"/>
        <v>0.1996939795416742</v>
      </c>
      <c r="JB361" s="231">
        <f t="shared" ca="1" si="596"/>
        <v>0.13466807549546478</v>
      </c>
    </row>
    <row r="362" spans="1:262">
      <c r="B362" s="230">
        <v>1</v>
      </c>
      <c r="C362" s="229">
        <f>0+Div_Nt_load2</f>
        <v>1.953125E-5</v>
      </c>
      <c r="D362" s="226">
        <f t="shared" ref="D362:D425" ca="1" si="597">Vo_set2+E362</f>
        <v>58.233429376625196</v>
      </c>
      <c r="E362" s="225">
        <f ca="1">G361</f>
        <v>0.13342937662519477</v>
      </c>
      <c r="F362" s="224">
        <v>1</v>
      </c>
      <c r="G362" s="223">
        <f ca="1">2*IMREAL(K101)*COS(2*PI()*B101*1/Nt_load2)-2*IMAGINARY(K101)*SIN(2*PI()*B101*1/Nt_load2)</f>
        <v>0.24501036269591231</v>
      </c>
      <c r="H362" s="223">
        <f t="shared" ref="H362:H425" ca="1" si="598">2*IMREAL(K101)*COS(2*PI()*B101*2/Nt_load2)-2*IMAGINARY(K101)*SIN(2*PI()*B101*2/Nt_load2)</f>
        <v>0.24279638944345416</v>
      </c>
      <c r="I362" s="223">
        <f t="shared" ref="I362:I425" ca="1" si="599">2*IMREAL(K101)*COS(2*PI()*B101*3/Nt_load2)-2*IMAGINARY(K101)*SIN(2*PI()*B101*3/Nt_load2)</f>
        <v>0.240436164724737</v>
      </c>
      <c r="J362" s="223">
        <f t="shared" ref="J362:J425" ca="1" si="600">2*IMREAL(K101)*COS(2*PI()*B101*4/Nt_load2)-2*IMAGINARY(K101)*SIN(2*PI()*B101*4/Nt_load2)</f>
        <v>0.23793111025087699</v>
      </c>
      <c r="K362" s="223">
        <f t="shared" ref="K362:K425" ca="1" si="601">2*IMREAL(K101)*COS(2*PI()*B101*5/Nt_load2)-2*IMAGINARY(K101)*SIN(2*PI()*B101*5/Nt_load2)</f>
        <v>0.23528273497301905</v>
      </c>
      <c r="L362" s="223">
        <f t="shared" ref="L362:L425" ca="1" si="602">2*IMREAL(K101)*COS(2*PI()*B101*6/Nt_load2)-2*IMAGINARY(K101)*SIN(2*PI()*B101*6/Nt_load2)</f>
        <v>0.23249263417340155</v>
      </c>
      <c r="M362" s="223">
        <f t="shared" ref="M362:M425" ca="1" si="603">2*IMREAL(K101)*COS(2*PI()*B101*7/Nt_load2)-2*IMAGINARY(K101)*SIN(2*PI()*B101*7/Nt_load2)</f>
        <v>0.22956248850441749</v>
      </c>
      <c r="N362" s="223">
        <f t="shared" ref="N362:N425" ca="1" si="604">2*IMREAL(K101)*COS(2*PI()*B101*8/Nt_load2)-2*IMAGINARY(K101)*SIN(2*PI()*B101*8/Nt_load2)</f>
        <v>0.22649406297625271</v>
      </c>
      <c r="O362" s="223">
        <f t="shared" ref="O362:O425" ca="1" si="605">2*IMREAL(K101)*COS(2*PI()*B101*9/Nt_load2)-2*IMAGINARY(K101)*SIN(2*PI()*B101*9/Nt_load2)</f>
        <v>0.22328920589370954</v>
      </c>
      <c r="P362" s="223">
        <f t="shared" ref="P362:P425" ca="1" si="606">2*IMREAL(K101)*COS(2*PI()*B101*10/Nt_load2)-2*IMAGINARY(K101)*SIN(2*PI()*B101*10/Nt_load2)</f>
        <v>0.2199498477428572</v>
      </c>
      <c r="Q362" s="223">
        <f t="shared" ref="Q362:Q425" ca="1" si="607">2*IMREAL(K101)*COS(2*PI()*B101*11/Nt_load2)-2*IMAGINARY(K101)*SIN(2*PI()*B101*11/Nt_load2)</f>
        <v>0.2164780000281791</v>
      </c>
      <c r="R362" s="223">
        <f t="shared" ref="R362:R425" ca="1" si="608">2*IMREAL(K101)*COS(2*PI()*B101*12/Nt_load2)-2*IMAGINARY(K101)*SIN(2*PI()*B101*12/Nt_load2)</f>
        <v>0.21287575406091783</v>
      </c>
      <c r="S362" s="223">
        <f t="shared" ref="S362:S425" ca="1" si="609">2*IMREAL(K101)*COS(2*PI()*B101*13/Nt_load2)-2*IMAGINARY(K101)*SIN(2*PI()*B101*13/Nt_load2)</f>
        <v>0.20914527969934738</v>
      </c>
      <c r="T362" s="223">
        <f t="shared" ref="T362:T425" ca="1" si="610">2*IMREAL(K101)*COS(2*PI()*B101*14/Nt_load2)-2*IMAGINARY(K101)*SIN(2*PI()*B101*14/Nt_load2)</f>
        <v>0.20528882404173179</v>
      </c>
      <c r="U362" s="223">
        <f t="shared" ref="U362:U425" ca="1" si="611">2*IMREAL(K101)*COS(2*PI()*B101*15/Nt_load2)-2*IMAGINARY(K101)*SIN(2*PI()*B101*15/Nt_load2)</f>
        <v>0.20130871007275705</v>
      </c>
      <c r="V362" s="223">
        <f t="shared" ref="V362:V425" ca="1" si="612">2*IMREAL(K101)*COS(2*PI()*B101*16/Nt_load2)-2*IMAGINARY(K101)*SIN(2*PI()*B101*16/Nt_load2)</f>
        <v>0.19720733526425191</v>
      </c>
      <c r="W362" s="223">
        <f t="shared" ref="W362:W425" ca="1" si="613">2*IMREAL(K101)*COS(2*PI()*B101*17/Nt_load2)-2*IMAGINARY(K101)*SIN(2*PI()*B101*17/Nt_load2)</f>
        <v>0.19298717013104086</v>
      </c>
      <c r="X362" s="223">
        <f t="shared" ref="X362:X425" ca="1" si="614">2*IMREAL(K101)*COS(2*PI()*B101*18/Nt_load2)-2*IMAGINARY(K101)*SIN(2*PI()*B101*18/Nt_load2)</f>
        <v>0.18865075674279796</v>
      </c>
      <c r="Y362" s="223">
        <f t="shared" ref="Y362:Y425" ca="1" si="615">2*IMREAL(K101)*COS(2*PI()*B101*19/Nt_load2)-2*IMAGINARY(K101)*SIN(2*PI()*B101*19/Nt_load2)</f>
        <v>0.18420070719279932</v>
      </c>
      <c r="Z362" s="223">
        <f t="shared" ref="Z362:Z425" ca="1" si="616">2*IMREAL(K101)*COS(2*PI()*B101*20/Nt_load2)-2*IMAGINARY(K101)*SIN(2*PI()*B101*20/Nt_load2)</f>
        <v>0.17963970202449583</v>
      </c>
      <c r="AA362" s="223">
        <f t="shared" ref="AA362:AA425" ca="1" si="617">2*IMREAL(K101)*COS(2*PI()*B101*21/Nt_load2)-2*IMAGINARY(K101)*SIN(2*PI()*B101*21/Nt_load2)</f>
        <v>0.17497048861685394</v>
      </c>
      <c r="AB362" s="223">
        <f t="shared" ref="AB362:AB425" ca="1" si="618">2*IMREAL(K101)*COS(2*PI()*B101*22/Nt_load2)-2*IMAGINARY(K101)*SIN(2*PI()*B101*22/Nt_load2)</f>
        <v>0.17019587952943718</v>
      </c>
      <c r="AC362" s="223">
        <f t="shared" ref="AC362:AC425" ca="1" si="619">2*IMREAL(K101)*COS(2*PI()*B101*23/Nt_load2)-2*IMAGINARY(K101)*SIN(2*PI()*B101*23/Nt_load2)</f>
        <v>0.16531875080822572</v>
      </c>
      <c r="AD362" s="223">
        <f t="shared" ref="AD362:AD425" ca="1" si="620">2*IMREAL(K101)*COS(2*PI()*B101*24/Nt_load2)-2*IMAGINARY(K101)*SIN(2*PI()*B101*24/Nt_load2)</f>
        <v>0.16034204025319368</v>
      </c>
      <c r="AE362" s="223">
        <f t="shared" ref="AE362:AE425" ca="1" si="621">2*IMREAL(K101)*COS(2*PI()*B101*25/Nt_load2)-2*IMAGINARY(K101)*SIN(2*PI()*B101*25/Nt_load2)</f>
        <v>0.15526874564868814</v>
      </c>
      <c r="AF362" s="223">
        <f t="shared" ref="AF362:AF425" ca="1" si="622">2*IMREAL(K101)*COS(2*PI()*B101*26/Nt_load2)-2*IMAGINARY(K101)*SIN(2*PI()*B101*26/Nt_load2)</f>
        <v>0.15010192295767621</v>
      </c>
      <c r="AG362" s="223">
        <f t="shared" ref="AG362:AG425" ca="1" si="623">2*IMREAL(K101)*COS(2*PI()*B101*27/Nt_load2)-2*IMAGINARY(K101)*SIN(2*PI()*B101*27/Nt_load2)</f>
        <v>0.14484468448094701</v>
      </c>
      <c r="AH362" s="223">
        <f t="shared" ref="AH362:AH425" ca="1" si="624">2*IMREAL(K101)*COS(2*PI()*B101*28/Nt_load2)-2*IMAGINARY(K101)*SIN(2*PI()*B101*28/Nt_load2)</f>
        <v>0.13950019698237803</v>
      </c>
      <c r="AI362" s="223">
        <f t="shared" ref="AI362:AI425" ca="1" si="625">2*IMREAL(K101)*COS(2*PI()*B101*29/Nt_load2)-2*IMAGINARY(K101)*SIN(2*PI()*B101*29/Nt_load2)</f>
        <v>0.13407167978139523</v>
      </c>
      <c r="AJ362" s="223">
        <f t="shared" ref="AJ362:AJ425" ca="1" si="626">2*IMREAL(K101)*COS(2*PI()*B101*30/Nt_load2)-2*IMAGINARY(K101)*SIN(2*PI()*B101*30/Nt_load2)</f>
        <v>0.12856240281377512</v>
      </c>
      <c r="AK362" s="223">
        <f t="shared" ref="AK362:AK425" ca="1" si="627">2*IMREAL(K101)*COS(2*PI()*B101*31/Nt_load2)-2*IMAGINARY(K101)*SIN(2*PI()*B101*31/Nt_load2)</f>
        <v>0.12297568466195791</v>
      </c>
      <c r="AL362" s="223">
        <f t="shared" ref="AL362:AL425" ca="1" si="628">2*IMREAL(K101)*COS(2*PI()*B101*32/Nt_load2)-2*IMAGINARY(K101)*SIN(2*PI()*B101*32/Nt_load2)</f>
        <v>0.11731489055605732</v>
      </c>
      <c r="AM362" s="223">
        <f t="shared" ref="AM362:AM425" ca="1" si="629">2*IMREAL(K101)*COS(2*PI()*B101*33/Nt_load2)-2*IMAGINARY(K101)*SIN(2*PI()*B101*33/Nt_load2)</f>
        <v>0.11158343034677207</v>
      </c>
      <c r="AN362" s="223">
        <f t="shared" ref="AN362:AN425" ca="1" si="630">2*IMREAL(K101)*COS(2*PI()*B101*34/Nt_load2)-2*IMAGINARY(K101)*SIN(2*PI()*B101*34/Nt_load2)</f>
        <v>0.10578475645141912</v>
      </c>
      <c r="AO362" s="223">
        <f t="shared" ref="AO362:AO425" ca="1" si="631">2*IMREAL(K101)*COS(2*PI()*B101*35/Nt_load2)-2*IMAGINARY(K101)*SIN(2*PI()*B101*35/Nt_load2)</f>
        <v>9.9922361774326701E-2</v>
      </c>
      <c r="AP362" s="223">
        <f t="shared" ref="AP362:AP425" ca="1" si="632">2*IMREAL(K101)*COS(2*PI()*B101*36/Nt_load2)-2*IMAGINARY(K101)*SIN(2*PI()*B101*36/Nt_load2)</f>
        <v>9.399977760283916E-2</v>
      </c>
      <c r="AQ362" s="223">
        <f t="shared" ref="AQ362:AQ425" ca="1" si="633">2*IMREAL(K101)*COS(2*PI()*B101*37/Nt_load2)-2*IMAGINARY(K101)*SIN(2*PI()*B101*37/Nt_load2)</f>
        <v>8.8020571480201759E-2</v>
      </c>
      <c r="AR362" s="223">
        <f t="shared" ref="AR362:AR425" ca="1" si="634">2*IMREAL(K101)*COS(2*PI()*B101*38/Nt_load2)-2*IMAGINARY(K101)*SIN(2*PI()*B101*38/Nt_load2)</f>
        <v>8.1988345056605877E-2</v>
      </c>
      <c r="AS362" s="223">
        <f t="shared" ref="AS362:AS425" ca="1" si="635">2*IMREAL(K101)*COS(2*PI()*B101*39/Nt_load2)-2*IMAGINARY(K101)*SIN(2*PI()*B101*39/Nt_load2)</f>
        <v>7.590673191968951E-2</v>
      </c>
      <c r="AT362" s="223">
        <f t="shared" ref="AT362:AT425" ca="1" si="636">2*IMREAL(K101)*COS(2*PI()*B101*40/Nt_load2)-2*IMAGINARY(K101)*SIN(2*PI()*B101*40/Nt_load2)</f>
        <v>6.9779395405800276E-2</v>
      </c>
      <c r="AU362" s="223">
        <f t="shared" ref="AU362:AU425" ca="1" si="637">2*IMREAL(K101)*COS(2*PI()*B101*41/Nt_load2)-2*IMAGINARY(K101)*SIN(2*PI()*B101*41/Nt_load2)</f>
        <v>6.3610026393338251E-2</v>
      </c>
      <c r="AV362" s="223">
        <f t="shared" ref="AV362:AV425" ca="1" si="638">2*IMREAL(K101)*COS(2*PI()*B101*42/Nt_load2)-2*IMAGINARY(K101)*SIN(2*PI()*B101*42/Nt_load2)</f>
        <v>5.7402341079508909E-2</v>
      </c>
      <c r="AW362" s="223">
        <f t="shared" ref="AW362:AW425" ca="1" si="639">2*IMREAL(K101)*COS(2*PI()*B101*43/Nt_load2)-2*IMAGINARY(K101)*SIN(2*PI()*B101*43/Nt_load2)</f>
        <v>5.1160078741825155E-2</v>
      </c>
      <c r="AX362" s="223">
        <f t="shared" ref="AX362:AX425" ca="1" si="640">2*IMREAL(K101)*COS(2*PI()*B101*44/Nt_load2)-2*IMAGINARY(K101)*SIN(2*PI()*B101*44/Nt_load2)</f>
        <v>4.4886999485705861E-2</v>
      </c>
      <c r="AY362" s="223">
        <f t="shared" ref="AY362:AY425" ca="1" si="641">2*IMREAL(K101)*COS(2*PI()*B101*45/Nt_load2)-2*IMAGINARY(K101)*SIN(2*PI()*B101*45/Nt_load2)</f>
        <v>3.8586881979529322E-2</v>
      </c>
      <c r="AZ362" s="223">
        <f t="shared" ref="AZ362:AZ425" ca="1" si="642">2*IMREAL(K101)*COS(2*PI()*B101*46/Nt_load2)-2*IMAGINARY(K101)*SIN(2*PI()*B101*46/Nt_load2)</f>
        <v>3.2263521178504825E-2</v>
      </c>
      <c r="BA362" s="223">
        <f t="shared" ref="BA362:BA425" ca="1" si="643">2*IMREAL(K101)*COS(2*PI()*B101*47/Nt_load2)-2*IMAGINARY(K101)*SIN(2*PI()*B101*47/Nt_load2)</f>
        <v>2.5920726038733133E-2</v>
      </c>
      <c r="BB362" s="223">
        <f t="shared" ref="BB362:BB425" ca="1" si="644">2*IMREAL(K101)*COS(2*PI()*B101*48/Nt_load2)-2*IMAGINARY(K101)*SIN(2*PI()*B101*48/Nt_load2)</f>
        <v>1.9562317222834108E-2</v>
      </c>
      <c r="BC362" s="223">
        <f t="shared" ref="BC362:BC425" ca="1" si="645">2*IMREAL(K101)*COS(2*PI()*B101*49/Nt_load2)-2*IMAGINARY(K101)*SIN(2*PI()*B101*49/Nt_load2)</f>
        <v>1.319212479852222E-2</v>
      </c>
      <c r="BD362" s="223">
        <f t="shared" ref="BD362:BD425" ca="1" si="646">2*IMREAL(K101)*COS(2*PI()*B101*50/Nt_load2)-2*IMAGINARY(K101)*SIN(2*PI()*B101*50/Nt_load2)</f>
        <v>6.8139859315169415E-3</v>
      </c>
      <c r="BE362" s="223">
        <f t="shared" ref="BE362:BE425" ca="1" si="647">2*IMREAL(K101)*COS(2*PI()*B101*51/Nt_load2)-2*IMAGINARY(K101)*SIN(2*PI()*B101*51/Nt_load2)</f>
        <v>4.3174257417794015E-4</v>
      </c>
      <c r="BF362" s="223">
        <f t="shared" ref="BF362:BF425" ca="1" si="648">2*IMREAL(K101)*COS(2*PI()*B101*52/Nt_load2)-2*IMAGINARY(K101)*SIN(2*PI()*B101*52/Nt_load2)</f>
        <v>-5.9507608487439079E-3</v>
      </c>
      <c r="BG362" s="223">
        <f t="shared" ref="BG362:BG425" ca="1" si="649">2*IMREAL(K101)*COS(2*PI()*B101*53/Nt_load2)-2*IMAGINARY(K101)*SIN(2*PI()*B101*53/Nt_load2)</f>
        <v>-1.2329679755843703E-2</v>
      </c>
      <c r="BH362" s="223">
        <f t="shared" ref="BH362:BH425" ca="1" si="650">2*IMREAL(K101)*COS(2*PI()*B101*54/Nt_load2)-2*IMAGINARY(K101)*SIN(2*PI()*B101*54/Nt_load2)</f>
        <v>-1.8701171724895001E-2</v>
      </c>
      <c r="BI362" s="223">
        <f t="shared" ref="BI362:BI425" ca="1" si="651">2*IMREAL(K101)*COS(2*PI()*B101*55/Nt_load2)-2*IMAGINARY(K101)*SIN(2*PI()*B101*55/Nt_load2)</f>
        <v>-2.5061398807381126E-2</v>
      </c>
      <c r="BJ362" s="223">
        <f t="shared" ref="BJ362:BJ425" ca="1" si="652">2*IMREAL(K101)*COS(2*PI()*B101*56/Nt_load2)-2*IMAGINARY(K101)*SIN(2*PI()*B101*56/Nt_load2)</f>
        <v>-3.1406529840331682E-2</v>
      </c>
      <c r="BK362" s="223">
        <f t="shared" ref="BK362:BK425" ca="1" si="653">2*IMREAL(K101)*COS(2*PI()*B101*57/Nt_load2)-2*IMAGINARY(K101)*SIN(2*PI()*B101*57/Nt_load2)</f>
        <v>-3.7732742754072228E-2</v>
      </c>
      <c r="BL362" s="223">
        <f t="shared" ref="BL362:BL425" ca="1" si="654">2*IMREAL(K101)*COS(2*PI()*B101*58/Nt_load2)-2*IMAGINARY(K101)*SIN(2*PI()*B101*58/Nt_load2)</f>
        <v>-4.4036226874495911E-2</v>
      </c>
      <c r="BM362" s="223">
        <f t="shared" ref="BM362:BM425" ca="1" si="655">2*IMREAL(K101)*COS(2*PI()*B101*59/Nt_load2)-2*IMAGINARY(K101)*SIN(2*PI()*B101*59/Nt_load2)</f>
        <v>-5.0313185218470897E-2</v>
      </c>
      <c r="BN362" s="223">
        <f t="shared" ref="BN362:BN425" ca="1" si="656">2*IMREAL(K101)*COS(2*PI()*B101*60/Nt_load2)-2*IMAGINARY(K101)*SIN(2*PI()*B101*60/Nt_load2)</f>
        <v>-5.655983678100146E-2</v>
      </c>
      <c r="BO362" s="223">
        <f t="shared" ref="BO362:BO425" ca="1" si="657">2*IMREAL(K101)*COS(2*PI()*B101*61/Nt_load2)-2*IMAGINARY(K101)*SIN(2*PI()*B101*61/Nt_load2)</f>
        <v>-6.2772418812763728E-2</v>
      </c>
      <c r="BP362" s="223">
        <f t="shared" ref="BP362:BP425" ca="1" si="658">2*IMREAL(K101)*COS(2*PI()*B101*62/Nt_load2)-2*IMAGINARY(K101)*SIN(2*PI()*B101*62/Nt_load2)</f>
        <v>-6.8947189086645058E-2</v>
      </c>
      <c r="BQ362" s="223">
        <f t="shared" ref="BQ362:BQ425" ca="1" si="659">2*IMREAL(K101)*COS(2*PI()*B101*63/Nt_load2)-2*IMAGINARY(K101)*SIN(2*PI()*B101*63/Nt_load2)</f>
        <v>-7.5080428151922105E-2</v>
      </c>
      <c r="BR362" s="223">
        <f t="shared" ref="BR362:BR425" ca="1" si="660">2*IMREAL(K101)*COS(2*PI()*B101*64/Nt_load2)-2*IMAGINARY(K101)*SIN(2*PI()*B101*64/Nt_load2)</f>
        <v>-8.1168441574718392E-2</v>
      </c>
      <c r="BS362" s="223">
        <f t="shared" ref="BS362:BS425" ca="1" si="661">2*IMREAL(K101)*COS(2*PI()*B101*65/Nt_load2)-2*IMAGINARY(K101)*SIN(2*PI()*B101*65/Nt_load2)</f>
        <v>-8.7207562163393607E-2</v>
      </c>
      <c r="BT362" s="223">
        <f t="shared" ref="BT362:BT425" ca="1" si="662">2*IMREAL(K101)*COS(2*PI()*B101*66/Nt_load2)-2*IMAGINARY(K101)*SIN(2*PI()*B101*66/Nt_load2)</f>
        <v>-9.319415217752243E-2</v>
      </c>
      <c r="BU362" s="223">
        <f t="shared" ref="BU362:BU425" ca="1" si="663">2*IMREAL(K101)*COS(2*PI()*B101*67/Nt_load2)-2*IMAGINARY(K101)*SIN(2*PI()*B101*67/Nt_load2)</f>
        <v>-9.9124605519133241E-2</v>
      </c>
      <c r="BV362" s="223">
        <f t="shared" ref="BV362:BV425" ca="1" si="664">2*IMREAL(K101)*COS(2*PI()*B101*68/Nt_load2)-2*IMAGINARY(K101)*SIN(2*PI()*B101*68/Nt_load2)</f>
        <v>-0.10499534990488714</v>
      </c>
      <c r="BW362" s="223">
        <f t="shared" ref="BW362:BW425" ca="1" si="665">2*IMREAL(K101)*COS(2*PI()*B101*69/Nt_load2)-2*IMAGINARY(K101)*SIN(2*PI()*B101*69/Nt_load2)</f>
        <v>-0.11080284901788727</v>
      </c>
      <c r="BX362" s="223">
        <f t="shared" ref="BX362:BX425" ca="1" si="666">2*IMREAL(K101)*COS(2*PI()*B101*70/Nt_load2)-2*IMAGINARY(K101)*SIN(2*PI()*B101*70/Nt_load2)</f>
        <v>-0.11654360463782446</v>
      </c>
      <c r="BY362" s="223">
        <f t="shared" ref="BY362:BY425" ca="1" si="667">2*IMREAL(K101)*COS(2*PI()*B101*71/Nt_load2)-2*IMAGINARY(K101)*SIN(2*PI()*B101*71/Nt_load2)</f>
        <v>-0.12221415874817387</v>
      </c>
      <c r="BZ362" s="223">
        <f t="shared" ref="BZ362:BZ425" ca="1" si="668">2*IMREAL(K101)*COS(2*PI()*B101*72/Nt_load2)-2*IMAGINARY(K101)*SIN(2*PI()*B101*72/Nt_load2)</f>
        <v>-0.12781109561917511</v>
      </c>
      <c r="CA362" s="223">
        <f t="shared" ref="CA362:CA425" ca="1" si="669">2*IMREAL(K101)*COS(2*PI()*B101*73/Nt_load2)-2*IMAGINARY(K101)*SIN(2*PI()*B101*73/Nt_load2)</f>
        <v>-0.13333104386534006</v>
      </c>
      <c r="CB362" s="223">
        <f t="shared" ref="CB362:CB425" ca="1" si="670">2*IMREAL(K101)*COS(2*PI()*B101*74/Nt_load2)-2*IMAGINARY(K101)*SIN(2*PI()*B101*74/Nt_load2)</f>
        <v>-0.13877067847624941</v>
      </c>
      <c r="CC362" s="223">
        <f t="shared" ref="CC362:CC425" ca="1" si="671">2*IMREAL(K101)*COS(2*PI()*B101*75/Nt_load2)-2*IMAGINARY(K101)*SIN(2*PI()*B101*75/Nt_load2)</f>
        <v>-0.14412672281941452</v>
      </c>
      <c r="CD362" s="223">
        <f t="shared" ref="CD362:CD425" ca="1" si="672">2*IMREAL(K101)*COS(2*PI()*B101*76/Nt_load2)-2*IMAGINARY(K101)*SIN(2*PI()*B101*76/Nt_load2)</f>
        <v>-0.14939595061399846</v>
      </c>
      <c r="CE362" s="223">
        <f t="shared" ref="CE362:CE425" ca="1" si="673">2*IMREAL(K101)*COS(2*PI()*B101*77/Nt_load2)-2*IMAGINARY(K101)*SIN(2*PI()*B101*77/Nt_load2)</f>
        <v>-0.15457518787420704</v>
      </c>
      <c r="CF362" s="223">
        <f t="shared" ref="CF362:CF425" ca="1" si="674">2*IMREAL(K101)*COS(2*PI()*B101*78/Nt_load2)-2*IMAGINARY(K101)*SIN(2*PI()*B101*78/Nt_load2)</f>
        <v>-0.15966131482117868</v>
      </c>
      <c r="CG362" s="223">
        <f t="shared" ref="CG362:CG425" ca="1" si="675">2*IMREAL(K101)*COS(2*PI()*B101*79/Nt_load2)-2*IMAGINARY(K101)*SIN(2*PI()*B101*79/Nt_load2)</f>
        <v>-0.16465126776222319</v>
      </c>
      <c r="CH362" s="223">
        <f t="shared" ref="CH362:CH425" ca="1" si="676">2*IMREAL(K101)*COS(2*PI()*B101*80/Nt_load2)-2*IMAGINARY(K101)*SIN(2*PI()*B101*80/Nt_load2)</f>
        <v>-0.16954204093627515</v>
      </c>
      <c r="CI362" s="223">
        <f t="shared" ref="CI362:CI425" ca="1" si="677">2*IMREAL(K101)*COS(2*PI()*B101*81/Nt_load2)-2*IMAGINARY(K101)*SIN(2*PI()*B101*81/Nt_load2)</f>
        <v>-0.17433068832445234</v>
      </c>
      <c r="CJ362" s="223">
        <f t="shared" ref="CJ362:CJ425" ca="1" si="678">2*IMREAL(K101)*COS(2*PI()*B101*82/Nt_load2)-2*IMAGINARY(K101)*SIN(2*PI()*B101*82/Nt_load2)</f>
        <v>-0.17901432542462714</v>
      </c>
      <c r="CK362" s="223">
        <f t="shared" ref="CK362:CK425" ca="1" si="679">2*IMREAL(K101)*COS(2*PI()*B101*83/Nt_load2)-2*IMAGINARY(K101)*SIN(2*PI()*B101*83/Nt_load2)</f>
        <v>-0.18359013098894306</v>
      </c>
      <c r="CL362" s="223">
        <f t="shared" ref="CL362:CL425" ca="1" si="680">2*IMREAL(K101)*COS(2*PI()*B101*84/Nt_load2)-2*IMAGINARY(K101)*SIN(2*PI()*B101*84/Nt_load2)</f>
        <v>-0.18805534872322832</v>
      </c>
      <c r="CM362" s="223">
        <f t="shared" ref="CM362:CM425" ca="1" si="681">2*IMREAL(K101)*COS(2*PI()*B101*85/Nt_load2)-2*IMAGINARY(K101)*SIN(2*PI()*B101*85/Nt_load2)</f>
        <v>-0.19240728894728509</v>
      </c>
      <c r="CN362" s="223">
        <f t="shared" ref="CN362:CN425" ca="1" si="682">2*IMREAL(K101)*COS(2*PI()*B101*86/Nt_load2)-2*IMAGINARY(K101)*SIN(2*PI()*B101*86/Nt_load2)</f>
        <v>-0.19664333021505193</v>
      </c>
      <c r="CO362" s="223">
        <f t="shared" ref="CO362:CO425" ca="1" si="683">2*IMREAL(K101)*COS(2*PI()*B101*87/Nt_load2)-2*IMAGINARY(K101)*SIN(2*PI()*B101*87/Nt_load2)</f>
        <v>-0.20076092089366498</v>
      </c>
      <c r="CP362" s="223">
        <f t="shared" ref="CP362:CP425" ca="1" si="684">2*IMREAL(K101)*COS(2*PI()*B101*88/Nt_load2)-2*IMAGINARY(K101)*SIN(2*PI()*B101*88/Nt_load2)</f>
        <v>-0.20475758070046601</v>
      </c>
      <c r="CQ362" s="223">
        <f t="shared" ref="CQ362:CQ425" ca="1" si="685">2*IMREAL(K101)*COS(2*PI()*B101*89/Nt_load2)-2*IMAGINARY(K101)*SIN(2*PI()*B101*89/Nt_load2)</f>
        <v>-0.20863090219703229</v>
      </c>
      <c r="CR362" s="223">
        <f t="shared" ref="CR362:CR425" ca="1" si="686">2*IMREAL(K101)*COS(2*PI()*B101*90/Nt_load2)-2*IMAGINARY(K101)*SIN(2*PI()*B101*90/Nt_load2)</f>
        <v>-0.21237855223932689</v>
      </c>
      <c r="CS362" s="223">
        <f t="shared" ref="CS362:CS425" ca="1" si="687">2*IMREAL(K101)*COS(2*PI()*B101*91/Nt_load2)-2*IMAGINARY(K101)*SIN(2*PI()*B101*91/Nt_load2)</f>
        <v>-0.21599827338309807</v>
      </c>
      <c r="CT362" s="223">
        <f t="shared" ref="CT362:CT425" ca="1" si="688">2*IMREAL(K101)*COS(2*PI()*B101*92/Nt_load2)-2*IMAGINARY(K101)*SIN(2*PI()*B101*92/Nt_load2)</f>
        <v>-0.21948788524367896</v>
      </c>
      <c r="CU362" s="223">
        <f t="shared" ref="CU362:CU425" ca="1" si="689">2*IMREAL(K101)*COS(2*PI()*B101*93/Nt_load2)-2*IMAGINARY(K101)*SIN(2*PI()*B101*93/Nt_load2)</f>
        <v>-0.22284528580936969</v>
      </c>
      <c r="CV362" s="223">
        <f t="shared" ref="CV362:CV425" ca="1" si="690">2*IMREAL(K101)*COS(2*PI()*B101*94/Nt_load2)-2*IMAGINARY(K101)*SIN(2*PI()*B101*94/Nt_load2)</f>
        <v>-0.22606845270761083</v>
      </c>
      <c r="CW362" s="223">
        <f t="shared" ref="CW362:CW425" ca="1" si="691">2*IMREAL(K101)*COS(2*PI()*B101*95/Nt_load2)-2*IMAGINARY(K101)*SIN(2*PI()*B101*95/Nt_load2)</f>
        <v>-0.22915544442318483</v>
      </c>
      <c r="CX362" s="223">
        <f t="shared" ref="CX362:CX425" ca="1" si="692">2*IMREAL(K101)*COS(2*PI()*B101*96/Nt_load2)-2*IMAGINARY(K101)*SIN(2*PI()*B101*96/Nt_load2)</f>
        <v>-0.23210440146771225</v>
      </c>
      <c r="CY362" s="223">
        <f t="shared" ref="CY362:CY425" ca="1" si="693">2*IMREAL(K101)*COS(2*PI()*B101*97/Nt_load2)-2*IMAGINARY(K101)*SIN(2*PI()*B101*97/Nt_load2)</f>
        <v>-0.23491354749973808</v>
      </c>
      <c r="CZ362" s="223">
        <f t="shared" ref="CZ362:CZ425" ca="1" si="694">2*IMREAL(K101)*COS(2*PI()*B101*98/Nt_load2)-2*IMAGINARY(K101)*SIN(2*PI()*B101*98/Nt_load2)</f>
        <v>-0.23758119039473341</v>
      </c>
      <c r="DA362" s="223">
        <f t="shared" ref="DA362:DA425" ca="1" si="695">2*IMREAL(K101)*COS(2*PI()*B101*99/Nt_load2)-2*IMAGINARY(K101)*SIN(2*PI()*B101*99/Nt_load2)</f>
        <v>-0.24010572326436791</v>
      </c>
      <c r="DB362" s="223">
        <f t="shared" ref="DB362:DB425" ca="1" si="696">2*IMREAL(K101)*COS(2*PI()*B101*100/Nt_load2)-2*IMAGINARY(K101)*SIN(2*PI()*B101*100/Nt_load2)</f>
        <v>-0.24248562542443919</v>
      </c>
      <c r="DC362" s="223">
        <f t="shared" ref="DC362:DC425" ca="1" si="697">2*IMREAL(K101)*COS(2*PI()*B101*101/Nt_load2)-2*IMAGINARY(K101)*SIN(2*PI()*B101*101/Nt_load2)</f>
        <v>-0.24471946331087635</v>
      </c>
      <c r="DD362" s="223">
        <f t="shared" ref="DD362:DD425" ca="1" si="698">2*IMREAL(K101)*COS(2*PI()*B101*102/Nt_load2)-2*IMAGINARY(K101)*SIN(2*PI()*B101*102/Nt_load2)</f>
        <v>-0.24680589134326514</v>
      </c>
      <c r="DE362" s="223">
        <f t="shared" ref="DE362:DE425" ca="1" si="699">2*IMREAL(K101)*COS(2*PI()*B101*103/Nt_load2)-2*IMAGINARY(K101)*SIN(2*PI()*B101*103/Nt_load2)</f>
        <v>-0.24874365273537544</v>
      </c>
      <c r="DF362" s="223">
        <f t="shared" ref="DF362:DF425" ca="1" si="700">2*IMREAL(K101)*COS(2*PI()*B101*104/Nt_load2)-2*IMAGINARY(K101)*SIN(2*PI()*B101*104/Nt_load2)</f>
        <v>-0.25053158025220224</v>
      </c>
      <c r="DG362" s="223">
        <f t="shared" ref="DG362:DG425" ca="1" si="701">2*IMREAL(K101)*COS(2*PI()*B101*105/Nt_load2)-2*IMAGINARY(K101)*SIN(2*PI()*B101*105/Nt_load2)</f>
        <v>-0.25216859691306426</v>
      </c>
      <c r="DH362" s="223">
        <f t="shared" ref="DH362:DH425" ca="1" si="702">2*IMREAL(K101)*COS(2*PI()*B101*106/Nt_load2)-2*IMAGINARY(K101)*SIN(2*PI()*B101*106/Nt_load2)</f>
        <v>-0.25365371664033698</v>
      </c>
      <c r="DI362" s="223">
        <f t="shared" ref="DI362:DI425" ca="1" si="703">2*IMREAL(K101)*COS(2*PI()*B101*107/Nt_load2)-2*IMAGINARY(K101)*SIN(2*PI()*B101*107/Nt_load2)</f>
        <v>-0.25498604485342902</v>
      </c>
      <c r="DJ362" s="223">
        <f t="shared" ref="DJ362:DJ425" ca="1" si="704">2*IMREAL(K101)*COS(2*PI()*B101*108/Nt_load2)-2*IMAGINARY(K101)*SIN(2*PI()*B101*108/Nt_load2)</f>
        <v>-0.25616477900764362</v>
      </c>
      <c r="DK362" s="223">
        <f t="shared" ref="DK362:DK425" ca="1" si="705">2*IMREAL(K101)*COS(2*PI()*B101*109/Nt_load2)-2*IMAGINARY(K101)*SIN(2*PI()*B101*109/Nt_load2)</f>
        <v>-0.25718920907760212</v>
      </c>
      <c r="DL362" s="223">
        <f t="shared" ref="DL362:DL425" ca="1" si="706">2*IMREAL(K101)*COS(2*PI()*B101*110/Nt_load2)-2*IMAGINARY(K101)*SIN(2*PI()*B101*110/Nt_load2)</f>
        <v>-0.25805871798493618</v>
      </c>
      <c r="DM362" s="223">
        <f t="shared" ref="DM362:DM425" ca="1" si="707">2*IMREAL(K101)*COS(2*PI()*B101*111/Nt_load2)-2*IMAGINARY(K101)*SIN(2*PI()*B101*111/Nt_load2)</f>
        <v>-0.25877278196999315</v>
      </c>
      <c r="DN362" s="223">
        <f t="shared" ref="DN362:DN425" ca="1" si="708">2*IMREAL(K101)*COS(2*PI()*B101*112/Nt_load2)-2*IMAGINARY(K101)*SIN(2*PI()*B101*112/Nt_load2)</f>
        <v>-0.25933097090732893</v>
      </c>
      <c r="DO362" s="223">
        <f t="shared" ref="DO362:DO425" ca="1" si="709">2*IMREAL(K101)*COS(2*PI()*B101*113/Nt_load2)-2*IMAGINARY(K101)*SIN(2*PI()*B101*113/Nt_load2)</f>
        <v>-0.25973294856479967</v>
      </c>
      <c r="DP362" s="223">
        <f t="shared" ref="DP362:DP425" ca="1" si="710">2*IMREAL(K101)*COS(2*PI()*B101*114/Nt_load2)-2*IMAGINARY(K101)*SIN(2*PI()*B101*114/Nt_load2)</f>
        <v>-0.25997847280609548</v>
      </c>
      <c r="DQ362" s="223">
        <f t="shared" ref="DQ362:DQ425" ca="1" si="711">2*IMREAL(K101)*COS(2*PI()*B101*115/Nt_load2)-2*IMAGINARY(K101)*SIN(2*PI()*B101*115/Nt_load2)</f>
        <v>-0.26006739573659421</v>
      </c>
      <c r="DR362" s="223">
        <f t="shared" ref="DR362:DR425" ca="1" si="712">2*IMREAL(K101)*COS(2*PI()*B101*116/Nt_load2)-2*IMAGINARY(K101)*SIN(2*PI()*B101*116/Nt_load2)</f>
        <v>-0.25999966379244749</v>
      </c>
      <c r="DS362" s="223">
        <f t="shared" ref="DS362:DS425" ca="1" si="713">2*IMREAL(K101)*COS(2*PI()*B101*117/Nt_load2)-2*IMAGINARY(K101)*SIN(2*PI()*B101*117/Nt_load2)</f>
        <v>-0.25977531777284579</v>
      </c>
      <c r="DT362" s="223">
        <f t="shared" ref="DT362:DT425" ca="1" si="714">2*IMREAL(K101)*COS(2*PI()*B101*118/Nt_load2)-2*IMAGINARY(K101)*SIN(2*PI()*B101*118/Nt_load2)</f>
        <v>-0.25939449281544247</v>
      </c>
      <c r="DU362" s="223">
        <f t="shared" ref="DU362:DU425" ca="1" si="715">2*IMREAL(K101)*COS(2*PI()*B101*119/Nt_load2)-2*IMAGINARY(K101)*SIN(2*PI()*B101*119/Nt_load2)</f>
        <v>-0.25885741831495201</v>
      </c>
      <c r="DV362" s="223">
        <f t="shared" ref="DV362:DV425" ca="1" si="716">2*IMREAL(K101)*COS(2*PI()*B101*120/Nt_load2)-2*IMAGINARY(K101)*SIN(2*PI()*B101*120/Nt_load2)</f>
        <v>-0.25816441778497096</v>
      </c>
      <c r="DW362" s="223">
        <f t="shared" ref="DW362:DW425" ca="1" si="717">2*IMREAL(K101)*COS(2*PI()*B101*121/Nt_load2)-2*IMAGINARY(K101)*SIN(2*PI()*B101*121/Nt_load2)</f>
        <v>-0.2573159086631055</v>
      </c>
      <c r="DX362" s="223">
        <f t="shared" ref="DX362:DX425" ca="1" si="718">2*IMREAL(K101)*COS(2*PI()*B101*122/Nt_load2)-2*IMAGINARY(K101)*SIN(2*PI()*B101*122/Nt_load2)</f>
        <v>-0.25631240205952305</v>
      </c>
      <c r="DY362" s="223">
        <f t="shared" ref="DY362:DY425" ca="1" si="719">2*IMREAL(K101)*COS(2*PI()*B101*123/Nt_load2)-2*IMAGINARY(K101)*SIN(2*PI()*B101*123/Nt_load2)</f>
        <v>-0.25515450244907789</v>
      </c>
      <c r="DZ362" s="223">
        <f t="shared" ref="DZ362:DZ425" ca="1" si="720">2*IMREAL(K101)*COS(2*PI()*B101*124/Nt_load2)-2*IMAGINARY(K101)*SIN(2*PI()*B101*124/Nt_load2)</f>
        <v>-0.25384290730719883</v>
      </c>
      <c r="EA362" s="223">
        <f t="shared" ref="EA362:EA425" ca="1" si="721">2*IMREAL(K101)*COS(2*PI()*B101*125/Nt_load2)-2*IMAGINARY(K101)*SIN(2*PI()*B101*125/Nt_load2)</f>
        <v>-0.25237840668975553</v>
      </c>
      <c r="EB362" s="223">
        <f t="shared" ref="EB362:EB425" ca="1" si="722">2*IMREAL(K101)*COS(2*PI()*B101*126/Nt_load2)-2*IMAGINARY(K101)*SIN(2*PI()*B101*126/Nt_load2)</f>
        <v>-0.25076188275715883</v>
      </c>
      <c r="EC362" s="223">
        <f t="shared" ref="EC362:EC425" ca="1" si="723">2*IMREAL(K101)*COS(2*PI()*B101*127/Nt_load2)-2*IMAGINARY(K101)*SIN(2*PI()*B101*127/Nt_load2)</f>
        <v>-0.24899430924297994</v>
      </c>
      <c r="ED362" s="223">
        <f t="shared" ref="ED362:ED425" ca="1" si="724">2*IMREAL(K101)*COS(2*PI()*B101*128/Nt_load2)-2*IMAGINARY(K101)*SIN(2*PI()*B101*128/Nt_load2)</f>
        <v>-0.24707675086740999</v>
      </c>
      <c r="EE362" s="223">
        <f t="shared" ref="EE362:EE425" ca="1" si="725">2*IMREAL(K101)*COS(2*PI()*B101*129/Nt_load2)-2*IMAGINARY(K101)*SIN(2*PI()*B101*129/Nt_load2)</f>
        <v>-0.24501036269591231</v>
      </c>
      <c r="EF362" s="223">
        <f t="shared" ref="EF362:EF425" ca="1" si="726">2*IMREAL(K101)*COS(2*PI()*B101*130/Nt_load2)-2*IMAGINARY(K101)*SIN(2*PI()*B101*130/Nt_load2)</f>
        <v>-0.24279638944345419</v>
      </c>
      <c r="EG362" s="223">
        <f t="shared" ref="EG362:EG425" ca="1" si="727">2*IMREAL(K101)*COS(2*PI()*B101*131/Nt_load2)-2*IMAGINARY(K101)*SIN(2*PI()*B101*131/Nt_load2)</f>
        <v>-0.240436164724737</v>
      </c>
      <c r="EH362" s="223">
        <f t="shared" ref="EH362:EH425" ca="1" si="728">2*IMREAL(K101)*COS(2*PI()*B101*132/Nt_load2)-2*IMAGINARY(K101)*SIN(2*PI()*B101*132/Nt_load2)</f>
        <v>-0.23793111025087699</v>
      </c>
      <c r="EI362" s="223">
        <f t="shared" ref="EI362:EI425" ca="1" si="729">2*IMREAL(K101)*COS(2*PI()*B101*133/Nt_load2)-2*IMAGINARY(K101)*SIN(2*PI()*B101*133/Nt_load2)</f>
        <v>-0.23528273497301908</v>
      </c>
      <c r="EJ362" s="223">
        <f t="shared" ref="EJ362:EJ425" ca="1" si="730">2*IMREAL(K101)*COS(2*PI()*B101*134/Nt_load2)-2*IMAGINARY(K101)*SIN(2*PI()*B101*134/Nt_load2)</f>
        <v>-0.23249263417340157</v>
      </c>
      <c r="EK362" s="223">
        <f t="shared" ref="EK362:EK425" ca="1" si="731">2*IMREAL(K101)*COS(2*PI()*B101*135/Nt_load2)-2*IMAGINARY(K101)*SIN(2*PI()*B101*135/Nt_load2)</f>
        <v>-0.22956248850441754</v>
      </c>
      <c r="EL362" s="223">
        <f t="shared" ref="EL362:EL425" ca="1" si="732">2*IMREAL(K101)*COS(2*PI()*B101*136/Nt_load2)-2*IMAGINARY(K101)*SIN(2*PI()*B101*136/Nt_load2)</f>
        <v>-0.22649406297625271</v>
      </c>
      <c r="EM362" s="223">
        <f t="shared" ref="EM362:EM425" ca="1" si="733">2*IMREAL(K101)*COS(2*PI()*B101*137/Nt_load2)-2*IMAGINARY(K101)*SIN(2*PI()*B101*137/Nt_load2)</f>
        <v>-0.22328920589370954</v>
      </c>
      <c r="EN362" s="223">
        <f t="shared" ref="EN362:EN425" ca="1" si="734">2*IMREAL(K101)*COS(2*PI()*B101*138/Nt_load2)-2*IMAGINARY(K101)*SIN(2*PI()*B101*138/Nt_load2)</f>
        <v>-0.2199498477428572</v>
      </c>
      <c r="EO362" s="223">
        <f t="shared" ref="EO362:EO425" ca="1" si="735">2*IMREAL(K101)*COS(2*PI()*B101*139/Nt_load2)-2*IMAGINARY(K101)*SIN(2*PI()*B101*139/Nt_load2)</f>
        <v>-0.21647800002817913</v>
      </c>
      <c r="EP362" s="223">
        <f t="shared" ref="EP362:EP425" ca="1" si="736">2*IMREAL(K101)*COS(2*PI()*B101*140/Nt_load2)-2*IMAGINARY(K101)*SIN(2*PI()*B101*140/Nt_load2)</f>
        <v>-0.21287575406091788</v>
      </c>
      <c r="EQ362" s="223">
        <f t="shared" ref="EQ362:EQ425" ca="1" si="737">2*IMREAL(K101)*COS(2*PI()*B101*141/Nt_load2)-2*IMAGINARY(K101)*SIN(2*PI()*B101*141/Nt_load2)</f>
        <v>-0.20914527969934743</v>
      </c>
      <c r="ER362" s="223">
        <f t="shared" ref="ER362:ER425" ca="1" si="738">2*IMREAL(K101)*COS(2*PI()*B101*142/Nt_load2)-2*IMAGINARY(K101)*SIN(2*PI()*B101*142/Nt_load2)</f>
        <v>-0.20528882404173179</v>
      </c>
      <c r="ES362" s="223">
        <f t="shared" ref="ES362:ES425" ca="1" si="739">2*IMREAL(K101)*COS(2*PI()*B101*143/Nt_load2)-2*IMAGINARY(K101)*SIN(2*PI()*B101*143/Nt_load2)</f>
        <v>-0.20130871007275705</v>
      </c>
      <c r="ET362" s="223">
        <f t="shared" ref="ET362:ET425" ca="1" si="740">2*IMREAL(K101)*COS(2*PI()*B101*144/Nt_load2)-2*IMAGINARY(K101)*SIN(2*PI()*B101*144/Nt_load2)</f>
        <v>-0.19720733526425194</v>
      </c>
      <c r="EU362" s="223">
        <f t="shared" ref="EU362:EU425" ca="1" si="741">2*IMREAL(K101)*COS(2*PI()*B101*145/Nt_load2)-2*IMAGINARY(K101)*SIN(2*PI()*B101*145/Nt_load2)</f>
        <v>-0.19298717013104086</v>
      </c>
      <c r="EV362" s="223">
        <f t="shared" ref="EV362:EV425" ca="1" si="742">2*IMREAL(K101)*COS(2*PI()*B101*146/Nt_load2)-2*IMAGINARY(K101)*SIN(2*PI()*B101*146/Nt_load2)</f>
        <v>-0.18865075674279799</v>
      </c>
      <c r="EW362" s="223">
        <f t="shared" ref="EW362:EW425" ca="1" si="743">2*IMREAL(K101)*COS(2*PI()*B101*147/Nt_load2)-2*IMAGINARY(K101)*SIN(2*PI()*B101*147/Nt_load2)</f>
        <v>-0.1842007071927993</v>
      </c>
      <c r="EX362" s="223">
        <f t="shared" ref="EX362:EX425" ca="1" si="744">2*IMREAL(K101)*COS(2*PI()*B101*148/Nt_load2)-2*IMAGINARY(K101)*SIN(2*PI()*B101*148/Nt_load2)</f>
        <v>-0.17963970202449583</v>
      </c>
      <c r="EY362" s="223">
        <f t="shared" ref="EY362:EY425" ca="1" si="745">2*IMREAL(K101)*COS(2*PI()*B101*149/Nt_load2)-2*IMAGINARY(K101)*SIN(2*PI()*B101*149/Nt_load2)</f>
        <v>-0.17497048861685394</v>
      </c>
      <c r="EZ362" s="223">
        <f t="shared" ref="EZ362:EZ425" ca="1" si="746">2*IMREAL(K101)*COS(2*PI()*B101*150/Nt_load2)-2*IMAGINARY(K101)*SIN(2*PI()*B101*150/Nt_load2)</f>
        <v>-0.17019587952943718</v>
      </c>
      <c r="FA362" s="223">
        <f t="shared" ref="FA362:FA425" ca="1" si="747">2*IMREAL(K101)*COS(2*PI()*B101*151/Nt_load2)-2*IMAGINARY(K101)*SIN(2*PI()*B101*151/Nt_load2)</f>
        <v>-0.16531875080822578</v>
      </c>
      <c r="FB362" s="223">
        <f t="shared" ref="FB362:FB425" ca="1" si="748">2*IMREAL(K101)*COS(2*PI()*B101*152/Nt_load2)-2*IMAGINARY(K101)*SIN(2*PI()*B101*152/Nt_load2)</f>
        <v>-0.16034204025319376</v>
      </c>
      <c r="FC362" s="223">
        <f t="shared" ref="FC362:FC425" ca="1" si="749">2*IMREAL(K101)*COS(2*PI()*B101*153/Nt_load2)-2*IMAGINARY(K101)*SIN(2*PI()*B101*153/Nt_load2)</f>
        <v>-0.15526874564868814</v>
      </c>
      <c r="FD362" s="223">
        <f t="shared" ref="FD362:FD425" ca="1" si="750">2*IMREAL(K101)*COS(2*PI()*B101*154/Nt_load2)-2*IMAGINARY(K101)*SIN(2*PI()*B101*154/Nt_load2)</f>
        <v>-0.15010192295767621</v>
      </c>
      <c r="FE362" s="223">
        <f t="shared" ref="FE362:FE425" ca="1" si="751">2*IMREAL(K101)*COS(2*PI()*B101*155/Nt_load2)-2*IMAGINARY(K101)*SIN(2*PI()*B101*155/Nt_load2)</f>
        <v>-0.14484468448094701</v>
      </c>
      <c r="FF362" s="223">
        <f t="shared" ref="FF362:FF425" ca="1" si="752">2*IMREAL(K101)*COS(2*PI()*B101*156/Nt_load2)-2*IMAGINARY(K101)*SIN(2*PI()*B101*156/Nt_load2)</f>
        <v>-0.13950019698237806</v>
      </c>
      <c r="FG362" s="223">
        <f t="shared" ref="FG362:FG425" ca="1" si="753">2*IMREAL(K101)*COS(2*PI()*B101*157/Nt_load2)-2*IMAGINARY(K101)*SIN(2*PI()*B101*157/Nt_load2)</f>
        <v>-0.13407167978139528</v>
      </c>
      <c r="FH362" s="223">
        <f t="shared" ref="FH362:FH425" ca="1" si="754">2*IMREAL(K101)*COS(2*PI()*B101*158/Nt_load2)-2*IMAGINARY(K101)*SIN(2*PI()*B101*158/Nt_load2)</f>
        <v>-0.12856240281377512</v>
      </c>
      <c r="FI362" s="223">
        <f t="shared" ref="FI362:FI425" ca="1" si="755">2*IMREAL(K101)*COS(2*PI()*B101*159/Nt_load2)-2*IMAGINARY(K101)*SIN(2*PI()*B101*159/Nt_load2)</f>
        <v>-0.12297568466195791</v>
      </c>
      <c r="FJ362" s="223">
        <f t="shared" ref="FJ362:FJ425" ca="1" si="756">2*IMREAL(K101)*COS(2*PI()*B101*160/Nt_load2)-2*IMAGINARY(K101)*SIN(2*PI()*B101*160/Nt_load2)</f>
        <v>-0.11731489055605734</v>
      </c>
      <c r="FK362" s="223">
        <f t="shared" ref="FK362:FK425" ca="1" si="757">2*IMREAL(K101)*COS(2*PI()*B101*161/Nt_load2)-2*IMAGINARY(K101)*SIN(2*PI()*B101*161/Nt_load2)</f>
        <v>-0.11158343034677212</v>
      </c>
      <c r="FL362" s="223">
        <f t="shared" ref="FL362:FL425" ca="1" si="758">2*IMREAL(K101)*COS(2*PI()*B101*162/Nt_load2)-2*IMAGINARY(K101)*SIN(2*PI()*B101*162/Nt_load2)</f>
        <v>-0.10578475645141922</v>
      </c>
      <c r="FM362" s="223">
        <f t="shared" ref="FM362:FM425" ca="1" si="759">2*IMREAL(K101)*COS(2*PI()*B101*163/Nt_load2)-2*IMAGINARY(K101)*SIN(2*PI()*B101*163/Nt_load2)</f>
        <v>-9.9922361774326812E-2</v>
      </c>
      <c r="FN362" s="223">
        <f t="shared" ref="FN362:FN425" ca="1" si="760">2*IMREAL(K101)*COS(2*PI()*B101*164/Nt_load2)-2*IMAGINARY(K101)*SIN(2*PI()*B101*164/Nt_load2)</f>
        <v>-9.3999777602839299E-2</v>
      </c>
      <c r="FO362" s="223">
        <f t="shared" ref="FO362:FO425" ca="1" si="761">2*IMREAL(K101)*COS(2*PI()*B101*165/Nt_load2)-2*IMAGINARY(K101)*SIN(2*PI()*B101*165/Nt_load2)</f>
        <v>-8.8020571480201898E-2</v>
      </c>
      <c r="FP362" s="223">
        <f t="shared" ref="FP362:FP425" ca="1" si="762">2*IMREAL(K101)*COS(2*PI()*B101*166/Nt_load2)-2*IMAGINARY(K101)*SIN(2*PI()*B101*166/Nt_load2)</f>
        <v>-8.198834505660578E-2</v>
      </c>
      <c r="FQ362" s="223">
        <f t="shared" ref="FQ362:FQ425" ca="1" si="763">2*IMREAL(K101)*COS(2*PI()*B101*167/Nt_load2)-2*IMAGINARY(K101)*SIN(2*PI()*B101*167/Nt_load2)</f>
        <v>-7.5906731919689469E-2</v>
      </c>
      <c r="FR362" s="223">
        <f t="shared" ref="FR362:FR425" ca="1" si="764">2*IMREAL(K101)*COS(2*PI()*B101*168/Nt_load2)-2*IMAGINARY(K101)*SIN(2*PI()*B101*168/Nt_load2)</f>
        <v>-6.9779395405800249E-2</v>
      </c>
      <c r="FS362" s="223">
        <f t="shared" ref="FS362:FS425" ca="1" si="765">2*IMREAL(K101)*COS(2*PI()*B101*169/Nt_load2)-2*IMAGINARY(K101)*SIN(2*PI()*B101*169/Nt_load2)</f>
        <v>-6.3610026393338251E-2</v>
      </c>
      <c r="FT362" s="223">
        <f t="shared" ref="FT362:FT425" ca="1" si="766">2*IMREAL(K101)*COS(2*PI()*B101*170/Nt_load2)-2*IMAGINARY(K101)*SIN(2*PI()*B101*170/Nt_load2)</f>
        <v>-5.7402341079508951E-2</v>
      </c>
      <c r="FU362" s="223">
        <f t="shared" ref="FU362:FU425" ca="1" si="767">2*IMREAL(K101)*COS(2*PI()*B101*171/Nt_load2)-2*IMAGINARY(K101)*SIN(2*PI()*B101*171/Nt_load2)</f>
        <v>-5.1160078741825182E-2</v>
      </c>
      <c r="FV362" s="223">
        <f t="shared" ref="FV362:FV425" ca="1" si="768">2*IMREAL(K101)*COS(2*PI()*B101*172/Nt_load2)-2*IMAGINARY(K101)*SIN(2*PI()*B101*172/Nt_load2)</f>
        <v>-4.4886999485705875E-2</v>
      </c>
      <c r="FW362" s="223">
        <f t="shared" ref="FW362:FW425" ca="1" si="769">2*IMREAL(K101)*COS(2*PI()*B101*173/Nt_load2)-2*IMAGINARY(K101)*SIN(2*PI()*B101*173/Nt_load2)</f>
        <v>-3.8586881979529419E-2</v>
      </c>
      <c r="FX362" s="223">
        <f t="shared" ref="FX362:FX425" ca="1" si="770">2*IMREAL(K101)*COS(2*PI()*B101*174/Nt_load2)-2*IMAGINARY(K101)*SIN(2*PI()*B101*174/Nt_load2)</f>
        <v>-3.2263521178504923E-2</v>
      </c>
      <c r="FY362" s="223">
        <f t="shared" ref="FY362:FY425" ca="1" si="771">2*IMREAL(K101)*COS(2*PI()*B101*175/Nt_load2)-2*IMAGINARY(K101)*SIN(2*PI()*B101*175/Nt_load2)</f>
        <v>-2.5920726038733258E-2</v>
      </c>
      <c r="FZ362" s="223">
        <f t="shared" ref="FZ362:FZ425" ca="1" si="772">2*IMREAL(K101)*COS(2*PI()*B101*176/Nt_load2)-2*IMAGINARY(K101)*SIN(2*PI()*B101*176/Nt_load2)</f>
        <v>-1.9562317222834247E-2</v>
      </c>
      <c r="GA362" s="223">
        <f t="shared" ref="GA362:GA425" ca="1" si="773">2*IMREAL(K101)*COS(2*PI()*B101*177/Nt_load2)-2*IMAGINARY(K101)*SIN(2*PI()*B101*177/Nt_load2)</f>
        <v>-1.3192124798522123E-2</v>
      </c>
      <c r="GB362" s="223">
        <f t="shared" ref="GB362:GB425" ca="1" si="774">2*IMREAL(K101)*COS(2*PI()*B101*178/Nt_load2)-2*IMAGINARY(K101)*SIN(2*PI()*B101*178/Nt_load2)</f>
        <v>-6.8139859315169138E-3</v>
      </c>
      <c r="GC362" s="223">
        <f t="shared" ref="GC362:GC425" ca="1" si="775">2*IMREAL(K101)*COS(2*PI()*B101*179/Nt_load2)-2*IMAGINARY(K101)*SIN(2*PI()*B101*179/Nt_load2)</f>
        <v>-4.317425741779124E-4</v>
      </c>
      <c r="GD362" s="223">
        <f t="shared" ref="GD362:GD425" ca="1" si="776">2*IMREAL(K101)*COS(2*PI()*B101*180/Nt_load2)-2*IMAGINARY(K101)*SIN(2*PI()*B101*180/Nt_load2)</f>
        <v>5.9507608487438801E-3</v>
      </c>
      <c r="GE362" s="223">
        <f t="shared" ref="GE362:GE425" ca="1" si="777">2*IMREAL(K101)*COS(2*PI()*B101*181/Nt_load2)-2*IMAGINARY(K101)*SIN(2*PI()*B101*181/Nt_load2)</f>
        <v>1.2329679755843675E-2</v>
      </c>
      <c r="GF362" s="223">
        <f t="shared" ref="GF362:GF425" ca="1" si="778">2*IMREAL(K101)*COS(2*PI()*B101*182/Nt_load2)-2*IMAGINARY(K101)*SIN(2*PI()*B101*182/Nt_load2)</f>
        <v>1.8701171724894966E-2</v>
      </c>
      <c r="GG362" s="223">
        <f t="shared" ref="GG362:GG425" ca="1" si="779">2*IMREAL(K101)*COS(2*PI()*B101*183/Nt_load2)-2*IMAGINARY(K101)*SIN(2*PI()*B101*183/Nt_load2)</f>
        <v>2.5061398807381043E-2</v>
      </c>
      <c r="GH362" s="223">
        <f t="shared" ref="GH362:GH425" ca="1" si="780">2*IMREAL(K101)*COS(2*PI()*B101*184/Nt_load2)-2*IMAGINARY(K101)*SIN(2*PI()*B101*184/Nt_load2)</f>
        <v>3.1406529840331598E-2</v>
      </c>
      <c r="GI362" s="223">
        <f t="shared" ref="GI362:GI425" ca="1" si="781">2*IMREAL(K101)*COS(2*PI()*B101*185/Nt_load2)-2*IMAGINARY(K101)*SIN(2*PI()*B101*185/Nt_load2)</f>
        <v>3.7732742754072145E-2</v>
      </c>
      <c r="GJ362" s="223">
        <f t="shared" ref="GJ362:GJ425" ca="1" si="782">2*IMREAL(K101)*COS(2*PI()*B101*186/Nt_load2)-2*IMAGINARY(K101)*SIN(2*PI()*B101*186/Nt_load2)</f>
        <v>4.4036226874495765E-2</v>
      </c>
      <c r="GK362" s="223">
        <f t="shared" ref="GK362:GK425" ca="1" si="783">2*IMREAL(K101)*COS(2*PI()*B101*187/Nt_load2)-2*IMAGINARY(K101)*SIN(2*PI()*B101*187/Nt_load2)</f>
        <v>5.0313185218470988E-2</v>
      </c>
      <c r="GL362" s="223">
        <f t="shared" ref="GL362:GL425" ca="1" si="784">2*IMREAL(K101)*COS(2*PI()*B101*188/Nt_load2)-2*IMAGINARY(K101)*SIN(2*PI()*B101*188/Nt_load2)</f>
        <v>5.655983678100155E-2</v>
      </c>
      <c r="GM362" s="223">
        <f t="shared" ref="GM362:GM425" ca="1" si="785">2*IMREAL(K101)*COS(2*PI()*B101*189/Nt_load2)-2*IMAGINARY(K101)*SIN(2*PI()*B101*189/Nt_load2)</f>
        <v>6.2772418812763756E-2</v>
      </c>
      <c r="GN362" s="223">
        <f t="shared" ref="GN362:GN425" ca="1" si="786">2*IMREAL(K101)*COS(2*PI()*B101*190/Nt_load2)-2*IMAGINARY(K101)*SIN(2*PI()*B101*190/Nt_load2)</f>
        <v>6.8947189086645086E-2</v>
      </c>
      <c r="GO362" s="223">
        <f t="shared" ref="GO362:GO425" ca="1" si="787">2*IMREAL(K101)*COS(2*PI()*B101*191/Nt_load2)-2*IMAGINARY(K101)*SIN(2*PI()*B101*191/Nt_load2)</f>
        <v>7.5080428151922063E-2</v>
      </c>
      <c r="GP362" s="223">
        <f t="shared" ref="GP362:GP425" ca="1" si="788">2*IMREAL(K101)*COS(2*PI()*B101*192/Nt_load2)-2*IMAGINARY(K101)*SIN(2*PI()*B101*192/Nt_load2)</f>
        <v>8.1168441574718364E-2</v>
      </c>
      <c r="GQ362" s="223">
        <f t="shared" ref="GQ362:GQ425" ca="1" si="789">2*IMREAL(K101)*COS(2*PI()*B101*193/Nt_load2)-2*IMAGINARY(K101)*SIN(2*PI()*B101*193/Nt_load2)</f>
        <v>8.7207562163393579E-2</v>
      </c>
      <c r="GR362" s="223">
        <f t="shared" ref="GR362:GR425" ca="1" si="790">2*IMREAL(K101)*COS(2*PI()*B101*194/Nt_load2)-2*IMAGINARY(K101)*SIN(2*PI()*B101*194/Nt_load2)</f>
        <v>9.3194152177522332E-2</v>
      </c>
      <c r="GS362" s="223">
        <f t="shared" ref="GS362:GS425" ca="1" si="791">2*IMREAL(K101)*COS(2*PI()*B101*195/Nt_load2)-2*IMAGINARY(K101)*SIN(2*PI()*B101*195/Nt_load2)</f>
        <v>9.9124605519133158E-2</v>
      </c>
      <c r="GT362" s="223">
        <f t="shared" ref="GT362:GT425" ca="1" si="792">2*IMREAL(K101)*COS(2*PI()*B101*196/Nt_load2)-2*IMAGINARY(K101)*SIN(2*PI()*B101*196/Nt_load2)</f>
        <v>0.104995349904887</v>
      </c>
      <c r="GU362" s="223">
        <f t="shared" ref="GU362:GU425" ca="1" si="793">2*IMREAL(K101)*COS(2*PI()*B101*197/Nt_load2)-2*IMAGINARY(K101)*SIN(2*PI()*B101*197/Nt_load2)</f>
        <v>0.11080284901788715</v>
      </c>
      <c r="GV362" s="223">
        <f t="shared" ref="GV362:GV425" ca="1" si="794">2*IMREAL(K101)*COS(2*PI()*B101*198/Nt_load2)-2*IMAGINARY(K101)*SIN(2*PI()*B101*198/Nt_load2)</f>
        <v>0.11654360463782451</v>
      </c>
      <c r="GW362" s="223">
        <f t="shared" ref="GW362:GW425" ca="1" si="795">2*IMREAL(K101)*COS(2*PI()*B101*199/Nt_load2)-2*IMAGINARY(K101)*SIN(2*PI()*B101*199/Nt_load2)</f>
        <v>0.1222141587481739</v>
      </c>
      <c r="GX362" s="223">
        <f t="shared" ref="GX362:GX425" ca="1" si="796">2*IMREAL(K101)*COS(2*PI()*B101*200/Nt_load2)-2*IMAGINARY(K101)*SIN(2*PI()*B101*200/Nt_load2)</f>
        <v>0.12781109561917514</v>
      </c>
      <c r="GY362" s="223">
        <f t="shared" ref="GY362:GY425" ca="1" si="797">2*IMREAL(K101)*COS(2*PI()*B101*201/Nt_load2)-2*IMAGINARY(K101)*SIN(2*PI()*B101*201/Nt_load2)</f>
        <v>0.13333104386534006</v>
      </c>
      <c r="GZ362" s="223">
        <f t="shared" ref="GZ362:GZ425" ca="1" si="798">2*IMREAL(K101)*COS(2*PI()*B101*202/Nt_load2)-2*IMAGINARY(K101)*SIN(2*PI()*B101*202/Nt_load2)</f>
        <v>0.13877067847624938</v>
      </c>
      <c r="HA362" s="223">
        <f t="shared" ref="HA362:HA425" ca="1" si="799">2*IMREAL(K101)*COS(2*PI()*B101*203/Nt_load2)-2*IMAGINARY(K101)*SIN(2*PI()*B101*203/Nt_load2)</f>
        <v>0.14412672281941449</v>
      </c>
      <c r="HB362" s="223">
        <f t="shared" ref="HB362:HB425" ca="1" si="800">2*IMREAL(K101)*COS(2*PI()*B101*204/Nt_load2)-2*IMAGINARY(K101)*SIN(2*PI()*B101*204/Nt_load2)</f>
        <v>0.14939595061399846</v>
      </c>
      <c r="HC362" s="223">
        <f t="shared" ref="HC362:HC425" ca="1" si="801">2*IMREAL(K101)*COS(2*PI()*B101*205/Nt_load2)-2*IMAGINARY(K101)*SIN(2*PI()*B101*205/Nt_load2)</f>
        <v>0.15457518787420699</v>
      </c>
      <c r="HD362" s="223">
        <f t="shared" ref="HD362:HD425" ca="1" si="802">2*IMREAL(K101)*COS(2*PI()*B101*206/Nt_load2)-2*IMAGINARY(K101)*SIN(2*PI()*B101*206/Nt_load2)</f>
        <v>0.15966131482117862</v>
      </c>
      <c r="HE362" s="223">
        <f t="shared" ref="HE362:HE425" ca="1" si="803">2*IMREAL(K101)*COS(2*PI()*B101*207/Nt_load2)-2*IMAGINARY(K101)*SIN(2*PI()*B101*207/Nt_load2)</f>
        <v>0.16465126776222308</v>
      </c>
      <c r="HF362" s="223">
        <f t="shared" ref="HF362:HF425" ca="1" si="804">2*IMREAL(K101)*COS(2*PI()*B101*208/Nt_load2)-2*IMAGINARY(K101)*SIN(2*PI()*B101*208/Nt_load2)</f>
        <v>0.1695420409362752</v>
      </c>
      <c r="HG362" s="223">
        <f t="shared" ref="HG362:HG425" ca="1" si="805">2*IMREAL(K101)*COS(2*PI()*B101*209/Nt_load2)-2*IMAGINARY(K101)*SIN(2*PI()*B101*209/Nt_load2)</f>
        <v>0.17433068832445237</v>
      </c>
      <c r="HH362" s="223">
        <f t="shared" ref="HH362:HH425" ca="1" si="806">2*IMREAL(K101)*COS(2*PI()*B101*210/Nt_load2)-2*IMAGINARY(K101)*SIN(2*PI()*B101*210/Nt_load2)</f>
        <v>0.17901432542462722</v>
      </c>
      <c r="HI362" s="223">
        <f t="shared" ref="HI362:HI425" ca="1" si="807">2*IMREAL(K101)*COS(2*PI()*B101*211/Nt_load2)-2*IMAGINARY(K101)*SIN(2*PI()*B101*211/Nt_load2)</f>
        <v>0.18359013098894306</v>
      </c>
      <c r="HJ362" s="223">
        <f t="shared" ref="HJ362:HJ425" ca="1" si="808">2*IMREAL(K101)*COS(2*PI()*B101*212/Nt_load2)-2*IMAGINARY(K101)*SIN(2*PI()*B101*212/Nt_load2)</f>
        <v>0.18805534872322827</v>
      </c>
      <c r="HK362" s="223">
        <f t="shared" ref="HK362:HK425" ca="1" si="809">2*IMREAL(K101)*COS(2*PI()*B101*213/Nt_load2)-2*IMAGINARY(K101)*SIN(2*PI()*B101*213/Nt_load2)</f>
        <v>0.19240728894728504</v>
      </c>
      <c r="HL362" s="223">
        <f t="shared" ref="HL362:HL425" ca="1" si="810">2*IMREAL(K101)*COS(2*PI()*B101*214/Nt_load2)-2*IMAGINARY(K101)*SIN(2*PI()*B101*214/Nt_load2)</f>
        <v>0.19664333021505193</v>
      </c>
      <c r="HM362" s="223">
        <f t="shared" ref="HM362:HM425" ca="1" si="811">2*IMREAL(K101)*COS(2*PI()*B101*215/Nt_load2)-2*IMAGINARY(K101)*SIN(2*PI()*B101*215/Nt_load2)</f>
        <v>0.20076092089366496</v>
      </c>
      <c r="HN362" s="223">
        <f t="shared" ref="HN362:HN425" ca="1" si="812">2*IMREAL(K101)*COS(2*PI()*B101*216/Nt_load2)-2*IMAGINARY(K101)*SIN(2*PI()*B101*216/Nt_load2)</f>
        <v>0.20475758070046601</v>
      </c>
      <c r="HO362" s="223">
        <f t="shared" ref="HO362:HO425" ca="1" si="813">2*IMREAL(K101)*COS(2*PI()*B101*217/Nt_load2)-2*IMAGINARY(K101)*SIN(2*PI()*B101*217/Nt_load2)</f>
        <v>0.20863090219703218</v>
      </c>
      <c r="HP362" s="223">
        <f t="shared" ref="HP362:HP425" ca="1" si="814">2*IMREAL(K101)*COS(2*PI()*B101*218/Nt_load2)-2*IMAGINARY(K101)*SIN(2*PI()*B101*218/Nt_load2)</f>
        <v>0.21237855223932681</v>
      </c>
      <c r="HQ362" s="223">
        <f t="shared" ref="HQ362:HQ425" ca="1" si="815">2*IMREAL(K101)*COS(2*PI()*B101*219/Nt_load2)-2*IMAGINARY(K101)*SIN(2*PI()*B101*219/Nt_load2)</f>
        <v>0.21599827338309813</v>
      </c>
      <c r="HR362" s="223">
        <f t="shared" ref="HR362:HR425" ca="1" si="816">2*IMREAL(K101)*COS(2*PI()*B101*220/Nt_load2)-2*IMAGINARY(K101)*SIN(2*PI()*B101*220/Nt_load2)</f>
        <v>0.21948788524367899</v>
      </c>
      <c r="HS362" s="223">
        <f t="shared" ref="HS362:HS425" ca="1" si="817">2*IMREAL(K101)*COS(2*PI()*B101*221/Nt_load2)-2*IMAGINARY(K101)*SIN(2*PI()*B101*221/Nt_load2)</f>
        <v>0.22284528580936971</v>
      </c>
      <c r="HT362" s="223">
        <f t="shared" ref="HT362:HT425" ca="1" si="818">2*IMREAL(K101)*COS(2*PI()*B101*222/Nt_load2)-2*IMAGINARY(K101)*SIN(2*PI()*B101*222/Nt_load2)</f>
        <v>0.22606845270761083</v>
      </c>
      <c r="HU362" s="223">
        <f t="shared" ref="HU362:HU425" ca="1" si="819">2*IMREAL(K101)*COS(2*PI()*B101*223/Nt_load2)-2*IMAGINARY(K101)*SIN(2*PI()*B101*223/Nt_load2)</f>
        <v>0.22915544442318481</v>
      </c>
      <c r="HV362" s="223">
        <f t="shared" ref="HV362:HV425" ca="1" si="820">2*IMREAL(K101)*COS(2*PI()*B101*224/Nt_load2)-2*IMAGINARY(K101)*SIN(2*PI()*B101*224/Nt_load2)</f>
        <v>0.23210440146771222</v>
      </c>
      <c r="HW362" s="223">
        <f t="shared" ref="HW362:HW425" ca="1" si="821">2*IMREAL(K101)*COS(2*PI()*B101*225/Nt_load2)-2*IMAGINARY(K101)*SIN(2*PI()*B101*225/Nt_load2)</f>
        <v>0.23491354749973808</v>
      </c>
      <c r="HX362" s="223">
        <f t="shared" ref="HX362:HX425" ca="1" si="822">2*IMREAL(K101)*COS(2*PI()*B101*226/Nt_load2)-2*IMAGINARY(K101)*SIN(2*PI()*B101*226/Nt_load2)</f>
        <v>0.23758119039473344</v>
      </c>
      <c r="HY362" s="223">
        <f t="shared" ref="HY362:HY425" ca="1" si="823">2*IMREAL(K101)*COS(2*PI()*B101*227/Nt_load2)-2*IMAGINARY(K101)*SIN(2*PI()*B101*227/Nt_load2)</f>
        <v>0.24010572326436785</v>
      </c>
      <c r="HZ362" s="223">
        <f t="shared" ref="HZ362:HZ425" ca="1" si="824">2*IMREAL(K101)*COS(2*PI()*B101*228/Nt_load2)-2*IMAGINARY(K101)*SIN(2*PI()*B101*228/Nt_load2)</f>
        <v>0.24248562542443916</v>
      </c>
      <c r="IA362" s="223">
        <f t="shared" ref="IA362:IA425" ca="1" si="825">2*IMREAL(K101)*COS(2*PI()*B101*229/Nt_load2)-2*IMAGINARY(K101)*SIN(2*PI()*B101*229/Nt_load2)</f>
        <v>0.2447194633108763</v>
      </c>
      <c r="IB362" s="223">
        <f t="shared" ref="IB362:IB425" ca="1" si="826">2*IMREAL(K101)*COS(2*PI()*B101*230/Nt_load2)-2*IMAGINARY(K101)*SIN(2*PI()*B101*230/Nt_load2)</f>
        <v>0.24680589134326517</v>
      </c>
      <c r="IC362" s="223">
        <f t="shared" ref="IC362:IC425" ca="1" si="827">2*IMREAL(K101)*COS(2*PI()*B101*231/Nt_load2)-2*IMAGINARY(K101)*SIN(2*PI()*B101*231/Nt_load2)</f>
        <v>0.24874365273537544</v>
      </c>
      <c r="ID362" s="223">
        <f t="shared" ref="ID362:ID425" ca="1" si="828">2*IMREAL(K101)*COS(2*PI()*B101*232/Nt_load2)-2*IMAGINARY(K101)*SIN(2*PI()*B101*232/Nt_load2)</f>
        <v>0.25053158025220224</v>
      </c>
      <c r="IE362" s="223">
        <f t="shared" ref="IE362:IE425" ca="1" si="829">2*IMREAL(K101)*COS(2*PI()*B101*233/Nt_load2)-2*IMAGINARY(K101)*SIN(2*PI()*B101*223/Nt_load2)</f>
        <v>0.26752968089885132</v>
      </c>
      <c r="IF362" s="223">
        <f t="shared" ref="IF362:IF425" ca="1" si="830">2*IMREAL(K101)*COS(2*PI()*B101*234/Nt_load2)-2*IMAGINARY(K101)*SIN(2*PI()*B101*234/Nt_load2)</f>
        <v>0.25365371664033698</v>
      </c>
      <c r="IG362" s="223">
        <f t="shared" ref="IG362:IG425" ca="1" si="831">2*IMREAL(K101)*COS(2*PI()*B101*235/Nt_load2)-2*IMAGINARY(K101)*SIN(2*PI()*B101*235/Nt_load2)</f>
        <v>0.25498604485342902</v>
      </c>
      <c r="IH362" s="223">
        <f t="shared" ref="IH362:IH425" ca="1" si="832">2*IMREAL(K101)*COS(2*PI()*B101*236/Nt_load2)-2*IMAGINARY(K101)*SIN(2*PI()*B101*236/Nt_load2)</f>
        <v>0.25616477900764362</v>
      </c>
      <c r="II362" s="223">
        <f t="shared" ref="II362:II425" ca="1" si="833">2*IMREAL(K101)*COS(2*PI()*B101*237/Nt_load2)-2*IMAGINARY(K101)*SIN(2*PI()*B101*237/Nt_load2)</f>
        <v>0.25718920907760212</v>
      </c>
      <c r="IJ362" s="223">
        <f t="shared" ref="IJ362:IJ425" ca="1" si="834">2*IMREAL(K101)*COS(2*PI()*B101*238/Nt_load2)-2*IMAGINARY(K101)*SIN(2*PI()*B101*238/Nt_load2)</f>
        <v>0.25805871798493618</v>
      </c>
      <c r="IK362" s="223">
        <f t="shared" ref="IK362:IK425" ca="1" si="835">2*IMREAL(K101)*COS(2*PI()*B101*239/Nt_load2)-2*IMAGINARY(K101)*SIN(2*PI()*B101*239/Nt_load2)</f>
        <v>0.25877278196999309</v>
      </c>
      <c r="IL362" s="223">
        <f t="shared" ref="IL362:IL425" ca="1" si="836">2*IMREAL(K101)*COS(2*PI()*B101*240/Nt_load2)-2*IMAGINARY(K101)*SIN(2*PI()*B101*240/Nt_load2)</f>
        <v>0.25933097090732887</v>
      </c>
      <c r="IM362" s="223">
        <f t="shared" ref="IM362:IM425" ca="1" si="837">2*IMREAL(K101)*COS(2*PI()*B101*241/Nt_load2)-2*IMAGINARY(K101)*SIN(2*PI()*B101*241/Nt_load2)</f>
        <v>0.25973294856479967</v>
      </c>
      <c r="IN362" s="223">
        <f t="shared" ref="IN362:IN425" ca="1" si="838">2*IMREAL(K101)*COS(2*PI()*B101*242/Nt_load2)-2*IMAGINARY(K101)*SIN(2*PI()*B101*242/Nt_load2)</f>
        <v>0.25997847280609554</v>
      </c>
      <c r="IO362" s="223">
        <f t="shared" ref="IO362:IO425" ca="1" si="839">2*IMREAL(K101)*COS(2*PI()*B101*243/Nt_load2)-2*IMAGINARY(K101)*SIN(2*PI()*B101*243/Nt_load2)</f>
        <v>0.26006739573659421</v>
      </c>
      <c r="IP362" s="223">
        <f t="shared" ref="IP362:IP425" ca="1" si="840">2*IMREAL(K101)*COS(2*PI()*B101*244/Nt_load2)-2*IMAGINARY(K101)*SIN(2*PI()*B101*244/Nt_load2)</f>
        <v>0.25999966379244749</v>
      </c>
      <c r="IQ362" s="223">
        <f t="shared" ref="IQ362:IQ425" ca="1" si="841">2*IMREAL(K101)*COS(2*PI()*B101*245/Nt_load2)-2*IMAGINARY(K101)*SIN(2*PI()*B101*245/Nt_load2)</f>
        <v>0.25977531777284579</v>
      </c>
      <c r="IR362" s="223">
        <f t="shared" ref="IR362:IR425" ca="1" si="842">2*IMREAL(K101)*COS(2*PI()*B101*246/Nt_load2)-2*IMAGINARY(K101)*SIN(2*PI()*B101*246/Nt_load2)</f>
        <v>0.25939449281544252</v>
      </c>
      <c r="IS362" s="223">
        <f t="shared" ref="IS362:IS425" ca="1" si="843">2*IMREAL(K101)*COS(2*PI()*B101*247/Nt_load2)-2*IMAGINARY(K101)*SIN(2*PI()*B101*247/Nt_load2)</f>
        <v>0.25885741831495201</v>
      </c>
      <c r="IT362" s="223">
        <f t="shared" ref="IT362:IT425" ca="1" si="844">2*IMREAL(K101)*COS(2*PI()*B101*248/Nt_load2)-2*IMAGINARY(K101)*SIN(2*PI()*B101*248/Nt_load2)</f>
        <v>0.25816441778497096</v>
      </c>
      <c r="IU362" s="223">
        <f t="shared" ref="IU362:IU425" ca="1" si="845">2*IMREAL(K101)*COS(2*PI()*B101*249/Nt_load2)-2*IMAGINARY(K101)*SIN(2*PI()*B101*249/Nt_load2)</f>
        <v>0.25731590866310555</v>
      </c>
      <c r="IV362" s="223">
        <f t="shared" ref="IV362:IV425" ca="1" si="846">2*IMREAL(K101)*COS(2*PI()*B101*250/Nt_load2)-2*IMAGINARY(K101)*SIN(2*PI()*B101*250/Nt_load2)</f>
        <v>0.25631240205952305</v>
      </c>
      <c r="IW362" s="223">
        <f t="shared" ref="IW362:IW425" ca="1" si="847">2*IMREAL(K101)*COS(2*PI()*B101*251/Nt_load2)-2*IMAGINARY(K101)*SIN(2*PI()*B101*251/Nt_load2)</f>
        <v>0.25515450244907789</v>
      </c>
      <c r="IX362" s="223">
        <f t="shared" ref="IX362:IX425" ca="1" si="848">2*IMREAL(K101)*COS(2*PI()*B101*252/Nt_load2)-2*IMAGINARY(K101)*SIN(2*PI()*B101*252/Nt_load2)</f>
        <v>0.25384290730719883</v>
      </c>
      <c r="IY362" s="223">
        <f t="shared" ref="IY362:IY425" ca="1" si="849">2*IMREAL(K101)*COS(2*PI()*B101*253/Nt_load2)-2*IMAGINARY(K101)*SIN(2*PI()*B101*253/Nt_load2)</f>
        <v>0.25237840668975553</v>
      </c>
      <c r="IZ362" s="223">
        <f t="shared" ref="IZ362:IZ425" ca="1" si="850">2*IMREAL(K101)*COS(2*PI()*B101*254/Nt_load2)-2*IMAGINARY(K101)*SIN(2*PI()*B101*254/Nt_load2)</f>
        <v>0.25076188275715883</v>
      </c>
      <c r="JA362" s="223">
        <f t="shared" ref="JA362:JA425" ca="1" si="851">2*IMREAL(K101)*COS(2*PI()*B101*255/Nt_load2)-2*IMAGINARY(K101)*SIN(2*PI()*B101*255/Nt_load2)</f>
        <v>0.24899430924297997</v>
      </c>
      <c r="JB362" s="223">
        <f t="shared" ref="JB362:JB425" ca="1" si="852">2*IMREAL(K101)*COS(2*PI()*B101*256/Nt_load2)-2*IMAGINARY(K101)*SIN(2*PI()*B101*256/Nt_load2)</f>
        <v>0.24707675086741002</v>
      </c>
    </row>
    <row r="363" spans="1:262">
      <c r="B363" s="230">
        <v>2</v>
      </c>
      <c r="C363" s="229">
        <f t="shared" ref="C363:C426" si="853">C362+Div_Nt_load2</f>
        <v>3.9062500000000001E-5</v>
      </c>
      <c r="D363" s="226">
        <f t="shared" ca="1" si="597"/>
        <v>58.260343541238122</v>
      </c>
      <c r="E363" s="225">
        <f ca="1">H361</f>
        <v>0.16034354123811845</v>
      </c>
      <c r="F363" s="224">
        <v>2</v>
      </c>
      <c r="G363" s="223">
        <f t="shared" ref="G363:G425" ca="1" si="854">2*IMREAL(K102)*COS(2*PI()*B102*1/Nt_load2)-2*IMAGINARY(K102)*SIN(2*PI()*B102*1/Nt_load2)</f>
        <v>-1.1616144845299921E-3</v>
      </c>
      <c r="H363" s="223">
        <f t="shared" ca="1" si="598"/>
        <v>-1.1537572151707211E-3</v>
      </c>
      <c r="I363" s="223">
        <f t="shared" ca="1" si="599"/>
        <v>-1.1431204436229076E-3</v>
      </c>
      <c r="J363" s="223">
        <f t="shared" ca="1" si="600"/>
        <v>-1.1297297948008804E-3</v>
      </c>
      <c r="K363" s="223">
        <f t="shared" ca="1" si="601"/>
        <v>-1.113617527950535E-3</v>
      </c>
      <c r="L363" s="223">
        <f t="shared" ca="1" si="602"/>
        <v>-1.0948224589339814E-3</v>
      </c>
      <c r="M363" s="223">
        <f t="shared" ca="1" si="603"/>
        <v>-1.0733898667187342E-3</v>
      </c>
      <c r="N363" s="223">
        <f t="shared" ca="1" si="604"/>
        <v>-1.0493713842967133E-3</v>
      </c>
      <c r="O363" s="223">
        <f t="shared" ca="1" si="605"/>
        <v>-1.0228248742958437E-3</v>
      </c>
      <c r="P363" s="223">
        <f t="shared" ca="1" si="606"/>
        <v>-9.9381428958391737E-4</v>
      </c>
      <c r="Q363" s="223">
        <f t="shared" ca="1" si="607"/>
        <v>-9.6240951920053251E-4</v>
      </c>
      <c r="R363" s="223">
        <f t="shared" ca="1" si="608"/>
        <v>-9.2868621998827539E-4</v>
      </c>
      <c r="S363" s="223">
        <f t="shared" ca="1" si="609"/>
        <v>-8.9272563432876099E-4</v>
      </c>
      <c r="T363" s="223">
        <f t="shared" ca="1" si="610"/>
        <v>-8.5461439442261779E-4</v>
      </c>
      <c r="U363" s="223">
        <f t="shared" ca="1" si="611"/>
        <v>-8.1444431358493059E-4</v>
      </c>
      <c r="V363" s="223">
        <f t="shared" ca="1" si="612"/>
        <v>-7.7231216505892057E-4</v>
      </c>
      <c r="W363" s="223">
        <f t="shared" ca="1" si="613"/>
        <v>-7.2831944888072724E-4</v>
      </c>
      <c r="X363" s="223">
        <f t="shared" ca="1" si="614"/>
        <v>-6.8257214735693112E-4</v>
      </c>
      <c r="Y363" s="223">
        <f t="shared" ca="1" si="615"/>
        <v>-6.3518046974389303E-4</v>
      </c>
      <c r="Z363" s="223">
        <f t="shared" ca="1" si="616"/>
        <v>-5.862585867440033E-4</v>
      </c>
      <c r="AA363" s="223">
        <f t="shared" ca="1" si="617"/>
        <v>-5.3592435545845988E-4</v>
      </c>
      <c r="AB363" s="223">
        <f t="shared" ca="1" si="618"/>
        <v>-4.8429903545918788E-4</v>
      </c>
      <c r="AC363" s="223">
        <f t="shared" ca="1" si="619"/>
        <v>-4.3150699666390875E-4</v>
      </c>
      <c r="AD363" s="223">
        <f t="shared" ca="1" si="620"/>
        <v>-3.7767541971811731E-4</v>
      </c>
      <c r="AE363" s="223">
        <f t="shared" ca="1" si="621"/>
        <v>-3.2293398960576508E-4</v>
      </c>
      <c r="AF363" s="223">
        <f t="shared" ca="1" si="622"/>
        <v>-2.6741458322677574E-4</v>
      </c>
      <c r="AG363" s="223">
        <f t="shared" ca="1" si="623"/>
        <v>-2.1125095169404222E-4</v>
      </c>
      <c r="AH363" s="223">
        <f t="shared" ca="1" si="624"/>
        <v>-1.5457839811527951E-4</v>
      </c>
      <c r="AI363" s="223">
        <f t="shared" ca="1" si="625"/>
        <v>-9.7533451635988444E-5</v>
      </c>
      <c r="AJ363" s="223">
        <f t="shared" ca="1" si="626"/>
        <v>-4.025353852878516E-5</v>
      </c>
      <c r="AK363" s="223">
        <f t="shared" ca="1" si="627"/>
        <v>1.7123348878527784E-5</v>
      </c>
      <c r="AL363" s="223">
        <f t="shared" ca="1" si="628"/>
        <v>7.4458984638564135E-5</v>
      </c>
      <c r="AM363" s="223">
        <f t="shared" ca="1" si="629"/>
        <v>1.3161524218276938E-4</v>
      </c>
      <c r="AN363" s="223">
        <f t="shared" ca="1" si="630"/>
        <v>1.8845442708042266E-4</v>
      </c>
      <c r="AO363" s="223">
        <f t="shared" ca="1" si="631"/>
        <v>2.4483960875658069E-4</v>
      </c>
      <c r="AP363" s="223">
        <f t="shared" ca="1" si="632"/>
        <v>3.0063495036982736E-4</v>
      </c>
      <c r="AQ363" s="223">
        <f t="shared" ca="1" si="633"/>
        <v>3.5570603605512157E-4</v>
      </c>
      <c r="AR363" s="223">
        <f t="shared" ca="1" si="634"/>
        <v>4.0992019474338963E-4</v>
      </c>
      <c r="AS363" s="223">
        <f t="shared" ca="1" si="635"/>
        <v>4.6314681977775263E-4</v>
      </c>
      <c r="AT363" s="223">
        <f t="shared" ca="1" si="636"/>
        <v>5.1525768355640069E-4</v>
      </c>
      <c r="AU363" s="223">
        <f t="shared" ca="1" si="637"/>
        <v>5.661272464441184E-4</v>
      </c>
      <c r="AV363" s="223">
        <f t="shared" ca="1" si="638"/>
        <v>6.1563295920826237E-4</v>
      </c>
      <c r="AW363" s="223">
        <f t="shared" ca="1" si="639"/>
        <v>6.6365555825059438E-4</v>
      </c>
      <c r="AX363" s="223">
        <f t="shared" ca="1" si="640"/>
        <v>7.1007935292373935E-4</v>
      </c>
      <c r="AY363" s="223">
        <f t="shared" ca="1" si="641"/>
        <v>7.5479250424008567E-4</v>
      </c>
      <c r="AZ363" s="223">
        <f t="shared" ca="1" si="642"/>
        <v>7.9768729430170198E-4</v>
      </c>
      <c r="BA363" s="223">
        <f t="shared" ca="1" si="643"/>
        <v>8.3866038580219095E-4</v>
      </c>
      <c r="BB363" s="223">
        <f t="shared" ca="1" si="644"/>
        <v>8.7761307097530795E-4</v>
      </c>
      <c r="BC363" s="223">
        <f t="shared" ca="1" si="645"/>
        <v>9.1445150939061903E-4</v>
      </c>
      <c r="BD363" s="223">
        <f t="shared" ca="1" si="646"/>
        <v>9.4908695402331621E-4</v>
      </c>
      <c r="BE363" s="223">
        <f t="shared" ca="1" si="647"/>
        <v>9.8143596505357168E-4</v>
      </c>
      <c r="BF363" s="223">
        <f t="shared" ca="1" si="648"/>
        <v>1.0114206108803757E-3</v>
      </c>
      <c r="BG363" s="223">
        <f t="shared" ca="1" si="649"/>
        <v>1.0389686558655859E-3</v>
      </c>
      <c r="BH363" s="223">
        <f t="shared" ca="1" si="650"/>
        <v>1.0640137343559098E-3</v>
      </c>
      <c r="BI363" s="223">
        <f t="shared" ca="1" si="651"/>
        <v>1.0864955105635741E-3</v>
      </c>
      <c r="BJ363" s="223">
        <f t="shared" ca="1" si="652"/>
        <v>1.1063598239205237E-3</v>
      </c>
      <c r="BK363" s="223">
        <f t="shared" ca="1" si="653"/>
        <v>1.1235588195559732E-3</v>
      </c>
      <c r="BL363" s="223">
        <f t="shared" ca="1" si="654"/>
        <v>1.1380510635829826E-3</v>
      </c>
      <c r="BM363" s="223">
        <f t="shared" ca="1" si="655"/>
        <v>1.1498016429163204E-3</v>
      </c>
      <c r="BN363" s="223">
        <f t="shared" ca="1" si="656"/>
        <v>1.1587822493811435E-3</v>
      </c>
      <c r="BO363" s="223">
        <f t="shared" ca="1" si="657"/>
        <v>1.1649712479098696E-3</v>
      </c>
      <c r="BP363" s="223">
        <f t="shared" ca="1" si="658"/>
        <v>1.1683537286629507E-3</v>
      </c>
      <c r="BQ363" s="223">
        <f t="shared" ca="1" si="659"/>
        <v>1.1689215429479829E-3</v>
      </c>
      <c r="BR363" s="223">
        <f t="shared" ca="1" si="660"/>
        <v>1.166673322850618E-3</v>
      </c>
      <c r="BS363" s="223">
        <f t="shared" ca="1" si="661"/>
        <v>1.1616144845299921E-3</v>
      </c>
      <c r="BT363" s="223">
        <f t="shared" ca="1" si="662"/>
        <v>1.1537572151707211E-3</v>
      </c>
      <c r="BU363" s="223">
        <f t="shared" ca="1" si="663"/>
        <v>1.1431204436229076E-3</v>
      </c>
      <c r="BV363" s="223">
        <f t="shared" ca="1" si="664"/>
        <v>1.1297297948008804E-3</v>
      </c>
      <c r="BW363" s="223">
        <f t="shared" ca="1" si="665"/>
        <v>1.113617527950535E-3</v>
      </c>
      <c r="BX363" s="223">
        <f t="shared" ca="1" si="666"/>
        <v>1.0948224589339816E-3</v>
      </c>
      <c r="BY363" s="223">
        <f t="shared" ca="1" si="667"/>
        <v>1.0733898667187342E-3</v>
      </c>
      <c r="BZ363" s="223">
        <f t="shared" ca="1" si="668"/>
        <v>1.0493713842967133E-3</v>
      </c>
      <c r="CA363" s="223">
        <f t="shared" ca="1" si="669"/>
        <v>1.0228248742958439E-3</v>
      </c>
      <c r="CB363" s="223">
        <f t="shared" ca="1" si="670"/>
        <v>9.9381428958391737E-4</v>
      </c>
      <c r="CC363" s="223">
        <f t="shared" ca="1" si="671"/>
        <v>9.6240951920053251E-4</v>
      </c>
      <c r="CD363" s="223">
        <f t="shared" ca="1" si="672"/>
        <v>9.2868621998827582E-4</v>
      </c>
      <c r="CE363" s="223">
        <f t="shared" ca="1" si="673"/>
        <v>8.9272563432876099E-4</v>
      </c>
      <c r="CF363" s="223">
        <f t="shared" ca="1" si="674"/>
        <v>8.5461439442261812E-4</v>
      </c>
      <c r="CG363" s="223">
        <f t="shared" ca="1" si="675"/>
        <v>8.1444431358493059E-4</v>
      </c>
      <c r="CH363" s="223">
        <f t="shared" ca="1" si="676"/>
        <v>7.7231216505892067E-4</v>
      </c>
      <c r="CI363" s="223">
        <f t="shared" ca="1" si="677"/>
        <v>7.2831944888072757E-4</v>
      </c>
      <c r="CJ363" s="223">
        <f t="shared" ca="1" si="678"/>
        <v>6.8257214735693156E-4</v>
      </c>
      <c r="CK363" s="223">
        <f t="shared" ca="1" si="679"/>
        <v>6.351804697438926E-4</v>
      </c>
      <c r="CL363" s="223">
        <f t="shared" ca="1" si="680"/>
        <v>5.8625858674400319E-4</v>
      </c>
      <c r="CM363" s="223">
        <f t="shared" ca="1" si="681"/>
        <v>5.359243554584601E-4</v>
      </c>
      <c r="CN363" s="223">
        <f t="shared" ca="1" si="682"/>
        <v>4.8429903545918788E-4</v>
      </c>
      <c r="CO363" s="223">
        <f t="shared" ca="1" si="683"/>
        <v>4.3150699666390908E-4</v>
      </c>
      <c r="CP363" s="223">
        <f t="shared" ca="1" si="684"/>
        <v>3.7767541971811791E-4</v>
      </c>
      <c r="CQ363" s="223">
        <f t="shared" ca="1" si="685"/>
        <v>3.2293398960576492E-4</v>
      </c>
      <c r="CR363" s="223">
        <f t="shared" ca="1" si="686"/>
        <v>2.674145832267759E-4</v>
      </c>
      <c r="CS363" s="223">
        <f t="shared" ca="1" si="687"/>
        <v>2.1125095169404238E-4</v>
      </c>
      <c r="CT363" s="223">
        <f t="shared" ca="1" si="688"/>
        <v>1.5457839811527989E-4</v>
      </c>
      <c r="CU363" s="223">
        <f t="shared" ca="1" si="689"/>
        <v>9.7533451635989094E-5</v>
      </c>
      <c r="CV363" s="223">
        <f t="shared" ca="1" si="690"/>
        <v>4.025353852878478E-5</v>
      </c>
      <c r="CW363" s="223">
        <f t="shared" ca="1" si="691"/>
        <v>-1.7123348878527899E-5</v>
      </c>
      <c r="CX363" s="223">
        <f t="shared" ca="1" si="692"/>
        <v>-7.4458984638563986E-5</v>
      </c>
      <c r="CY363" s="223">
        <f t="shared" ca="1" si="693"/>
        <v>-1.3161524218276898E-4</v>
      </c>
      <c r="CZ363" s="223">
        <f t="shared" ca="1" si="694"/>
        <v>-1.8845442708042201E-4</v>
      </c>
      <c r="DA363" s="223">
        <f t="shared" ca="1" si="695"/>
        <v>-2.4483960875658101E-4</v>
      </c>
      <c r="DB363" s="223">
        <f t="shared" ca="1" si="696"/>
        <v>-3.0063495036982752E-4</v>
      </c>
      <c r="DC363" s="223">
        <f t="shared" ca="1" si="697"/>
        <v>-3.5570603605512141E-4</v>
      </c>
      <c r="DD363" s="223">
        <f t="shared" ca="1" si="698"/>
        <v>-4.0992019474338947E-4</v>
      </c>
      <c r="DE363" s="223">
        <f t="shared" ca="1" si="699"/>
        <v>-4.6314681977775225E-4</v>
      </c>
      <c r="DF363" s="223">
        <f t="shared" ca="1" si="700"/>
        <v>-5.1525768355640102E-4</v>
      </c>
      <c r="DG363" s="223">
        <f t="shared" ca="1" si="701"/>
        <v>-5.6612724644411873E-4</v>
      </c>
      <c r="DH363" s="223">
        <f t="shared" ca="1" si="702"/>
        <v>-6.1563295920826215E-4</v>
      </c>
      <c r="DI363" s="223">
        <f t="shared" ca="1" si="703"/>
        <v>-6.6365555825059427E-4</v>
      </c>
      <c r="DJ363" s="223">
        <f t="shared" ca="1" si="704"/>
        <v>-7.1007935292373924E-4</v>
      </c>
      <c r="DK363" s="223">
        <f t="shared" ca="1" si="705"/>
        <v>-7.5479250424008524E-4</v>
      </c>
      <c r="DL363" s="223">
        <f t="shared" ca="1" si="706"/>
        <v>-7.9768729430170231E-4</v>
      </c>
      <c r="DM363" s="223">
        <f t="shared" ca="1" si="707"/>
        <v>-8.3866038580219084E-4</v>
      </c>
      <c r="DN363" s="223">
        <f t="shared" ca="1" si="708"/>
        <v>-8.7761307097530784E-4</v>
      </c>
      <c r="DO363" s="223">
        <f t="shared" ca="1" si="709"/>
        <v>-9.1445150939061903E-4</v>
      </c>
      <c r="DP363" s="223">
        <f t="shared" ca="1" si="710"/>
        <v>-9.4908695402331589E-4</v>
      </c>
      <c r="DQ363" s="223">
        <f t="shared" ca="1" si="711"/>
        <v>-9.8143596505357211E-4</v>
      </c>
      <c r="DR363" s="223">
        <f t="shared" ca="1" si="712"/>
        <v>-1.0114206108803757E-3</v>
      </c>
      <c r="DS363" s="223">
        <f t="shared" ca="1" si="713"/>
        <v>-1.0389686558655859E-3</v>
      </c>
      <c r="DT363" s="223">
        <f t="shared" ca="1" si="714"/>
        <v>-1.0640137343559098E-3</v>
      </c>
      <c r="DU363" s="223">
        <f t="shared" ca="1" si="715"/>
        <v>-1.0864955105635739E-3</v>
      </c>
      <c r="DV363" s="223">
        <f t="shared" ca="1" si="716"/>
        <v>-1.1063598239205235E-3</v>
      </c>
      <c r="DW363" s="223">
        <f t="shared" ca="1" si="717"/>
        <v>-1.1235588195559732E-3</v>
      </c>
      <c r="DX363" s="223">
        <f t="shared" ca="1" si="718"/>
        <v>-1.1380510635829826E-3</v>
      </c>
      <c r="DY363" s="223">
        <f t="shared" ca="1" si="719"/>
        <v>-1.1498016429163204E-3</v>
      </c>
      <c r="DZ363" s="223">
        <f t="shared" ca="1" si="720"/>
        <v>-1.1587822493811435E-3</v>
      </c>
      <c r="EA363" s="223">
        <f t="shared" ca="1" si="721"/>
        <v>-1.1649712479098694E-3</v>
      </c>
      <c r="EB363" s="223">
        <f t="shared" ca="1" si="722"/>
        <v>-1.1683537286629507E-3</v>
      </c>
      <c r="EC363" s="223">
        <f t="shared" ca="1" si="723"/>
        <v>-1.1689215429479829E-3</v>
      </c>
      <c r="ED363" s="223">
        <f t="shared" ca="1" si="724"/>
        <v>-1.166673322850618E-3</v>
      </c>
      <c r="EE363" s="223">
        <f t="shared" ca="1" si="725"/>
        <v>-1.1616144845299921E-3</v>
      </c>
      <c r="EF363" s="223">
        <f t="shared" ca="1" si="726"/>
        <v>-1.1537572151707211E-3</v>
      </c>
      <c r="EG363" s="223">
        <f t="shared" ca="1" si="727"/>
        <v>-1.1431204436229074E-3</v>
      </c>
      <c r="EH363" s="223">
        <f t="shared" ca="1" si="728"/>
        <v>-1.1297297948008804E-3</v>
      </c>
      <c r="EI363" s="223">
        <f t="shared" ca="1" si="729"/>
        <v>-1.1136175279505352E-3</v>
      </c>
      <c r="EJ363" s="223">
        <f t="shared" ca="1" si="730"/>
        <v>-1.0948224589339816E-3</v>
      </c>
      <c r="EK363" s="223">
        <f t="shared" ca="1" si="731"/>
        <v>-1.0733898667187344E-3</v>
      </c>
      <c r="EL363" s="223">
        <f t="shared" ca="1" si="732"/>
        <v>-1.0493713842967133E-3</v>
      </c>
      <c r="EM363" s="223">
        <f t="shared" ca="1" si="733"/>
        <v>-1.0228248742958437E-3</v>
      </c>
      <c r="EN363" s="223">
        <f t="shared" ca="1" si="734"/>
        <v>-9.9381428958391737E-4</v>
      </c>
      <c r="EO363" s="223">
        <f t="shared" ca="1" si="735"/>
        <v>-9.6240951920053273E-4</v>
      </c>
      <c r="EP363" s="223">
        <f t="shared" ca="1" si="736"/>
        <v>-9.2868621998827582E-4</v>
      </c>
      <c r="EQ363" s="223">
        <f t="shared" ca="1" si="737"/>
        <v>-8.9272563432876131E-4</v>
      </c>
      <c r="ER363" s="223">
        <f t="shared" ca="1" si="738"/>
        <v>-8.5461439442261768E-4</v>
      </c>
      <c r="ES363" s="223">
        <f t="shared" ca="1" si="739"/>
        <v>-8.144443135849307E-4</v>
      </c>
      <c r="ET363" s="223">
        <f t="shared" ca="1" si="740"/>
        <v>-7.7231216505892067E-4</v>
      </c>
      <c r="EU363" s="223">
        <f t="shared" ca="1" si="741"/>
        <v>-7.2831944888072789E-4</v>
      </c>
      <c r="EV363" s="223">
        <f t="shared" ca="1" si="742"/>
        <v>-6.8257214735693156E-4</v>
      </c>
      <c r="EW363" s="223">
        <f t="shared" ca="1" si="743"/>
        <v>-6.3518046974389271E-4</v>
      </c>
      <c r="EX363" s="223">
        <f t="shared" ca="1" si="744"/>
        <v>-5.862585867440033E-4</v>
      </c>
      <c r="EY363" s="223">
        <f t="shared" ca="1" si="745"/>
        <v>-5.3592435545846021E-4</v>
      </c>
      <c r="EZ363" s="223">
        <f t="shared" ca="1" si="746"/>
        <v>-4.842990354591881E-4</v>
      </c>
      <c r="FA363" s="223">
        <f t="shared" ca="1" si="747"/>
        <v>-4.3150699666390918E-4</v>
      </c>
      <c r="FB363" s="223">
        <f t="shared" ca="1" si="748"/>
        <v>-3.7767541971811807E-4</v>
      </c>
      <c r="FC363" s="223">
        <f t="shared" ca="1" si="749"/>
        <v>-3.2293398960576508E-4</v>
      </c>
      <c r="FD363" s="223">
        <f t="shared" ca="1" si="750"/>
        <v>-2.6741458322677601E-4</v>
      </c>
      <c r="FE363" s="223">
        <f t="shared" ca="1" si="751"/>
        <v>-2.1125095169404249E-4</v>
      </c>
      <c r="FF363" s="223">
        <f t="shared" ca="1" si="752"/>
        <v>-1.5457839811528002E-4</v>
      </c>
      <c r="FG363" s="223">
        <f t="shared" ca="1" si="753"/>
        <v>-9.7533451635989257E-5</v>
      </c>
      <c r="FH363" s="223">
        <f t="shared" ca="1" si="754"/>
        <v>-4.0253538528784929E-5</v>
      </c>
      <c r="FI363" s="223">
        <f t="shared" ca="1" si="755"/>
        <v>1.712334887852775E-5</v>
      </c>
      <c r="FJ363" s="223">
        <f t="shared" ca="1" si="756"/>
        <v>7.4458984638563851E-5</v>
      </c>
      <c r="FK363" s="223">
        <f t="shared" ca="1" si="757"/>
        <v>1.3161524218276884E-4</v>
      </c>
      <c r="FL363" s="223">
        <f t="shared" ca="1" si="758"/>
        <v>1.8845442708042187E-4</v>
      </c>
      <c r="FM363" s="223">
        <f t="shared" ca="1" si="759"/>
        <v>2.4483960875657987E-4</v>
      </c>
      <c r="FN363" s="223">
        <f t="shared" ca="1" si="760"/>
        <v>3.0063495036982638E-4</v>
      </c>
      <c r="FO363" s="223">
        <f t="shared" ca="1" si="761"/>
        <v>3.5570603605512027E-4</v>
      </c>
      <c r="FP363" s="223">
        <f t="shared" ca="1" si="762"/>
        <v>4.0992019474339039E-4</v>
      </c>
      <c r="FQ363" s="223">
        <f t="shared" ca="1" si="763"/>
        <v>4.6314681977775306E-4</v>
      </c>
      <c r="FR363" s="223">
        <f t="shared" ca="1" si="764"/>
        <v>5.1525768355640091E-4</v>
      </c>
      <c r="FS363" s="223">
        <f t="shared" ca="1" si="765"/>
        <v>5.6612724644411851E-4</v>
      </c>
      <c r="FT363" s="223">
        <f t="shared" ca="1" si="766"/>
        <v>6.1563295920826204E-4</v>
      </c>
      <c r="FU363" s="223">
        <f t="shared" ca="1" si="767"/>
        <v>6.6365555825059416E-4</v>
      </c>
      <c r="FV363" s="223">
        <f t="shared" ca="1" si="768"/>
        <v>7.1007935292373902E-4</v>
      </c>
      <c r="FW363" s="223">
        <f t="shared" ca="1" si="769"/>
        <v>7.5479250424008513E-4</v>
      </c>
      <c r="FX363" s="223">
        <f t="shared" ca="1" si="770"/>
        <v>7.9768729430170144E-4</v>
      </c>
      <c r="FY363" s="223">
        <f t="shared" ca="1" si="771"/>
        <v>8.3866038580219008E-4</v>
      </c>
      <c r="FZ363" s="223">
        <f t="shared" ca="1" si="772"/>
        <v>8.7761307097530697E-4</v>
      </c>
      <c r="GA363" s="223">
        <f t="shared" ca="1" si="773"/>
        <v>9.1445150939061957E-4</v>
      </c>
      <c r="GB363" s="223">
        <f t="shared" ca="1" si="774"/>
        <v>9.4908695402331643E-4</v>
      </c>
      <c r="GC363" s="223">
        <f t="shared" ca="1" si="775"/>
        <v>9.814359650535719E-4</v>
      </c>
      <c r="GD363" s="223">
        <f t="shared" ca="1" si="776"/>
        <v>1.0114206108803754E-3</v>
      </c>
      <c r="GE363" s="223">
        <f t="shared" ca="1" si="777"/>
        <v>1.0389686558655859E-3</v>
      </c>
      <c r="GF363" s="223">
        <f t="shared" ca="1" si="778"/>
        <v>1.0640137343559098E-3</v>
      </c>
      <c r="GG363" s="223">
        <f t="shared" ca="1" si="779"/>
        <v>1.0864955105635739E-3</v>
      </c>
      <c r="GH363" s="223">
        <f t="shared" ca="1" si="780"/>
        <v>1.1063598239205233E-3</v>
      </c>
      <c r="GI363" s="223">
        <f t="shared" ca="1" si="781"/>
        <v>1.1235588195559728E-3</v>
      </c>
      <c r="GJ363" s="223">
        <f t="shared" ca="1" si="782"/>
        <v>1.1380510635829824E-3</v>
      </c>
      <c r="GK363" s="223">
        <f t="shared" ca="1" si="783"/>
        <v>1.1498016429163207E-3</v>
      </c>
      <c r="GL363" s="223">
        <f t="shared" ca="1" si="784"/>
        <v>1.1587822493811435E-3</v>
      </c>
      <c r="GM363" s="223">
        <f t="shared" ca="1" si="785"/>
        <v>1.1649712479098696E-3</v>
      </c>
      <c r="GN363" s="223">
        <f t="shared" ca="1" si="786"/>
        <v>1.1683537286629507E-3</v>
      </c>
      <c r="GO363" s="223">
        <f t="shared" ca="1" si="787"/>
        <v>1.1689215429479829E-3</v>
      </c>
      <c r="GP363" s="223">
        <f t="shared" ca="1" si="788"/>
        <v>1.166673322850618E-3</v>
      </c>
      <c r="GQ363" s="223">
        <f t="shared" ca="1" si="789"/>
        <v>1.1616144845299923E-3</v>
      </c>
      <c r="GR363" s="223">
        <f t="shared" ca="1" si="790"/>
        <v>1.1537572151707213E-3</v>
      </c>
      <c r="GS363" s="223">
        <f t="shared" ca="1" si="791"/>
        <v>1.1431204436229076E-3</v>
      </c>
      <c r="GT363" s="223">
        <f t="shared" ca="1" si="792"/>
        <v>1.1297297948008808E-3</v>
      </c>
      <c r="GU363" s="223">
        <f t="shared" ca="1" si="793"/>
        <v>1.1136175279505356E-3</v>
      </c>
      <c r="GV363" s="223">
        <f t="shared" ca="1" si="794"/>
        <v>1.0948224589339814E-3</v>
      </c>
      <c r="GW363" s="223">
        <f t="shared" ca="1" si="795"/>
        <v>1.0733898667187342E-3</v>
      </c>
      <c r="GX363" s="223">
        <f t="shared" ca="1" si="796"/>
        <v>1.0493713842967133E-3</v>
      </c>
      <c r="GY363" s="223">
        <f t="shared" ca="1" si="797"/>
        <v>1.0228248742958437E-3</v>
      </c>
      <c r="GZ363" s="223">
        <f t="shared" ca="1" si="798"/>
        <v>9.9381428958391737E-4</v>
      </c>
      <c r="HA363" s="223">
        <f t="shared" ca="1" si="799"/>
        <v>9.6240951920053273E-4</v>
      </c>
      <c r="HB363" s="223">
        <f t="shared" ca="1" si="800"/>
        <v>9.2868621998827593E-4</v>
      </c>
      <c r="HC363" s="223">
        <f t="shared" ca="1" si="801"/>
        <v>8.9272563432876142E-4</v>
      </c>
      <c r="HD363" s="223">
        <f t="shared" ca="1" si="802"/>
        <v>8.5461439442261855E-4</v>
      </c>
      <c r="HE363" s="223">
        <f t="shared" ca="1" si="803"/>
        <v>8.1444431358493156E-4</v>
      </c>
      <c r="HF363" s="223">
        <f t="shared" ca="1" si="804"/>
        <v>7.7231216505892002E-4</v>
      </c>
      <c r="HG363" s="223">
        <f t="shared" ca="1" si="805"/>
        <v>7.2831944888072692E-4</v>
      </c>
      <c r="HH363" s="223">
        <f t="shared" ca="1" si="806"/>
        <v>6.8257214735693091E-4</v>
      </c>
      <c r="HI363" s="223">
        <f t="shared" ca="1" si="807"/>
        <v>6.3518046974389282E-4</v>
      </c>
      <c r="HJ363" s="223">
        <f t="shared" ca="1" si="808"/>
        <v>5.8625858674400352E-4</v>
      </c>
      <c r="HK363" s="223">
        <f t="shared" ca="1" si="809"/>
        <v>5.3592435545846031E-4</v>
      </c>
      <c r="HL363" s="223">
        <f t="shared" ca="1" si="810"/>
        <v>4.842990354591882E-4</v>
      </c>
      <c r="HM363" s="223">
        <f t="shared" ca="1" si="811"/>
        <v>4.3150699666390946E-4</v>
      </c>
      <c r="HN363" s="223">
        <f t="shared" ca="1" si="812"/>
        <v>3.7767541971811818E-4</v>
      </c>
      <c r="HO363" s="223">
        <f t="shared" ca="1" si="813"/>
        <v>3.2293398960576622E-4</v>
      </c>
      <c r="HP363" s="223">
        <f t="shared" ca="1" si="814"/>
        <v>2.6741458322677715E-4</v>
      </c>
      <c r="HQ363" s="223">
        <f t="shared" ca="1" si="815"/>
        <v>2.1125095169404162E-4</v>
      </c>
      <c r="HR363" s="223">
        <f t="shared" ca="1" si="816"/>
        <v>1.5457839811527913E-4</v>
      </c>
      <c r="HS363" s="223">
        <f t="shared" ca="1" si="817"/>
        <v>9.7533451635988336E-5</v>
      </c>
      <c r="HT363" s="223">
        <f t="shared" ca="1" si="818"/>
        <v>4.0253538528785065E-5</v>
      </c>
      <c r="HU363" s="223">
        <f t="shared" ca="1" si="819"/>
        <v>-1.7123348878527615E-5</v>
      </c>
      <c r="HV363" s="223">
        <f t="shared" ca="1" si="820"/>
        <v>-7.4458984638563701E-5</v>
      </c>
      <c r="HW363" s="223">
        <f t="shared" ca="1" si="821"/>
        <v>-1.3161524218276871E-4</v>
      </c>
      <c r="HX363" s="223">
        <f t="shared" ca="1" si="822"/>
        <v>-1.8845442708042171E-4</v>
      </c>
      <c r="HY363" s="223">
        <f t="shared" ca="1" si="823"/>
        <v>-2.4483960875657971E-4</v>
      </c>
      <c r="HZ363" s="223">
        <f t="shared" ca="1" si="824"/>
        <v>-3.0063495036982622E-4</v>
      </c>
      <c r="IA363" s="223">
        <f t="shared" ca="1" si="825"/>
        <v>-3.5570603605512017E-4</v>
      </c>
      <c r="IB363" s="223">
        <f t="shared" ca="1" si="826"/>
        <v>-4.0992019474339017E-4</v>
      </c>
      <c r="IC363" s="223">
        <f t="shared" ca="1" si="827"/>
        <v>-4.6314681977775295E-4</v>
      </c>
      <c r="ID363" s="223">
        <f t="shared" ca="1" si="828"/>
        <v>-5.152576835564008E-4</v>
      </c>
      <c r="IE363" s="223">
        <f t="shared" ca="1" si="829"/>
        <v>-5.7318641708466211E-4</v>
      </c>
      <c r="IF363" s="223">
        <f t="shared" ca="1" si="830"/>
        <v>-6.1563295920826194E-4</v>
      </c>
      <c r="IG363" s="223">
        <f t="shared" ca="1" si="831"/>
        <v>-6.6365555825059416E-4</v>
      </c>
      <c r="IH363" s="223">
        <f t="shared" ca="1" si="832"/>
        <v>-7.1007935292373891E-4</v>
      </c>
      <c r="II363" s="223">
        <f t="shared" ca="1" si="833"/>
        <v>-7.5479250424008491E-4</v>
      </c>
      <c r="IJ363" s="223">
        <f t="shared" ca="1" si="834"/>
        <v>-7.9768729430170133E-4</v>
      </c>
      <c r="IK363" s="223">
        <f t="shared" ca="1" si="835"/>
        <v>-8.3866038580218986E-4</v>
      </c>
      <c r="IL363" s="223">
        <f t="shared" ca="1" si="836"/>
        <v>-8.7761307097530686E-4</v>
      </c>
      <c r="IM363" s="223">
        <f t="shared" ca="1" si="837"/>
        <v>-9.1445150939061946E-4</v>
      </c>
      <c r="IN363" s="223">
        <f t="shared" ca="1" si="838"/>
        <v>-9.4908695402331621E-4</v>
      </c>
      <c r="IO363" s="223">
        <f t="shared" ca="1" si="839"/>
        <v>-9.8143596505357168E-4</v>
      </c>
      <c r="IP363" s="223">
        <f t="shared" ca="1" si="840"/>
        <v>-1.0114206108803754E-3</v>
      </c>
      <c r="IQ363" s="223">
        <f t="shared" ca="1" si="841"/>
        <v>-1.0389686558655859E-3</v>
      </c>
      <c r="IR363" s="223">
        <f t="shared" ca="1" si="842"/>
        <v>-1.0640137343559096E-3</v>
      </c>
      <c r="IS363" s="223">
        <f t="shared" ca="1" si="843"/>
        <v>-1.0864955105635739E-3</v>
      </c>
      <c r="IT363" s="223">
        <f t="shared" ca="1" si="844"/>
        <v>-1.1063598239205233E-3</v>
      </c>
      <c r="IU363" s="223">
        <f t="shared" ca="1" si="845"/>
        <v>-1.1235588195559728E-3</v>
      </c>
      <c r="IV363" s="223">
        <f t="shared" ca="1" si="846"/>
        <v>-1.1380510635829824E-3</v>
      </c>
      <c r="IW363" s="223">
        <f t="shared" ca="1" si="847"/>
        <v>-1.1498016429163207E-3</v>
      </c>
      <c r="IX363" s="223">
        <f t="shared" ca="1" si="848"/>
        <v>-1.1587822493811433E-3</v>
      </c>
      <c r="IY363" s="223">
        <f t="shared" ca="1" si="849"/>
        <v>-1.1649712479098696E-3</v>
      </c>
      <c r="IZ363" s="223">
        <f t="shared" ca="1" si="850"/>
        <v>-1.1683537286629507E-3</v>
      </c>
      <c r="JA363" s="223">
        <f t="shared" ca="1" si="851"/>
        <v>-1.1689215429479829E-3</v>
      </c>
      <c r="JB363" s="223">
        <f t="shared" ca="1" si="852"/>
        <v>-1.166673322850618E-3</v>
      </c>
    </row>
    <row r="364" spans="1:262">
      <c r="B364" s="230">
        <v>3</v>
      </c>
      <c r="C364" s="229">
        <f t="shared" si="853"/>
        <v>5.8593749999999998E-5</v>
      </c>
      <c r="D364" s="226">
        <f t="shared" ca="1" si="597"/>
        <v>58.264249465372863</v>
      </c>
      <c r="E364" s="225">
        <f ca="1">I361</f>
        <v>0.16424946537286411</v>
      </c>
      <c r="F364" s="224">
        <v>3</v>
      </c>
      <c r="G364" s="223">
        <f t="shared" ca="1" si="854"/>
        <v>-9.1028215227678191E-2</v>
      </c>
      <c r="H364" s="223">
        <f t="shared" ca="1" si="598"/>
        <v>-9.1020233920270588E-2</v>
      </c>
      <c r="I364" s="223">
        <f t="shared" ca="1" si="599"/>
        <v>-9.0519006079017528E-2</v>
      </c>
      <c r="J364" s="223">
        <f t="shared" ca="1" si="600"/>
        <v>-8.9527247901018472E-2</v>
      </c>
      <c r="K364" s="223">
        <f t="shared" ca="1" si="601"/>
        <v>-8.8050333809768511E-2</v>
      </c>
      <c r="L364" s="223">
        <f t="shared" ca="1" si="602"/>
        <v>-8.6096267330691839E-2</v>
      </c>
      <c r="M364" s="223">
        <f t="shared" ca="1" si="603"/>
        <v>-8.3675637719344012E-2</v>
      </c>
      <c r="N364" s="223">
        <f t="shared" ca="1" si="604"/>
        <v>-8.0801562577318603E-2</v>
      </c>
      <c r="O364" s="223">
        <f t="shared" ca="1" si="605"/>
        <v>-7.7489616766827682E-2</v>
      </c>
      <c r="P364" s="223">
        <f t="shared" ca="1" si="606"/>
        <v>-7.375774800917391E-2</v>
      </c>
      <c r="Q364" s="223">
        <f t="shared" ca="1" si="607"/>
        <v>-6.9626179624493939E-2</v>
      </c>
      <c r="R364" s="223">
        <f t="shared" ca="1" si="608"/>
        <v>-6.5117300939834227E-2</v>
      </c>
      <c r="S364" s="223">
        <f t="shared" ca="1" si="609"/>
        <v>-6.0255545959448042E-2</v>
      </c>
      <c r="T364" s="223">
        <f t="shared" ca="1" si="610"/>
        <v>-5.5067260954809238E-2</v>
      </c>
      <c r="U364" s="223">
        <f t="shared" ca="1" si="611"/>
        <v>-4.9580561691884607E-2</v>
      </c>
      <c r="V364" s="223">
        <f t="shared" ca="1" si="612"/>
        <v>-4.3825181069361903E-2</v>
      </c>
      <c r="W364" s="223">
        <f t="shared" ca="1" si="613"/>
        <v>-3.7832307993495837E-2</v>
      </c>
      <c r="X364" s="223">
        <f t="shared" ca="1" si="614"/>
        <v>-3.1634418362722738E-2</v>
      </c>
      <c r="Y364" s="223">
        <f t="shared" ca="1" si="615"/>
        <v>-2.5265099077953178E-2</v>
      </c>
      <c r="Z364" s="223">
        <f t="shared" ca="1" si="616"/>
        <v>-1.8758866032245816E-2</v>
      </c>
      <c r="AA364" s="223">
        <f t="shared" ca="1" si="617"/>
        <v>-1.2150977066192406E-2</v>
      </c>
      <c r="AB364" s="223">
        <f t="shared" ca="1" si="618"/>
        <v>-5.4772409026248355E-3</v>
      </c>
      <c r="AC364" s="223">
        <f t="shared" ca="1" si="619"/>
        <v>1.2261769039565596E-3</v>
      </c>
      <c r="AD364" s="223">
        <f t="shared" ca="1" si="620"/>
        <v>7.9229499516562333E-3</v>
      </c>
      <c r="AE364" s="223">
        <f t="shared" ca="1" si="621"/>
        <v>1.457678784710275E-2</v>
      </c>
      <c r="AF364" s="223">
        <f t="shared" ca="1" si="622"/>
        <v>2.1151632866234726E-2</v>
      </c>
      <c r="AG364" s="223">
        <f t="shared" ca="1" si="623"/>
        <v>2.7611855354231697E-2</v>
      </c>
      <c r="AH364" s="223">
        <f t="shared" ca="1" si="624"/>
        <v>3.3922446805700633E-2</v>
      </c>
      <c r="AI364" s="223">
        <f t="shared" ca="1" si="625"/>
        <v>4.0049209578799774E-2</v>
      </c>
      <c r="AJ364" s="223">
        <f t="shared" ca="1" si="626"/>
        <v>4.5958942215223023E-2</v>
      </c>
      <c r="AK364" s="223">
        <f t="shared" ca="1" si="627"/>
        <v>5.1619619361778786E-2</v>
      </c>
      <c r="AL364" s="223">
        <f t="shared" ca="1" si="628"/>
        <v>5.7000565318554054E-2</v>
      </c>
      <c r="AM364" s="223">
        <f t="shared" ca="1" si="629"/>
        <v>6.2072620273189785E-2</v>
      </c>
      <c r="AN364" s="223">
        <f t="shared" ca="1" si="630"/>
        <v>6.6808298320430656E-2</v>
      </c>
      <c r="AO364" s="223">
        <f t="shared" ca="1" si="631"/>
        <v>7.1181936410627172E-2</v>
      </c>
      <c r="AP364" s="223">
        <f t="shared" ca="1" si="632"/>
        <v>7.516983342002502E-2</v>
      </c>
      <c r="AQ364" s="223">
        <f t="shared" ca="1" si="633"/>
        <v>7.8750378589208497E-2</v>
      </c>
      <c r="AR364" s="223">
        <f t="shared" ca="1" si="634"/>
        <v>8.1904168633677957E-2</v>
      </c>
      <c r="AS364" s="223">
        <f t="shared" ca="1" si="635"/>
        <v>8.4614112891929785E-2</v>
      </c>
      <c r="AT364" s="223">
        <f t="shared" ca="1" si="636"/>
        <v>8.6865525941231869E-2</v>
      </c>
      <c r="AU364" s="223">
        <f t="shared" ca="1" si="637"/>
        <v>8.8646207179201686E-2</v>
      </c>
      <c r="AV364" s="223">
        <f t="shared" ca="1" si="638"/>
        <v>8.9946506939927812E-2</v>
      </c>
      <c r="AW364" s="223">
        <f t="shared" ca="1" si="639"/>
        <v>9.0759378786345477E-2</v>
      </c>
      <c r="AX364" s="223">
        <f t="shared" ca="1" si="640"/>
        <v>9.1080417695489621E-2</v>
      </c>
      <c r="AY364" s="223">
        <f t="shared" ca="1" si="641"/>
        <v>9.0907883929695912E-2</v>
      </c>
      <c r="AZ364" s="223">
        <f t="shared" ca="1" si="642"/>
        <v>9.0242712464389974E-2</v>
      </c>
      <c r="BA364" s="223">
        <f t="shared" ca="1" si="643"/>
        <v>8.908850792137453E-2</v>
      </c>
      <c r="BB364" s="223">
        <f t="shared" ca="1" si="644"/>
        <v>8.7451525035071434E-2</v>
      </c>
      <c r="BC364" s="223">
        <f t="shared" ca="1" si="645"/>
        <v>8.5340634757574071E-2</v>
      </c>
      <c r="BD364" s="223">
        <f t="shared" ca="1" si="646"/>
        <v>8.2767276186189273E-2</v>
      </c>
      <c r="BE364" s="223">
        <f t="shared" ca="1" si="647"/>
        <v>7.974539457397789E-2</v>
      </c>
      <c r="BF364" s="223">
        <f t="shared" ca="1" si="648"/>
        <v>7.6291365759220242E-2</v>
      </c>
      <c r="BG364" s="223">
        <f t="shared" ca="1" si="649"/>
        <v>7.2423907423329589E-2</v>
      </c>
      <c r="BH364" s="223">
        <f t="shared" ca="1" si="650"/>
        <v>6.8163977658114869E-2</v>
      </c>
      <c r="BI364" s="223">
        <f t="shared" ca="1" si="651"/>
        <v>6.3534661392065248E-2</v>
      </c>
      <c r="BJ364" s="223">
        <f t="shared" ca="1" si="652"/>
        <v>5.8561045291122465E-2</v>
      </c>
      <c r="BK364" s="223">
        <f t="shared" ca="1" si="653"/>
        <v>5.3270081811864788E-2</v>
      </c>
      <c r="BL364" s="223">
        <f t="shared" ca="1" si="654"/>
        <v>4.7690443143809172E-2</v>
      </c>
      <c r="BM364" s="223">
        <f t="shared" ca="1" si="655"/>
        <v>4.1852365832332282E-2</v>
      </c>
      <c r="BN364" s="223">
        <f t="shared" ca="1" si="656"/>
        <v>3.5787486924211437E-2</v>
      </c>
      <c r="BO364" s="223">
        <f t="shared" ca="1" si="657"/>
        <v>2.9528672523726665E-2</v>
      </c>
      <c r="BP364" s="223">
        <f t="shared" ca="1" si="658"/>
        <v>2.3109839688394286E-2</v>
      </c>
      <c r="BQ364" s="223">
        <f t="shared" ca="1" si="659"/>
        <v>1.6565772629493374E-2</v>
      </c>
      <c r="BR364" s="223">
        <f t="shared" ca="1" si="660"/>
        <v>9.931934213411377E-3</v>
      </c>
      <c r="BS364" s="223">
        <f t="shared" ca="1" si="661"/>
        <v>3.2442737852981067E-3</v>
      </c>
      <c r="BT364" s="223">
        <f t="shared" ca="1" si="662"/>
        <v>-3.460967643550153E-3</v>
      </c>
      <c r="BU364" s="223">
        <f t="shared" ca="1" si="663"/>
        <v>-1.0147453788870633E-2</v>
      </c>
      <c r="BV364" s="223">
        <f t="shared" ca="1" si="664"/>
        <v>-1.6778950002907241E-2</v>
      </c>
      <c r="BW364" s="223">
        <f t="shared" ca="1" si="665"/>
        <v>-2.3319519633105912E-2</v>
      </c>
      <c r="BX364" s="223">
        <f t="shared" ca="1" si="666"/>
        <v>-2.9733718765948595E-2</v>
      </c>
      <c r="BY364" s="223">
        <f t="shared" ca="1" si="667"/>
        <v>-3.5986788300591245E-2</v>
      </c>
      <c r="BZ364" s="223">
        <f t="shared" ca="1" si="668"/>
        <v>-4.2044842311443384E-2</v>
      </c>
      <c r="CA364" s="223">
        <f t="shared" ca="1" si="669"/>
        <v>-4.7875051678934605E-2</v>
      </c>
      <c r="CB364" s="223">
        <f t="shared" ca="1" si="670"/>
        <v>-5.3445821993357713E-2</v>
      </c>
      <c r="CC364" s="223">
        <f t="shared" ca="1" si="671"/>
        <v>-5.8726964767712789E-2</v>
      </c>
      <c r="CD364" s="223">
        <f t="shared" ca="1" si="672"/>
        <v>-6.3689861031733588E-2</v>
      </c>
      <c r="CE364" s="223">
        <f t="shared" ca="1" si="673"/>
        <v>-6.8307616420567069E-2</v>
      </c>
      <c r="CF364" s="223">
        <f t="shared" ca="1" si="674"/>
        <v>-7.2555206917666606E-2</v>
      </c>
      <c r="CG364" s="223">
        <f t="shared" ca="1" si="675"/>
        <v>-7.6409614462106118E-2</v>
      </c>
      <c r="CH364" s="223">
        <f t="shared" ca="1" si="676"/>
        <v>-7.9849951685446341E-2</v>
      </c>
      <c r="CI364" s="223">
        <f t="shared" ca="1" si="677"/>
        <v>-8.2857575102194186E-2</v>
      </c>
      <c r="CJ364" s="223">
        <f t="shared" ca="1" si="678"/>
        <v>-8.5416186140465825E-2</v>
      </c>
      <c r="CK364" s="223">
        <f t="shared" ca="1" si="679"/>
        <v>-8.7511919465360175E-2</v>
      </c>
      <c r="CL364" s="223">
        <f t="shared" ca="1" si="680"/>
        <v>-8.9133418116409804E-2</v>
      </c>
      <c r="CM364" s="223">
        <f t="shared" ca="1" si="681"/>
        <v>-9.0271895051933768E-2</v>
      </c>
      <c r="CN364" s="223">
        <f t="shared" ca="1" si="682"/>
        <v>-9.0921180766777826E-2</v>
      </c>
      <c r="CO364" s="223">
        <f t="shared" ca="1" si="683"/>
        <v>-9.107775672539746E-2</v>
      </c>
      <c r="CP364" s="223">
        <f t="shared" ca="1" si="684"/>
        <v>-9.0740774429106719E-2</v>
      </c>
      <c r="CQ364" s="223">
        <f t="shared" ca="1" si="685"/>
        <v>-8.9912060014166253E-2</v>
      </c>
      <c r="CR364" s="223">
        <f t="shared" ca="1" si="686"/>
        <v>-8.8596104355792626E-2</v>
      </c>
      <c r="CS364" s="223">
        <f t="shared" ca="1" si="687"/>
        <v>-8.6800038731716378E-2</v>
      </c>
      <c r="CT364" s="223">
        <f t="shared" ca="1" si="688"/>
        <v>-8.4533596177170239E-2</v>
      </c>
      <c r="CU364" s="223">
        <f t="shared" ca="1" si="689"/>
        <v>-8.1809058740727789E-2</v>
      </c>
      <c r="CV364" s="223">
        <f t="shared" ca="1" si="690"/>
        <v>-7.8641190926818191E-2</v>
      </c>
      <c r="CW364" s="223">
        <f t="shared" ca="1" si="691"/>
        <v>-7.5047159685597345E-2</v>
      </c>
      <c r="CX364" s="223">
        <f t="shared" ca="1" si="692"/>
        <v>-7.1046441383757777E-2</v>
      </c>
      <c r="CY364" s="223">
        <f t="shared" ca="1" si="693"/>
        <v>-6.6660716260409841E-2</v>
      </c>
      <c r="CZ364" s="223">
        <f t="shared" ca="1" si="694"/>
        <v>-6.1913750939987605E-2</v>
      </c>
      <c r="DA364" s="223">
        <f t="shared" ca="1" si="695"/>
        <v>-5.6831269638852072E-2</v>
      </c>
      <c r="DB364" s="223">
        <f t="shared" ca="1" si="696"/>
        <v>-5.1440814763533516E-2</v>
      </c>
      <c r="DC364" s="223">
        <f t="shared" ca="1" si="697"/>
        <v>-4.5771597656044438E-2</v>
      </c>
      <c r="DD364" s="223">
        <f t="shared" ca="1" si="698"/>
        <v>-3.9854340295086055E-2</v>
      </c>
      <c r="DE364" s="223">
        <f t="shared" ca="1" si="699"/>
        <v>-3.3721108810984231E-2</v>
      </c>
      <c r="DF364" s="223">
        <f t="shared" ca="1" si="700"/>
        <v>-2.7405139716550481E-2</v>
      </c>
      <c r="DG364" s="223">
        <f t="shared" ca="1" si="701"/>
        <v>-2.0940659795539572E-2</v>
      </c>
      <c r="DH364" s="223">
        <f t="shared" ca="1" si="702"/>
        <v>-1.4362700624743095E-2</v>
      </c>
      <c r="DI364" s="223">
        <f t="shared" ca="1" si="703"/>
        <v>-7.7069087348391263E-3</v>
      </c>
      <c r="DJ364" s="223">
        <f t="shared" ca="1" si="704"/>
        <v>-1.0093524387543053E-3</v>
      </c>
      <c r="DK364" s="223">
        <f t="shared" ca="1" si="705"/>
        <v>5.6936736256491469E-3</v>
      </c>
      <c r="DL364" s="223">
        <f t="shared" ca="1" si="706"/>
        <v>1.2365845179360249E-2</v>
      </c>
      <c r="DM364" s="223">
        <f t="shared" ca="1" si="707"/>
        <v>1.8971005146635335E-2</v>
      </c>
      <c r="DN364" s="223">
        <f t="shared" ca="1" si="708"/>
        <v>2.5473359593323225E-2</v>
      </c>
      <c r="DO364" s="223">
        <f t="shared" ca="1" si="709"/>
        <v>3.1837671697296135E-2</v>
      </c>
      <c r="DP364" s="223">
        <f t="shared" ca="1" si="710"/>
        <v>3.8029452699842273E-2</v>
      </c>
      <c r="DQ364" s="223">
        <f t="shared" ca="1" si="711"/>
        <v>4.4015148803236571E-2</v>
      </c>
      <c r="DR364" s="223">
        <f t="shared" ca="1" si="712"/>
        <v>4.9762323001678176E-2</v>
      </c>
      <c r="DS364" s="223">
        <f t="shared" ca="1" si="713"/>
        <v>5.523983086023581E-2</v>
      </c>
      <c r="DT364" s="223">
        <f t="shared" ca="1" si="714"/>
        <v>6.0417989289238187E-2</v>
      </c>
      <c r="DU364" s="223">
        <f t="shared" ca="1" si="715"/>
        <v>6.5268737399509183E-2</v>
      </c>
      <c r="DV364" s="223">
        <f t="shared" ca="1" si="716"/>
        <v>6.9765788566757983E-2</v>
      </c>
      <c r="DW364" s="223">
        <f t="shared" ca="1" si="717"/>
        <v>7.3884772881072827E-2</v>
      </c>
      <c r="DX364" s="223">
        <f t="shared" ca="1" si="718"/>
        <v>7.7603369209574793E-2</v>
      </c>
      <c r="DY364" s="223">
        <f t="shared" ca="1" si="719"/>
        <v>8.0901426156570935E-2</v>
      </c>
      <c r="DZ364" s="223">
        <f t="shared" ca="1" si="720"/>
        <v>8.3761071265713083E-2</v>
      </c>
      <c r="EA364" s="223">
        <f t="shared" ca="1" si="721"/>
        <v>8.6166807872387757E-2</v>
      </c>
      <c r="EB364" s="223">
        <f t="shared" ca="1" si="722"/>
        <v>8.8105599081484021E-2</v>
      </c>
      <c r="EC364" s="223">
        <f t="shared" ca="1" si="723"/>
        <v>8.956693841545775E-2</v>
      </c>
      <c r="ED364" s="223">
        <f t="shared" ca="1" si="724"/>
        <v>9.0542906749843999E-2</v>
      </c>
      <c r="EE364" s="223">
        <f t="shared" ca="1" si="725"/>
        <v>9.1028215227678205E-2</v>
      </c>
      <c r="EF364" s="223">
        <f t="shared" ca="1" si="726"/>
        <v>9.1020233920270588E-2</v>
      </c>
      <c r="EG364" s="223">
        <f t="shared" ca="1" si="727"/>
        <v>9.0519006079017528E-2</v>
      </c>
      <c r="EH364" s="223">
        <f t="shared" ca="1" si="728"/>
        <v>8.9527247901018459E-2</v>
      </c>
      <c r="EI364" s="223">
        <f t="shared" ca="1" si="729"/>
        <v>8.8050333809768511E-2</v>
      </c>
      <c r="EJ364" s="223">
        <f t="shared" ca="1" si="730"/>
        <v>8.6096267330691825E-2</v>
      </c>
      <c r="EK364" s="223">
        <f t="shared" ca="1" si="731"/>
        <v>8.3675637719344054E-2</v>
      </c>
      <c r="EL364" s="223">
        <f t="shared" ca="1" si="732"/>
        <v>8.0801562577318631E-2</v>
      </c>
      <c r="EM364" s="223">
        <f t="shared" ca="1" si="733"/>
        <v>7.7489616766827668E-2</v>
      </c>
      <c r="EN364" s="223">
        <f t="shared" ca="1" si="734"/>
        <v>7.3757748009173965E-2</v>
      </c>
      <c r="EO364" s="223">
        <f t="shared" ca="1" si="735"/>
        <v>6.9626179624493967E-2</v>
      </c>
      <c r="EP364" s="223">
        <f t="shared" ca="1" si="736"/>
        <v>6.5117300939834227E-2</v>
      </c>
      <c r="EQ364" s="223">
        <f t="shared" ca="1" si="737"/>
        <v>6.0255545959448112E-2</v>
      </c>
      <c r="ER364" s="223">
        <f t="shared" ca="1" si="738"/>
        <v>5.5067260954809273E-2</v>
      </c>
      <c r="ES364" s="223">
        <f t="shared" ca="1" si="739"/>
        <v>4.9580561691884587E-2</v>
      </c>
      <c r="ET364" s="223">
        <f t="shared" ca="1" si="740"/>
        <v>4.3825181069361965E-2</v>
      </c>
      <c r="EU364" s="223">
        <f t="shared" ca="1" si="741"/>
        <v>3.7832307993495844E-2</v>
      </c>
      <c r="EV364" s="223">
        <f t="shared" ca="1" si="742"/>
        <v>3.1634418362722697E-2</v>
      </c>
      <c r="EW364" s="223">
        <f t="shared" ca="1" si="743"/>
        <v>2.5265099077953226E-2</v>
      </c>
      <c r="EX364" s="223">
        <f t="shared" ca="1" si="744"/>
        <v>1.8758866032245813E-2</v>
      </c>
      <c r="EY364" s="223">
        <f t="shared" ca="1" si="745"/>
        <v>1.2150977066192521E-2</v>
      </c>
      <c r="EZ364" s="223">
        <f t="shared" ca="1" si="746"/>
        <v>5.4772409026248884E-3</v>
      </c>
      <c r="FA364" s="223">
        <f t="shared" ca="1" si="747"/>
        <v>-1.2261769039565665E-3</v>
      </c>
      <c r="FB364" s="223">
        <f t="shared" ca="1" si="748"/>
        <v>-7.9229499516561414E-3</v>
      </c>
      <c r="FC364" s="223">
        <f t="shared" ca="1" si="749"/>
        <v>-1.4576787847102713E-2</v>
      </c>
      <c r="FD364" s="223">
        <f t="shared" ca="1" si="750"/>
        <v>-2.1151632866234754E-2</v>
      </c>
      <c r="FE364" s="223">
        <f t="shared" ca="1" si="751"/>
        <v>-2.7611855354231628E-2</v>
      </c>
      <c r="FF364" s="223">
        <f t="shared" ca="1" si="752"/>
        <v>-3.3922446805700598E-2</v>
      </c>
      <c r="FG364" s="223">
        <f t="shared" ca="1" si="753"/>
        <v>-4.0049209578799823E-2</v>
      </c>
      <c r="FH364" s="223">
        <f t="shared" ca="1" si="754"/>
        <v>-4.5958942215222953E-2</v>
      </c>
      <c r="FI364" s="223">
        <f t="shared" ca="1" si="755"/>
        <v>-5.1619619361778793E-2</v>
      </c>
      <c r="FJ364" s="223">
        <f t="shared" ca="1" si="756"/>
        <v>-5.7000565318553978E-2</v>
      </c>
      <c r="FK364" s="223">
        <f t="shared" ca="1" si="757"/>
        <v>-6.2072620273189737E-2</v>
      </c>
      <c r="FL364" s="223">
        <f t="shared" ca="1" si="758"/>
        <v>-6.6808298320430656E-2</v>
      </c>
      <c r="FM364" s="223">
        <f t="shared" ca="1" si="759"/>
        <v>-7.1181936410627103E-2</v>
      </c>
      <c r="FN364" s="223">
        <f t="shared" ca="1" si="760"/>
        <v>-7.5169833420024992E-2</v>
      </c>
      <c r="FO364" s="223">
        <f t="shared" ca="1" si="761"/>
        <v>-7.8750378589208497E-2</v>
      </c>
      <c r="FP364" s="223">
        <f t="shared" ca="1" si="762"/>
        <v>-8.1904168633677915E-2</v>
      </c>
      <c r="FQ364" s="223">
        <f t="shared" ca="1" si="763"/>
        <v>-8.4614112891929785E-2</v>
      </c>
      <c r="FR364" s="223">
        <f t="shared" ca="1" si="764"/>
        <v>-8.6865525941231869E-2</v>
      </c>
      <c r="FS364" s="223">
        <f t="shared" ca="1" si="765"/>
        <v>-8.8646207179201658E-2</v>
      </c>
      <c r="FT364" s="223">
        <f t="shared" ca="1" si="766"/>
        <v>-8.9946506939927812E-2</v>
      </c>
      <c r="FU364" s="223">
        <f t="shared" ca="1" si="767"/>
        <v>-9.075937878634549E-2</v>
      </c>
      <c r="FV364" s="223">
        <f t="shared" ca="1" si="768"/>
        <v>-9.1080417695489607E-2</v>
      </c>
      <c r="FW364" s="223">
        <f t="shared" ca="1" si="769"/>
        <v>-9.0907883929695912E-2</v>
      </c>
      <c r="FX364" s="223">
        <f t="shared" ca="1" si="770"/>
        <v>-9.0242712464390001E-2</v>
      </c>
      <c r="FY364" s="223">
        <f t="shared" ca="1" si="771"/>
        <v>-8.9088507921374543E-2</v>
      </c>
      <c r="FZ364" s="223">
        <f t="shared" ca="1" si="772"/>
        <v>-8.7451525035071434E-2</v>
      </c>
      <c r="GA364" s="223">
        <f t="shared" ca="1" si="773"/>
        <v>-8.5340634757574113E-2</v>
      </c>
      <c r="GB364" s="223">
        <f t="shared" ca="1" si="774"/>
        <v>-8.2767276186189287E-2</v>
      </c>
      <c r="GC364" s="223">
        <f t="shared" ca="1" si="775"/>
        <v>-7.974539457397789E-2</v>
      </c>
      <c r="GD364" s="223">
        <f t="shared" ca="1" si="776"/>
        <v>-7.6291365759220284E-2</v>
      </c>
      <c r="GE364" s="223">
        <f t="shared" ca="1" si="777"/>
        <v>-7.2423907423329603E-2</v>
      </c>
      <c r="GF364" s="223">
        <f t="shared" ca="1" si="778"/>
        <v>-6.8163977658114841E-2</v>
      </c>
      <c r="GG364" s="223">
        <f t="shared" ca="1" si="779"/>
        <v>-6.3534661392065275E-2</v>
      </c>
      <c r="GH364" s="223">
        <f t="shared" ca="1" si="780"/>
        <v>-5.85610452911225E-2</v>
      </c>
      <c r="GI364" s="223">
        <f t="shared" ca="1" si="781"/>
        <v>-5.3270081811864753E-2</v>
      </c>
      <c r="GJ364" s="223">
        <f t="shared" ca="1" si="782"/>
        <v>-4.7690443143809214E-2</v>
      </c>
      <c r="GK364" s="223">
        <f t="shared" ca="1" si="783"/>
        <v>-4.1852365832332317E-2</v>
      </c>
      <c r="GL364" s="223">
        <f t="shared" ca="1" si="784"/>
        <v>-3.5787486924211534E-2</v>
      </c>
      <c r="GM364" s="223">
        <f t="shared" ca="1" si="785"/>
        <v>-2.95286725237267E-2</v>
      </c>
      <c r="GN364" s="223">
        <f t="shared" ca="1" si="786"/>
        <v>-2.3109839688394241E-2</v>
      </c>
      <c r="GO364" s="223">
        <f t="shared" ca="1" si="787"/>
        <v>-1.6565772629493485E-2</v>
      </c>
      <c r="GP364" s="223">
        <f t="shared" ca="1" si="788"/>
        <v>-9.93193421341141E-3</v>
      </c>
      <c r="GQ364" s="223">
        <f t="shared" ca="1" si="789"/>
        <v>-3.244273785298059E-3</v>
      </c>
      <c r="GR364" s="223">
        <f t="shared" ca="1" si="790"/>
        <v>3.4609676435500367E-3</v>
      </c>
      <c r="GS364" s="223">
        <f t="shared" ca="1" si="791"/>
        <v>1.0147453788870596E-2</v>
      </c>
      <c r="GT364" s="223">
        <f t="shared" ca="1" si="792"/>
        <v>1.6778950002907286E-2</v>
      </c>
      <c r="GU364" s="223">
        <f t="shared" ca="1" si="793"/>
        <v>2.3319519633105884E-2</v>
      </c>
      <c r="GV364" s="223">
        <f t="shared" ca="1" si="794"/>
        <v>2.9733718765948568E-2</v>
      </c>
      <c r="GW364" s="223">
        <f t="shared" ca="1" si="795"/>
        <v>3.5986788300591141E-2</v>
      </c>
      <c r="GX364" s="223">
        <f t="shared" ca="1" si="796"/>
        <v>4.2044842311443349E-2</v>
      </c>
      <c r="GY364" s="223">
        <f t="shared" ca="1" si="797"/>
        <v>4.787505167893457E-2</v>
      </c>
      <c r="GZ364" s="223">
        <f t="shared" ca="1" si="798"/>
        <v>5.3445821993357623E-2</v>
      </c>
      <c r="HA364" s="223">
        <f t="shared" ca="1" si="799"/>
        <v>5.8726964767712775E-2</v>
      </c>
      <c r="HB364" s="223">
        <f t="shared" ca="1" si="800"/>
        <v>6.3689861031733616E-2</v>
      </c>
      <c r="HC364" s="223">
        <f t="shared" ca="1" si="801"/>
        <v>6.8307616420566986E-2</v>
      </c>
      <c r="HD364" s="223">
        <f t="shared" ca="1" si="802"/>
        <v>7.2555206917666593E-2</v>
      </c>
      <c r="HE364" s="223">
        <f t="shared" ca="1" si="803"/>
        <v>7.640961446210616E-2</v>
      </c>
      <c r="HF364" s="223">
        <f t="shared" ca="1" si="804"/>
        <v>7.9849951685446327E-2</v>
      </c>
      <c r="HG364" s="223">
        <f t="shared" ca="1" si="805"/>
        <v>8.2857575102194159E-2</v>
      </c>
      <c r="HH364" s="223">
        <f t="shared" ca="1" si="806"/>
        <v>8.5416186140465852E-2</v>
      </c>
      <c r="HI364" s="223">
        <f t="shared" ca="1" si="807"/>
        <v>8.7511919465360175E-2</v>
      </c>
      <c r="HJ364" s="223">
        <f t="shared" ca="1" si="808"/>
        <v>8.9133418116409791E-2</v>
      </c>
      <c r="HK364" s="223">
        <f t="shared" ca="1" si="809"/>
        <v>9.027189505193374E-2</v>
      </c>
      <c r="HL364" s="223">
        <f t="shared" ca="1" si="810"/>
        <v>9.0921180766777826E-2</v>
      </c>
      <c r="HM364" s="223">
        <f t="shared" ca="1" si="811"/>
        <v>9.1077756725397446E-2</v>
      </c>
      <c r="HN364" s="223">
        <f t="shared" ca="1" si="812"/>
        <v>9.0740774429106719E-2</v>
      </c>
      <c r="HO364" s="223">
        <f t="shared" ca="1" si="813"/>
        <v>8.9912060014166267E-2</v>
      </c>
      <c r="HP364" s="223">
        <f t="shared" ca="1" si="814"/>
        <v>8.8596104355792626E-2</v>
      </c>
      <c r="HQ364" s="223">
        <f t="shared" ca="1" si="815"/>
        <v>8.680003873171635E-2</v>
      </c>
      <c r="HR364" s="223">
        <f t="shared" ca="1" si="816"/>
        <v>8.4533596177170309E-2</v>
      </c>
      <c r="HS364" s="223">
        <f t="shared" ca="1" si="817"/>
        <v>8.1809058740727844E-2</v>
      </c>
      <c r="HT364" s="223">
        <f t="shared" ca="1" si="818"/>
        <v>7.8641190926818219E-2</v>
      </c>
      <c r="HU364" s="223">
        <f t="shared" ca="1" si="819"/>
        <v>7.5047159685597373E-2</v>
      </c>
      <c r="HV364" s="223">
        <f t="shared" ca="1" si="820"/>
        <v>7.1046441383757764E-2</v>
      </c>
      <c r="HW364" s="223">
        <f t="shared" ca="1" si="821"/>
        <v>6.6660716260409758E-2</v>
      </c>
      <c r="HX364" s="223">
        <f t="shared" ca="1" si="822"/>
        <v>6.1913750939987758E-2</v>
      </c>
      <c r="HY364" s="223">
        <f t="shared" ca="1" si="823"/>
        <v>5.6831269638852155E-2</v>
      </c>
      <c r="HZ364" s="223">
        <f t="shared" ca="1" si="824"/>
        <v>5.1440814763533543E-2</v>
      </c>
      <c r="IA364" s="223">
        <f t="shared" ca="1" si="825"/>
        <v>4.5771597656044397E-2</v>
      </c>
      <c r="IB364" s="223">
        <f t="shared" ca="1" si="826"/>
        <v>3.9854340295086013E-2</v>
      </c>
      <c r="IC364" s="223">
        <f t="shared" ca="1" si="827"/>
        <v>3.3721108810984411E-2</v>
      </c>
      <c r="ID364" s="223">
        <f t="shared" ca="1" si="828"/>
        <v>2.7405139716550592E-2</v>
      </c>
      <c r="IE364" s="223">
        <f t="shared" ca="1" si="829"/>
        <v>1.7570688055951952E-2</v>
      </c>
      <c r="IF364" s="223">
        <f t="shared" ca="1" si="830"/>
        <v>1.4362700624743128E-2</v>
      </c>
      <c r="IG364" s="223">
        <f t="shared" ca="1" si="831"/>
        <v>7.7069087348390795E-3</v>
      </c>
      <c r="IH364" s="223">
        <f t="shared" ca="1" si="832"/>
        <v>1.0093524387541752E-3</v>
      </c>
      <c r="II364" s="223">
        <f t="shared" ca="1" si="833"/>
        <v>-5.6936736256489526E-3</v>
      </c>
      <c r="IJ364" s="223">
        <f t="shared" ca="1" si="834"/>
        <v>-1.2365845179360218E-2</v>
      </c>
      <c r="IK364" s="223">
        <f t="shared" ca="1" si="835"/>
        <v>-1.8971005146635304E-2</v>
      </c>
      <c r="IL364" s="223">
        <f t="shared" ca="1" si="836"/>
        <v>-2.5473359593323197E-2</v>
      </c>
      <c r="IM364" s="223">
        <f t="shared" ca="1" si="837"/>
        <v>-3.1837671697296253E-2</v>
      </c>
      <c r="IN364" s="223">
        <f t="shared" ca="1" si="838"/>
        <v>-3.8029452699842398E-2</v>
      </c>
      <c r="IO364" s="223">
        <f t="shared" ca="1" si="839"/>
        <v>-4.4015148803236391E-2</v>
      </c>
      <c r="IP364" s="223">
        <f t="shared" ca="1" si="840"/>
        <v>-4.9762323001678148E-2</v>
      </c>
      <c r="IQ364" s="223">
        <f t="shared" ca="1" si="841"/>
        <v>-5.5239830860235789E-2</v>
      </c>
      <c r="IR364" s="223">
        <f t="shared" ca="1" si="842"/>
        <v>-6.0417989289238153E-2</v>
      </c>
      <c r="IS364" s="223">
        <f t="shared" ca="1" si="843"/>
        <v>-6.526873739950928E-2</v>
      </c>
      <c r="IT364" s="223">
        <f t="shared" ca="1" si="844"/>
        <v>-6.9765788566757858E-2</v>
      </c>
      <c r="IU364" s="223">
        <f t="shared" ca="1" si="845"/>
        <v>-7.3884772881072702E-2</v>
      </c>
      <c r="IV364" s="223">
        <f t="shared" ca="1" si="846"/>
        <v>-7.7603369209574766E-2</v>
      </c>
      <c r="IW364" s="223">
        <f t="shared" ca="1" si="847"/>
        <v>-8.0901426156570935E-2</v>
      </c>
      <c r="IX364" s="223">
        <f t="shared" ca="1" si="848"/>
        <v>-8.3761071265713138E-2</v>
      </c>
      <c r="IY364" s="223">
        <f t="shared" ca="1" si="849"/>
        <v>-8.6166807872387799E-2</v>
      </c>
      <c r="IZ364" s="223">
        <f t="shared" ca="1" si="850"/>
        <v>-8.8105599081483965E-2</v>
      </c>
      <c r="JA364" s="223">
        <f t="shared" ca="1" si="851"/>
        <v>-8.956693841545775E-2</v>
      </c>
      <c r="JB364" s="223">
        <f t="shared" ca="1" si="852"/>
        <v>-9.0542906749843985E-2</v>
      </c>
    </row>
    <row r="365" spans="1:262">
      <c r="B365" s="230">
        <v>4</v>
      </c>
      <c r="C365" s="229">
        <f t="shared" si="853"/>
        <v>7.8125000000000002E-5</v>
      </c>
      <c r="D365" s="226">
        <f t="shared" ca="1" si="597"/>
        <v>58.26890471428559</v>
      </c>
      <c r="E365" s="225">
        <f ca="1">J361</f>
        <v>0.16890471428558959</v>
      </c>
      <c r="F365" s="224">
        <v>4</v>
      </c>
      <c r="G365" s="223">
        <f t="shared" ca="1" si="854"/>
        <v>-2.0857843046038146E-3</v>
      </c>
      <c r="H365" s="223">
        <f t="shared" ca="1" si="598"/>
        <v>-2.1039788433206302E-3</v>
      </c>
      <c r="I365" s="223">
        <f t="shared" ca="1" si="599"/>
        <v>-2.1019109156244394E-3</v>
      </c>
      <c r="J365" s="223">
        <f t="shared" ca="1" si="600"/>
        <v>-2.0796004367893985E-3</v>
      </c>
      <c r="K365" s="223">
        <f t="shared" ca="1" si="601"/>
        <v>-2.0372622689228386E-3</v>
      </c>
      <c r="L365" s="223">
        <f t="shared" ca="1" si="602"/>
        <v>-1.9753041517257108E-3</v>
      </c>
      <c r="M365" s="223">
        <f t="shared" ca="1" si="603"/>
        <v>-1.8943227757363761E-3</v>
      </c>
      <c r="N365" s="223">
        <f t="shared" ca="1" si="604"/>
        <v>-1.7950980358745349E-3</v>
      </c>
      <c r="O365" s="223">
        <f t="shared" ca="1" si="605"/>
        <v>-1.6785855206268164E-3</v>
      </c>
      <c r="P365" s="223">
        <f t="shared" ca="1" si="606"/>
        <v>-1.5459073092072768E-3</v>
      </c>
      <c r="Q365" s="223">
        <f t="shared" ca="1" si="607"/>
        <v>-1.3983411653211738E-3</v>
      </c>
      <c r="R365" s="223">
        <f t="shared" ca="1" si="608"/>
        <v>-1.2373082316019901E-3</v>
      </c>
      <c r="S365" s="223">
        <f t="shared" ca="1" si="609"/>
        <v>-1.0643593432309978E-3</v>
      </c>
      <c r="T365" s="223">
        <f t="shared" ca="1" si="610"/>
        <v>-8.8116009254668925E-4</v>
      </c>
      <c r="U365" s="223">
        <f t="shared" ca="1" si="611"/>
        <v>-6.8947478848005168E-4</v>
      </c>
      <c r="V365" s="223">
        <f t="shared" ca="1" si="612"/>
        <v>-4.9114946529509214E-4</v>
      </c>
      <c r="W365" s="223">
        <f t="shared" ca="1" si="613"/>
        <v>-2.880941042697323E-4</v>
      </c>
      <c r="X365" s="223">
        <f t="shared" ca="1" si="614"/>
        <v>-8.2264239531998102E-5</v>
      </c>
      <c r="Y365" s="223">
        <f t="shared" ca="1" si="615"/>
        <v>1.2435787480263687E-4</v>
      </c>
      <c r="Z365" s="223">
        <f t="shared" ca="1" si="616"/>
        <v>3.2978235482199371E-4</v>
      </c>
      <c r="AA365" s="223">
        <f t="shared" ca="1" si="617"/>
        <v>5.3203085048704143E-4</v>
      </c>
      <c r="AB365" s="223">
        <f t="shared" ca="1" si="618"/>
        <v>7.2915559822425084E-4</v>
      </c>
      <c r="AC365" s="223">
        <f t="shared" ca="1" si="619"/>
        <v>9.1925817895356632E-4</v>
      </c>
      <c r="AD365" s="223">
        <f t="shared" ca="1" si="620"/>
        <v>1.1005078009019217E-3</v>
      </c>
      <c r="AE365" s="223">
        <f t="shared" ca="1" si="621"/>
        <v>1.2711589311288326E-3</v>
      </c>
      <c r="AF365" s="223">
        <f t="shared" ca="1" si="622"/>
        <v>1.4295681059628166E-3</v>
      </c>
      <c r="AG365" s="223">
        <f t="shared" ca="1" si="623"/>
        <v>1.5742097584549584E-3</v>
      </c>
      <c r="AH365" s="223">
        <f t="shared" ca="1" si="624"/>
        <v>1.7036909104225896E-3</v>
      </c>
      <c r="AI365" s="223">
        <f t="shared" ca="1" si="625"/>
        <v>1.8167645875906641E-3</v>
      </c>
      <c r="AJ365" s="223">
        <f t="shared" ca="1" si="626"/>
        <v>1.9123418286356927E-3</v>
      </c>
      <c r="AK365" s="223">
        <f t="shared" ca="1" si="627"/>
        <v>1.9895021724785785E-3</v>
      </c>
      <c r="AL365" s="223">
        <f t="shared" ca="1" si="628"/>
        <v>2.0475025228279798E-3</v>
      </c>
      <c r="AM365" s="223">
        <f t="shared" ca="1" si="629"/>
        <v>2.0857843046038146E-3</v>
      </c>
      <c r="AN365" s="223">
        <f t="shared" ca="1" si="630"/>
        <v>2.1039788433206306E-3</v>
      </c>
      <c r="AO365" s="223">
        <f t="shared" ca="1" si="631"/>
        <v>2.1019109156244389E-3</v>
      </c>
      <c r="AP365" s="223">
        <f t="shared" ca="1" si="632"/>
        <v>2.0796004367893985E-3</v>
      </c>
      <c r="AQ365" s="223">
        <f t="shared" ca="1" si="633"/>
        <v>2.0372622689228386E-3</v>
      </c>
      <c r="AR365" s="223">
        <f t="shared" ca="1" si="634"/>
        <v>1.9753041517257112E-3</v>
      </c>
      <c r="AS365" s="223">
        <f t="shared" ca="1" si="635"/>
        <v>1.8943227757363763E-3</v>
      </c>
      <c r="AT365" s="223">
        <f t="shared" ca="1" si="636"/>
        <v>1.7950980358745353E-3</v>
      </c>
      <c r="AU365" s="223">
        <f t="shared" ca="1" si="637"/>
        <v>1.6785855206268175E-3</v>
      </c>
      <c r="AV365" s="223">
        <f t="shared" ca="1" si="638"/>
        <v>1.5459073092072765E-3</v>
      </c>
      <c r="AW365" s="223">
        <f t="shared" ca="1" si="639"/>
        <v>1.3983411653211738E-3</v>
      </c>
      <c r="AX365" s="223">
        <f t="shared" ca="1" si="640"/>
        <v>1.237308231601991E-3</v>
      </c>
      <c r="AY365" s="223">
        <f t="shared" ca="1" si="641"/>
        <v>1.0643593432309978E-3</v>
      </c>
      <c r="AZ365" s="223">
        <f t="shared" ca="1" si="642"/>
        <v>8.811600925466899E-4</v>
      </c>
      <c r="BA365" s="223">
        <f t="shared" ca="1" si="643"/>
        <v>6.8947478848005103E-4</v>
      </c>
      <c r="BB365" s="223">
        <f t="shared" ca="1" si="644"/>
        <v>4.9114946529509236E-4</v>
      </c>
      <c r="BC365" s="223">
        <f t="shared" ca="1" si="645"/>
        <v>2.8809410426973339E-4</v>
      </c>
      <c r="BD365" s="223">
        <f t="shared" ca="1" si="646"/>
        <v>8.2264239531997885E-5</v>
      </c>
      <c r="BE365" s="223">
        <f t="shared" ca="1" si="647"/>
        <v>-1.2435787480263665E-4</v>
      </c>
      <c r="BF365" s="223">
        <f t="shared" ca="1" si="648"/>
        <v>-3.297823548219943E-4</v>
      </c>
      <c r="BG365" s="223">
        <f t="shared" ca="1" si="649"/>
        <v>-5.3203085048704121E-4</v>
      </c>
      <c r="BH365" s="223">
        <f t="shared" ca="1" si="650"/>
        <v>-7.2915559822425062E-4</v>
      </c>
      <c r="BI365" s="223">
        <f t="shared" ca="1" si="651"/>
        <v>-9.1925817895356686E-4</v>
      </c>
      <c r="BJ365" s="223">
        <f t="shared" ca="1" si="652"/>
        <v>-1.1005078009019213E-3</v>
      </c>
      <c r="BK365" s="223">
        <f t="shared" ca="1" si="653"/>
        <v>-1.2711589311288317E-3</v>
      </c>
      <c r="BL365" s="223">
        <f t="shared" ca="1" si="654"/>
        <v>-1.4295681059628164E-3</v>
      </c>
      <c r="BM365" s="223">
        <f t="shared" ca="1" si="655"/>
        <v>-1.5742097584549582E-3</v>
      </c>
      <c r="BN365" s="223">
        <f t="shared" ca="1" si="656"/>
        <v>-1.703690910422589E-3</v>
      </c>
      <c r="BO365" s="223">
        <f t="shared" ca="1" si="657"/>
        <v>-1.8167645875906641E-3</v>
      </c>
      <c r="BP365" s="223">
        <f t="shared" ca="1" si="658"/>
        <v>-1.9123418286356927E-3</v>
      </c>
      <c r="BQ365" s="223">
        <f t="shared" ca="1" si="659"/>
        <v>-1.9895021724785789E-3</v>
      </c>
      <c r="BR365" s="223">
        <f t="shared" ca="1" si="660"/>
        <v>-2.0475025228279798E-3</v>
      </c>
      <c r="BS365" s="223">
        <f t="shared" ca="1" si="661"/>
        <v>-2.0857843046038142E-3</v>
      </c>
      <c r="BT365" s="223">
        <f t="shared" ca="1" si="662"/>
        <v>-2.1039788433206302E-3</v>
      </c>
      <c r="BU365" s="223">
        <f t="shared" ca="1" si="663"/>
        <v>-2.1019109156244389E-3</v>
      </c>
      <c r="BV365" s="223">
        <f t="shared" ca="1" si="664"/>
        <v>-2.0796004367893985E-3</v>
      </c>
      <c r="BW365" s="223">
        <f t="shared" ca="1" si="665"/>
        <v>-2.0372622689228386E-3</v>
      </c>
      <c r="BX365" s="223">
        <f t="shared" ca="1" si="666"/>
        <v>-1.9753041517257112E-3</v>
      </c>
      <c r="BY365" s="223">
        <f t="shared" ca="1" si="667"/>
        <v>-1.8943227757363761E-3</v>
      </c>
      <c r="BZ365" s="223">
        <f t="shared" ca="1" si="668"/>
        <v>-1.7950980358745351E-3</v>
      </c>
      <c r="CA365" s="223">
        <f t="shared" ca="1" si="669"/>
        <v>-1.6785855206268173E-3</v>
      </c>
      <c r="CB365" s="223">
        <f t="shared" ca="1" si="670"/>
        <v>-1.5459073092072768E-3</v>
      </c>
      <c r="CC365" s="223">
        <f t="shared" ca="1" si="671"/>
        <v>-1.3983411653211741E-3</v>
      </c>
      <c r="CD365" s="223">
        <f t="shared" ca="1" si="672"/>
        <v>-1.2373082316019912E-3</v>
      </c>
      <c r="CE365" s="223">
        <f t="shared" ca="1" si="673"/>
        <v>-1.0643593432309983E-3</v>
      </c>
      <c r="CF365" s="223">
        <f t="shared" ca="1" si="674"/>
        <v>-8.8116009254669012E-4</v>
      </c>
      <c r="CG365" s="223">
        <f t="shared" ca="1" si="675"/>
        <v>-6.8947478848005125E-4</v>
      </c>
      <c r="CH365" s="223">
        <f t="shared" ca="1" si="676"/>
        <v>-4.9114946529509268E-4</v>
      </c>
      <c r="CI365" s="223">
        <f t="shared" ca="1" si="677"/>
        <v>-2.8809410426973371E-4</v>
      </c>
      <c r="CJ365" s="223">
        <f t="shared" ca="1" si="678"/>
        <v>-8.2264239532000053E-5</v>
      </c>
      <c r="CK365" s="223">
        <f t="shared" ca="1" si="679"/>
        <v>1.2435787480263838E-4</v>
      </c>
      <c r="CL365" s="223">
        <f t="shared" ca="1" si="680"/>
        <v>3.2978235482199403E-4</v>
      </c>
      <c r="CM365" s="223">
        <f t="shared" ca="1" si="681"/>
        <v>5.32030850487041E-4</v>
      </c>
      <c r="CN365" s="223">
        <f t="shared" ca="1" si="682"/>
        <v>7.291555982242503E-4</v>
      </c>
      <c r="CO365" s="223">
        <f t="shared" ca="1" si="683"/>
        <v>9.1925817895356502E-4</v>
      </c>
      <c r="CP365" s="223">
        <f t="shared" ca="1" si="684"/>
        <v>1.1005078009019196E-3</v>
      </c>
      <c r="CQ365" s="223">
        <f t="shared" ca="1" si="685"/>
        <v>1.2711589311288328E-3</v>
      </c>
      <c r="CR365" s="223">
        <f t="shared" ca="1" si="686"/>
        <v>1.4295681059628162E-3</v>
      </c>
      <c r="CS365" s="223">
        <f t="shared" ca="1" si="687"/>
        <v>1.5742097584549579E-3</v>
      </c>
      <c r="CT365" s="223">
        <f t="shared" ca="1" si="688"/>
        <v>1.7036909104225888E-3</v>
      </c>
      <c r="CU365" s="223">
        <f t="shared" ca="1" si="689"/>
        <v>1.8167645875906626E-3</v>
      </c>
      <c r="CV365" s="223">
        <f t="shared" ca="1" si="690"/>
        <v>1.9123418286356936E-3</v>
      </c>
      <c r="CW365" s="223">
        <f t="shared" ca="1" si="691"/>
        <v>1.9895021724785789E-3</v>
      </c>
      <c r="CX365" s="223">
        <f t="shared" ca="1" si="692"/>
        <v>2.0475025228279798E-3</v>
      </c>
      <c r="CY365" s="223">
        <f t="shared" ca="1" si="693"/>
        <v>2.0857843046038142E-3</v>
      </c>
      <c r="CZ365" s="223">
        <f t="shared" ca="1" si="694"/>
        <v>2.1039788433206302E-3</v>
      </c>
      <c r="DA365" s="223">
        <f t="shared" ca="1" si="695"/>
        <v>2.1019109156244389E-3</v>
      </c>
      <c r="DB365" s="223">
        <f t="shared" ca="1" si="696"/>
        <v>2.0796004367893985E-3</v>
      </c>
      <c r="DC365" s="223">
        <f t="shared" ca="1" si="697"/>
        <v>2.0372622689228386E-3</v>
      </c>
      <c r="DD365" s="223">
        <f t="shared" ca="1" si="698"/>
        <v>1.9753041517257116E-3</v>
      </c>
      <c r="DE365" s="223">
        <f t="shared" ca="1" si="699"/>
        <v>1.894322775736377E-3</v>
      </c>
      <c r="DF365" s="223">
        <f t="shared" ca="1" si="700"/>
        <v>1.795098035874534E-3</v>
      </c>
      <c r="DG365" s="223">
        <f t="shared" ca="1" si="701"/>
        <v>1.6785855206268162E-3</v>
      </c>
      <c r="DH365" s="223">
        <f t="shared" ca="1" si="702"/>
        <v>1.5459073092072772E-3</v>
      </c>
      <c r="DI365" s="223">
        <f t="shared" ca="1" si="703"/>
        <v>1.3983411653211743E-3</v>
      </c>
      <c r="DJ365" s="223">
        <f t="shared" ca="1" si="704"/>
        <v>1.2373082316019914E-3</v>
      </c>
      <c r="DK365" s="223">
        <f t="shared" ca="1" si="705"/>
        <v>1.064359343231E-3</v>
      </c>
      <c r="DL365" s="223">
        <f t="shared" ca="1" si="706"/>
        <v>8.8116009254668871E-4</v>
      </c>
      <c r="DM365" s="223">
        <f t="shared" ca="1" si="707"/>
        <v>6.8947478848005147E-4</v>
      </c>
      <c r="DN365" s="223">
        <f t="shared" ca="1" si="708"/>
        <v>4.911494652950929E-4</v>
      </c>
      <c r="DO365" s="223">
        <f t="shared" ca="1" si="709"/>
        <v>2.8809410426973393E-4</v>
      </c>
      <c r="DP365" s="223">
        <f t="shared" ca="1" si="710"/>
        <v>8.226423953200027E-5</v>
      </c>
      <c r="DQ365" s="223">
        <f t="shared" ca="1" si="711"/>
        <v>-1.2435787480263806E-4</v>
      </c>
      <c r="DR365" s="223">
        <f t="shared" ca="1" si="712"/>
        <v>-3.2978235482199382E-4</v>
      </c>
      <c r="DS365" s="223">
        <f t="shared" ca="1" si="713"/>
        <v>-5.3203085048704078E-4</v>
      </c>
      <c r="DT365" s="223">
        <f t="shared" ca="1" si="714"/>
        <v>-7.2915559822425008E-4</v>
      </c>
      <c r="DU365" s="223">
        <f t="shared" ca="1" si="715"/>
        <v>-9.192581789535648E-4</v>
      </c>
      <c r="DV365" s="223">
        <f t="shared" ca="1" si="716"/>
        <v>-1.1005078009019194E-3</v>
      </c>
      <c r="DW365" s="223">
        <f t="shared" ca="1" si="717"/>
        <v>-1.2711589311288326E-3</v>
      </c>
      <c r="DX365" s="223">
        <f t="shared" ca="1" si="718"/>
        <v>-1.4295681059628162E-3</v>
      </c>
      <c r="DY365" s="223">
        <f t="shared" ca="1" si="719"/>
        <v>-1.5742097584549577E-3</v>
      </c>
      <c r="DZ365" s="223">
        <f t="shared" ca="1" si="720"/>
        <v>-1.7036909104225888E-3</v>
      </c>
      <c r="EA365" s="223">
        <f t="shared" ca="1" si="721"/>
        <v>-1.8167645875906626E-3</v>
      </c>
      <c r="EB365" s="223">
        <f t="shared" ca="1" si="722"/>
        <v>-1.912341828635693E-3</v>
      </c>
      <c r="EC365" s="223">
        <f t="shared" ca="1" si="723"/>
        <v>-1.9895021724785785E-3</v>
      </c>
      <c r="ED365" s="223">
        <f t="shared" ca="1" si="724"/>
        <v>-2.0475025228279794E-3</v>
      </c>
      <c r="EE365" s="223">
        <f t="shared" ca="1" si="725"/>
        <v>-2.0857843046038142E-3</v>
      </c>
      <c r="EF365" s="223">
        <f t="shared" ca="1" si="726"/>
        <v>-2.1039788433206302E-3</v>
      </c>
      <c r="EG365" s="223">
        <f t="shared" ca="1" si="727"/>
        <v>-2.1019109156244394E-3</v>
      </c>
      <c r="EH365" s="223">
        <f t="shared" ca="1" si="728"/>
        <v>-2.0796004367893985E-3</v>
      </c>
      <c r="EI365" s="223">
        <f t="shared" ca="1" si="729"/>
        <v>-2.0372622689228386E-3</v>
      </c>
      <c r="EJ365" s="223">
        <f t="shared" ca="1" si="730"/>
        <v>-1.9753041517257116E-3</v>
      </c>
      <c r="EK365" s="223">
        <f t="shared" ca="1" si="731"/>
        <v>-1.8943227757363774E-3</v>
      </c>
      <c r="EL365" s="223">
        <f t="shared" ca="1" si="732"/>
        <v>-1.7950980358745342E-3</v>
      </c>
      <c r="EM365" s="223">
        <f t="shared" ca="1" si="733"/>
        <v>-1.6785855206268164E-3</v>
      </c>
      <c r="EN365" s="223">
        <f t="shared" ca="1" si="734"/>
        <v>-1.5459073092072774E-3</v>
      </c>
      <c r="EO365" s="223">
        <f t="shared" ca="1" si="735"/>
        <v>-1.3983411653211745E-3</v>
      </c>
      <c r="EP365" s="223">
        <f t="shared" ca="1" si="736"/>
        <v>-1.2373082316019916E-3</v>
      </c>
      <c r="EQ365" s="223">
        <f t="shared" ca="1" si="737"/>
        <v>-1.064359343231E-3</v>
      </c>
      <c r="ER365" s="223">
        <f t="shared" ca="1" si="738"/>
        <v>-8.8116009254668882E-4</v>
      </c>
      <c r="ES365" s="223">
        <f t="shared" ca="1" si="739"/>
        <v>-6.8947478848005168E-4</v>
      </c>
      <c r="ET365" s="223">
        <f t="shared" ca="1" si="740"/>
        <v>-4.9114946529509311E-4</v>
      </c>
      <c r="EU365" s="223">
        <f t="shared" ca="1" si="741"/>
        <v>-2.880941042697342E-4</v>
      </c>
      <c r="EV365" s="223">
        <f t="shared" ca="1" si="742"/>
        <v>-8.2264239532000541E-5</v>
      </c>
      <c r="EW365" s="223">
        <f t="shared" ca="1" si="743"/>
        <v>1.2435787480263779E-4</v>
      </c>
      <c r="EX365" s="223">
        <f t="shared" ca="1" si="744"/>
        <v>3.2978235482199355E-4</v>
      </c>
      <c r="EY365" s="223">
        <f t="shared" ca="1" si="745"/>
        <v>5.3203085048704045E-4</v>
      </c>
      <c r="EZ365" s="223">
        <f t="shared" ca="1" si="746"/>
        <v>7.2915559822424986E-4</v>
      </c>
      <c r="FA365" s="223">
        <f t="shared" ca="1" si="747"/>
        <v>9.1925817895356448E-4</v>
      </c>
      <c r="FB365" s="223">
        <f t="shared" ca="1" si="748"/>
        <v>1.1005078009019191E-3</v>
      </c>
      <c r="FC365" s="223">
        <f t="shared" ca="1" si="749"/>
        <v>1.2711589311288326E-3</v>
      </c>
      <c r="FD365" s="223">
        <f t="shared" ca="1" si="750"/>
        <v>1.4295681059628158E-3</v>
      </c>
      <c r="FE365" s="223">
        <f t="shared" ca="1" si="751"/>
        <v>1.5742097584549577E-3</v>
      </c>
      <c r="FF365" s="223">
        <f t="shared" ca="1" si="752"/>
        <v>1.7036909104225886E-3</v>
      </c>
      <c r="FG365" s="223">
        <f t="shared" ca="1" si="753"/>
        <v>1.8167645875906626E-3</v>
      </c>
      <c r="FH365" s="223">
        <f t="shared" ca="1" si="754"/>
        <v>1.912341828635693E-3</v>
      </c>
      <c r="FI365" s="223">
        <f t="shared" ca="1" si="755"/>
        <v>1.9895021724785785E-3</v>
      </c>
      <c r="FJ365" s="223">
        <f t="shared" ca="1" si="756"/>
        <v>2.0475025228279794E-3</v>
      </c>
      <c r="FK365" s="223">
        <f t="shared" ca="1" si="757"/>
        <v>2.0857843046038142E-3</v>
      </c>
      <c r="FL365" s="223">
        <f t="shared" ca="1" si="758"/>
        <v>2.1039788433206302E-3</v>
      </c>
      <c r="FM365" s="223">
        <f t="shared" ca="1" si="759"/>
        <v>2.1019109156244394E-3</v>
      </c>
      <c r="FN365" s="223">
        <f t="shared" ca="1" si="760"/>
        <v>2.0796004367893994E-3</v>
      </c>
      <c r="FO365" s="223">
        <f t="shared" ca="1" si="761"/>
        <v>2.0372622689228399E-3</v>
      </c>
      <c r="FP365" s="223">
        <f t="shared" ca="1" si="762"/>
        <v>1.9753041517257099E-3</v>
      </c>
      <c r="FQ365" s="223">
        <f t="shared" ca="1" si="763"/>
        <v>1.8943227757363755E-3</v>
      </c>
      <c r="FR365" s="223">
        <f t="shared" ca="1" si="764"/>
        <v>1.7950980358745344E-3</v>
      </c>
      <c r="FS365" s="223">
        <f t="shared" ca="1" si="765"/>
        <v>1.6785855206268166E-3</v>
      </c>
      <c r="FT365" s="223">
        <f t="shared" ca="1" si="766"/>
        <v>1.5459073092072774E-3</v>
      </c>
      <c r="FU365" s="223">
        <f t="shared" ca="1" si="767"/>
        <v>1.3983411653211747E-3</v>
      </c>
      <c r="FV365" s="223">
        <f t="shared" ca="1" si="768"/>
        <v>1.2373082316019918E-3</v>
      </c>
      <c r="FW365" s="223">
        <f t="shared" ca="1" si="769"/>
        <v>1.0643593432310004E-3</v>
      </c>
      <c r="FX365" s="223">
        <f t="shared" ca="1" si="770"/>
        <v>8.811600925466925E-4</v>
      </c>
      <c r="FY365" s="223">
        <f t="shared" ca="1" si="771"/>
        <v>6.8947478848005548E-4</v>
      </c>
      <c r="FZ365" s="223">
        <f t="shared" ca="1" si="772"/>
        <v>4.9114946529509702E-4</v>
      </c>
      <c r="GA365" s="223">
        <f t="shared" ca="1" si="773"/>
        <v>2.8809410426973079E-4</v>
      </c>
      <c r="GB365" s="223">
        <f t="shared" ca="1" si="774"/>
        <v>8.2264239531997017E-5</v>
      </c>
      <c r="GC365" s="223">
        <f t="shared" ca="1" si="775"/>
        <v>-1.2435787480263746E-4</v>
      </c>
      <c r="GD365" s="223">
        <f t="shared" ca="1" si="776"/>
        <v>-3.2978235482199333E-4</v>
      </c>
      <c r="GE365" s="223">
        <f t="shared" ca="1" si="777"/>
        <v>-5.3203085048704024E-4</v>
      </c>
      <c r="GF365" s="223">
        <f t="shared" ca="1" si="778"/>
        <v>-7.2915559822424986E-4</v>
      </c>
      <c r="GG365" s="223">
        <f t="shared" ca="1" si="779"/>
        <v>-9.1925817895356426E-4</v>
      </c>
      <c r="GH365" s="223">
        <f t="shared" ca="1" si="780"/>
        <v>-1.1005078009019189E-3</v>
      </c>
      <c r="GI365" s="223">
        <f t="shared" ca="1" si="781"/>
        <v>-1.2711589311288293E-3</v>
      </c>
      <c r="GJ365" s="223">
        <f t="shared" ca="1" si="782"/>
        <v>-1.4295681059628129E-3</v>
      </c>
      <c r="GK365" s="223">
        <f t="shared" ca="1" si="783"/>
        <v>-1.5742097584549599E-3</v>
      </c>
      <c r="GL365" s="223">
        <f t="shared" ca="1" si="784"/>
        <v>-1.7036909104225907E-3</v>
      </c>
      <c r="GM365" s="223">
        <f t="shared" ca="1" si="785"/>
        <v>-1.8167645875906643E-3</v>
      </c>
      <c r="GN365" s="223">
        <f t="shared" ca="1" si="786"/>
        <v>-1.912341828635693E-3</v>
      </c>
      <c r="GO365" s="223">
        <f t="shared" ca="1" si="787"/>
        <v>-1.9895021724785785E-3</v>
      </c>
      <c r="GP365" s="223">
        <f t="shared" ca="1" si="788"/>
        <v>-2.0475025228279794E-3</v>
      </c>
      <c r="GQ365" s="223">
        <f t="shared" ca="1" si="789"/>
        <v>-2.0857843046038138E-3</v>
      </c>
      <c r="GR365" s="223">
        <f t="shared" ca="1" si="790"/>
        <v>-2.1039788433206306E-3</v>
      </c>
      <c r="GS365" s="223">
        <f t="shared" ca="1" si="791"/>
        <v>-2.1019109156244394E-3</v>
      </c>
      <c r="GT365" s="223">
        <f t="shared" ca="1" si="792"/>
        <v>-2.0796004367893994E-3</v>
      </c>
      <c r="GU365" s="223">
        <f t="shared" ca="1" si="793"/>
        <v>-2.0372622689228399E-3</v>
      </c>
      <c r="GV365" s="223">
        <f t="shared" ca="1" si="794"/>
        <v>-1.9753041517257103E-3</v>
      </c>
      <c r="GW365" s="223">
        <f t="shared" ca="1" si="795"/>
        <v>-1.8943227757363757E-3</v>
      </c>
      <c r="GX365" s="223">
        <f t="shared" ca="1" si="796"/>
        <v>-1.7950980358745349E-3</v>
      </c>
      <c r="GY365" s="223">
        <f t="shared" ca="1" si="797"/>
        <v>-1.6785855206268168E-3</v>
      </c>
      <c r="GZ365" s="223">
        <f t="shared" ca="1" si="798"/>
        <v>-1.5459073092072776E-3</v>
      </c>
      <c r="HA365" s="223">
        <f t="shared" ca="1" si="799"/>
        <v>-1.3983411653211749E-3</v>
      </c>
      <c r="HB365" s="223">
        <f t="shared" ca="1" si="800"/>
        <v>-1.237308231601992E-3</v>
      </c>
      <c r="HC365" s="223">
        <f t="shared" ca="1" si="801"/>
        <v>-1.0643593432310007E-3</v>
      </c>
      <c r="HD365" s="223">
        <f t="shared" ca="1" si="802"/>
        <v>-8.8116009254669272E-4</v>
      </c>
      <c r="HE365" s="223">
        <f t="shared" ca="1" si="803"/>
        <v>-6.8947478848005569E-4</v>
      </c>
      <c r="HF365" s="223">
        <f t="shared" ca="1" si="804"/>
        <v>-4.9114946529508997E-4</v>
      </c>
      <c r="HG365" s="223">
        <f t="shared" ca="1" si="805"/>
        <v>-2.8809410426973106E-4</v>
      </c>
      <c r="HH365" s="223">
        <f t="shared" ca="1" si="806"/>
        <v>-8.2264239531997289E-5</v>
      </c>
      <c r="HI365" s="223">
        <f t="shared" ca="1" si="807"/>
        <v>1.2435787480263725E-4</v>
      </c>
      <c r="HJ365" s="223">
        <f t="shared" ca="1" si="808"/>
        <v>3.2978235482199311E-4</v>
      </c>
      <c r="HK365" s="223">
        <f t="shared" ca="1" si="809"/>
        <v>5.3203085048703991E-4</v>
      </c>
      <c r="HL365" s="223">
        <f t="shared" ca="1" si="810"/>
        <v>7.2915559822424965E-4</v>
      </c>
      <c r="HM365" s="223">
        <f t="shared" ca="1" si="811"/>
        <v>9.1925817895356404E-4</v>
      </c>
      <c r="HN365" s="223">
        <f t="shared" ca="1" si="812"/>
        <v>1.1005078009019189E-3</v>
      </c>
      <c r="HO365" s="223">
        <f t="shared" ca="1" si="813"/>
        <v>1.2711589311288291E-3</v>
      </c>
      <c r="HP365" s="223">
        <f t="shared" ca="1" si="814"/>
        <v>1.4295681059628127E-3</v>
      </c>
      <c r="HQ365" s="223">
        <f t="shared" ca="1" si="815"/>
        <v>1.5742097584549597E-3</v>
      </c>
      <c r="HR365" s="223">
        <f t="shared" ca="1" si="816"/>
        <v>1.7036909104225905E-3</v>
      </c>
      <c r="HS365" s="223">
        <f t="shared" ca="1" si="817"/>
        <v>1.8167645875906641E-3</v>
      </c>
      <c r="HT365" s="223">
        <f t="shared" ca="1" si="818"/>
        <v>1.912341828635693E-3</v>
      </c>
      <c r="HU365" s="223">
        <f t="shared" ca="1" si="819"/>
        <v>1.9895021724785785E-3</v>
      </c>
      <c r="HV365" s="223">
        <f t="shared" ca="1" si="820"/>
        <v>2.0475025228279794E-3</v>
      </c>
      <c r="HW365" s="223">
        <f t="shared" ca="1" si="821"/>
        <v>2.0857843046038138E-3</v>
      </c>
      <c r="HX365" s="223">
        <f t="shared" ca="1" si="822"/>
        <v>2.1039788433206306E-3</v>
      </c>
      <c r="HY365" s="223">
        <f t="shared" ca="1" si="823"/>
        <v>2.1019109156244394E-3</v>
      </c>
      <c r="HZ365" s="223">
        <f t="shared" ca="1" si="824"/>
        <v>2.0796004367893994E-3</v>
      </c>
      <c r="IA365" s="223">
        <f t="shared" ca="1" si="825"/>
        <v>2.0372622689228399E-3</v>
      </c>
      <c r="IB365" s="223">
        <f t="shared" ca="1" si="826"/>
        <v>1.9753041517257108E-3</v>
      </c>
      <c r="IC365" s="223">
        <f t="shared" ca="1" si="827"/>
        <v>1.8943227757363759E-3</v>
      </c>
      <c r="ID365" s="223">
        <f t="shared" ca="1" si="828"/>
        <v>1.7950980358745351E-3</v>
      </c>
      <c r="IE365" s="223">
        <f t="shared" ca="1" si="829"/>
        <v>1.2507807837275741E-3</v>
      </c>
      <c r="IF365" s="223">
        <f t="shared" ca="1" si="830"/>
        <v>1.5459073092072776E-3</v>
      </c>
      <c r="IG365" s="223">
        <f t="shared" ca="1" si="831"/>
        <v>1.3983411653211751E-3</v>
      </c>
      <c r="IH365" s="223">
        <f t="shared" ca="1" si="832"/>
        <v>1.2373082316019923E-3</v>
      </c>
      <c r="II365" s="223">
        <f t="shared" ca="1" si="833"/>
        <v>1.0643593432310009E-3</v>
      </c>
      <c r="IJ365" s="223">
        <f t="shared" ca="1" si="834"/>
        <v>8.8116009254669305E-4</v>
      </c>
      <c r="IK365" s="223">
        <f t="shared" ca="1" si="835"/>
        <v>6.8947478848005602E-4</v>
      </c>
      <c r="IL365" s="223">
        <f t="shared" ca="1" si="836"/>
        <v>4.9114946529509756E-4</v>
      </c>
      <c r="IM365" s="223">
        <f t="shared" ca="1" si="837"/>
        <v>2.8809410426973133E-4</v>
      </c>
      <c r="IN365" s="223">
        <f t="shared" ca="1" si="838"/>
        <v>8.2264239531997614E-5</v>
      </c>
      <c r="IO365" s="223">
        <f t="shared" ca="1" si="839"/>
        <v>-1.2435787480263698E-4</v>
      </c>
      <c r="IP365" s="223">
        <f t="shared" ca="1" si="840"/>
        <v>-3.2978235482199284E-4</v>
      </c>
      <c r="IQ365" s="223">
        <f t="shared" ca="1" si="841"/>
        <v>-5.3203085048703969E-4</v>
      </c>
      <c r="IR365" s="223">
        <f t="shared" ca="1" si="842"/>
        <v>-7.2915559822424932E-4</v>
      </c>
      <c r="IS365" s="223">
        <f t="shared" ca="1" si="843"/>
        <v>-9.1925817895356404E-4</v>
      </c>
      <c r="IT365" s="223">
        <f t="shared" ca="1" si="844"/>
        <v>-1.1005078009019187E-3</v>
      </c>
      <c r="IU365" s="223">
        <f t="shared" ca="1" si="845"/>
        <v>-1.2711589311288289E-3</v>
      </c>
      <c r="IV365" s="223">
        <f t="shared" ca="1" si="846"/>
        <v>-1.4295681059628123E-3</v>
      </c>
      <c r="IW365" s="223">
        <f t="shared" ca="1" si="847"/>
        <v>-1.5742097584549597E-3</v>
      </c>
      <c r="IX365" s="223">
        <f t="shared" ca="1" si="848"/>
        <v>-1.7036909104225901E-3</v>
      </c>
      <c r="IY365" s="223">
        <f t="shared" ca="1" si="849"/>
        <v>-1.8167645875906641E-3</v>
      </c>
      <c r="IZ365" s="223">
        <f t="shared" ca="1" si="850"/>
        <v>-1.9123418286356927E-3</v>
      </c>
      <c r="JA365" s="223">
        <f t="shared" ca="1" si="851"/>
        <v>-1.9895021724785785E-3</v>
      </c>
      <c r="JB365" s="223">
        <f t="shared" ca="1" si="852"/>
        <v>-2.0475025228279794E-3</v>
      </c>
    </row>
    <row r="366" spans="1:262">
      <c r="B366" s="230">
        <v>5</v>
      </c>
      <c r="C366" s="229">
        <f t="shared" si="853"/>
        <v>9.7656250000000005E-5</v>
      </c>
      <c r="D366" s="226">
        <f t="shared" ca="1" si="597"/>
        <v>58.272836479326457</v>
      </c>
      <c r="E366" s="225">
        <f ca="1">K361</f>
        <v>0.17283647932645746</v>
      </c>
      <c r="F366" s="224">
        <v>5</v>
      </c>
      <c r="G366" s="223">
        <f t="shared" ca="1" si="854"/>
        <v>4.747114402002503E-2</v>
      </c>
      <c r="H366" s="223">
        <f t="shared" ca="1" si="598"/>
        <v>4.8190718968380564E-2</v>
      </c>
      <c r="I366" s="223">
        <f t="shared" ca="1" si="599"/>
        <v>4.8185460647406114E-2</v>
      </c>
      <c r="J366" s="223">
        <f t="shared" ca="1" si="600"/>
        <v>4.7455448147143565E-2</v>
      </c>
      <c r="K366" s="223">
        <f t="shared" ca="1" si="601"/>
        <v>4.6011661535094422E-2</v>
      </c>
      <c r="L366" s="223">
        <f t="shared" ca="1" si="602"/>
        <v>4.3875816705784179E-2</v>
      </c>
      <c r="M366" s="223">
        <f t="shared" ca="1" si="603"/>
        <v>4.1080038753495564E-2</v>
      </c>
      <c r="N366" s="223">
        <f t="shared" ca="1" si="604"/>
        <v>3.766637878094832E-2</v>
      </c>
      <c r="O366" s="223">
        <f t="shared" ca="1" si="605"/>
        <v>3.3686181411573056E-2</v>
      </c>
      <c r="P366" s="223">
        <f t="shared" ca="1" si="606"/>
        <v>2.9199312518583164E-2</v>
      </c>
      <c r="Q366" s="223">
        <f t="shared" ca="1" si="607"/>
        <v>2.4273258786518356E-2</v>
      </c>
      <c r="R366" s="223">
        <f t="shared" ca="1" si="608"/>
        <v>1.8982112648692418E-2</v>
      </c>
      <c r="S366" s="223">
        <f t="shared" ca="1" si="609"/>
        <v>1.3405457868030711E-2</v>
      </c>
      <c r="T366" s="223">
        <f t="shared" ca="1" si="610"/>
        <v>7.6271725231990507E-3</v>
      </c>
      <c r="U366" s="223">
        <f t="shared" ca="1" si="611"/>
        <v>1.734167404226614E-3</v>
      </c>
      <c r="V366" s="223">
        <f t="shared" ca="1" si="612"/>
        <v>-4.1849212066728848E-3</v>
      </c>
      <c r="W366" s="223">
        <f t="shared" ca="1" si="613"/>
        <v>-1.0041064707288565E-2</v>
      </c>
      <c r="X366" s="223">
        <f t="shared" ca="1" si="614"/>
        <v>-1.5746181248457693E-2</v>
      </c>
      <c r="Y366" s="223">
        <f t="shared" ca="1" si="615"/>
        <v>-2.1214460567063886E-2</v>
      </c>
      <c r="Z366" s="223">
        <f t="shared" ca="1" si="616"/>
        <v>-2.6363654652266803E-2</v>
      </c>
      <c r="AA366" s="223">
        <f t="shared" ca="1" si="617"/>
        <v>-3.1116314832141865E-2</v>
      </c>
      <c r="AB366" s="223">
        <f t="shared" ca="1" si="618"/>
        <v>-3.5400956673795385E-2</v>
      </c>
      <c r="AC366" s="223">
        <f t="shared" ca="1" si="619"/>
        <v>-3.9153135175773214E-2</v>
      </c>
      <c r="AD366" s="223">
        <f t="shared" ca="1" si="620"/>
        <v>-4.231641408086817E-2</v>
      </c>
      <c r="AE366" s="223">
        <f t="shared" ca="1" si="621"/>
        <v>-4.4843214729959474E-2</v>
      </c>
      <c r="AF366" s="223">
        <f t="shared" ca="1" si="622"/>
        <v>-4.6695531689332222E-2</v>
      </c>
      <c r="AG366" s="223">
        <f t="shared" ca="1" si="623"/>
        <v>-4.7845504387776044E-2</v>
      </c>
      <c r="AH366" s="223">
        <f t="shared" ca="1" si="624"/>
        <v>-4.827583616550879E-2</v>
      </c>
      <c r="AI366" s="223">
        <f t="shared" ca="1" si="625"/>
        <v>-4.7980054432039426E-2</v>
      </c>
      <c r="AJ366" s="223">
        <f t="shared" ca="1" si="626"/>
        <v>-4.6962608019953729E-2</v>
      </c>
      <c r="AK366" s="223">
        <f t="shared" ca="1" si="627"/>
        <v>-4.5238800270331225E-2</v>
      </c>
      <c r="AL366" s="223">
        <f t="shared" ca="1" si="628"/>
        <v>-4.283455885625094E-2</v>
      </c>
      <c r="AM366" s="223">
        <f t="shared" ca="1" si="629"/>
        <v>-3.9786045806454742E-2</v>
      </c>
      <c r="AN366" s="223">
        <f t="shared" ca="1" si="630"/>
        <v>-3.6139113594775354E-2</v>
      </c>
      <c r="AO366" s="223">
        <f t="shared" ca="1" si="631"/>
        <v>-3.1948615476250414E-2</v>
      </c>
      <c r="AP366" s="223">
        <f t="shared" ca="1" si="632"/>
        <v>-2.7277580443108913E-2</v>
      </c>
      <c r="AQ366" s="223">
        <f t="shared" ca="1" si="633"/>
        <v>-2.2196265210060837E-2</v>
      </c>
      <c r="AR366" s="223">
        <f t="shared" ca="1" si="634"/>
        <v>-1.678109748791249E-2</v>
      </c>
      <c r="AS366" s="223">
        <f t="shared" ca="1" si="635"/>
        <v>-1.1113526439657136E-2</v>
      </c>
      <c r="AT366" s="223">
        <f t="shared" ca="1" si="636"/>
        <v>-5.2787976092502145E-3</v>
      </c>
      <c r="AU366" s="223">
        <f t="shared" ca="1" si="637"/>
        <v>6.3532925071822267E-4</v>
      </c>
      <c r="AV366" s="223">
        <f t="shared" ca="1" si="638"/>
        <v>6.5399001673897908E-3</v>
      </c>
      <c r="AW366" s="223">
        <f t="shared" ca="1" si="639"/>
        <v>1.2346104898187828E-2</v>
      </c>
      <c r="AX366" s="223">
        <f t="shared" ca="1" si="640"/>
        <v>1.7966612719530869E-2</v>
      </c>
      <c r="AY366" s="223">
        <f t="shared" ca="1" si="641"/>
        <v>2.3316885962202653E-2</v>
      </c>
      <c r="AZ366" s="223">
        <f t="shared" ca="1" si="642"/>
        <v>2.8316451536585331E-2</v>
      </c>
      <c r="BA366" s="223">
        <f t="shared" ca="1" si="643"/>
        <v>3.2890111322831588E-2</v>
      </c>
      <c r="BB366" s="223">
        <f t="shared" ca="1" si="644"/>
        <v>3.6969073220581988E-2</v>
      </c>
      <c r="BC366" s="223">
        <f t="shared" ca="1" si="645"/>
        <v>4.0491985846186122E-2</v>
      </c>
      <c r="BD366" s="223">
        <f t="shared" ca="1" si="646"/>
        <v>4.3405861314618703E-2</v>
      </c>
      <c r="BE366" s="223">
        <f t="shared" ca="1" si="647"/>
        <v>4.5666872226591743E-2</v>
      </c>
      <c r="BF366" s="223">
        <f t="shared" ca="1" si="648"/>
        <v>4.7241010873434325E-2</v>
      </c>
      <c r="BG366" s="223">
        <f t="shared" ca="1" si="649"/>
        <v>4.8104600744685672E-2</v>
      </c>
      <c r="BH366" s="223">
        <f t="shared" ca="1" si="650"/>
        <v>4.824465264485045E-2</v>
      </c>
      <c r="BI366" s="223">
        <f t="shared" ca="1" si="651"/>
        <v>4.7659060062989533E-2</v>
      </c>
      <c r="BJ366" s="223">
        <f t="shared" ca="1" si="652"/>
        <v>4.6356630856605185E-2</v>
      </c>
      <c r="BK366" s="223">
        <f t="shared" ca="1" si="653"/>
        <v>4.4356954773265886E-2</v>
      </c>
      <c r="BL366" s="223">
        <f t="shared" ca="1" si="654"/>
        <v>4.1690108802568737E-2</v>
      </c>
      <c r="BM366" s="223">
        <f t="shared" ca="1" si="655"/>
        <v>3.8396204790220101E-2</v>
      </c>
      <c r="BN366" s="223">
        <f t="shared" ca="1" si="656"/>
        <v>3.4524786118540096E-2</v>
      </c>
      <c r="BO366" s="223">
        <f t="shared" ca="1" si="657"/>
        <v>3.0134082527877235E-2</v>
      </c>
      <c r="BP366" s="223">
        <f t="shared" ca="1" si="658"/>
        <v>2.529013428711336E-2</v>
      </c>
      <c r="BQ366" s="223">
        <f t="shared" ca="1" si="659"/>
        <v>2.0065798886549021E-2</v>
      </c>
      <c r="BR366" s="223">
        <f t="shared" ca="1" si="660"/>
        <v>1.4539655193433653E-2</v>
      </c>
      <c r="BS366" s="223">
        <f t="shared" ca="1" si="661"/>
        <v>8.7948215526604777E-3</v>
      </c>
      <c r="BT366" s="223">
        <f t="shared" ca="1" si="662"/>
        <v>2.9177056094926972E-3</v>
      </c>
      <c r="BU366" s="223">
        <f t="shared" ca="1" si="663"/>
        <v>-3.003295341849805E-3</v>
      </c>
      <c r="BV366" s="223">
        <f t="shared" ca="1" si="664"/>
        <v>-8.8791239357758345E-3</v>
      </c>
      <c r="BW366" s="223">
        <f t="shared" ca="1" si="665"/>
        <v>-1.4621402240996326E-2</v>
      </c>
      <c r="BX366" s="223">
        <f t="shared" ca="1" si="666"/>
        <v>-2.0143761046873227E-2</v>
      </c>
      <c r="BY366" s="223">
        <f t="shared" ca="1" si="667"/>
        <v>-2.536313893674047E-2</v>
      </c>
      <c r="BZ366" s="223">
        <f t="shared" ca="1" si="668"/>
        <v>-3.020103160892398E-2</v>
      </c>
      <c r="CA366" s="223">
        <f t="shared" ca="1" si="669"/>
        <v>-3.4584672654511137E-2</v>
      </c>
      <c r="CB366" s="223">
        <f t="shared" ca="1" si="670"/>
        <v>-3.844812803187185E-2</v>
      </c>
      <c r="CC366" s="223">
        <f t="shared" ca="1" si="671"/>
        <v>-4.1733287776016495E-2</v>
      </c>
      <c r="CD366" s="223">
        <f t="shared" ca="1" si="672"/>
        <v>-4.4390740026557914E-2</v>
      </c>
      <c r="CE366" s="223">
        <f t="shared" ca="1" si="673"/>
        <v>-4.6380514228084556E-2</v>
      </c>
      <c r="CF366" s="223">
        <f t="shared" ca="1" si="674"/>
        <v>-4.7672682324518476E-2</v>
      </c>
      <c r="CG366" s="223">
        <f t="shared" ca="1" si="675"/>
        <v>-4.8247808904935956E-2</v>
      </c>
      <c r="CH366" s="223">
        <f t="shared" ca="1" si="676"/>
        <v>-4.8097243530238185E-2</v>
      </c>
      <c r="CI366" s="223">
        <f t="shared" ca="1" si="677"/>
        <v>-4.7223250843807275E-2</v>
      </c>
      <c r="CJ366" s="223">
        <f t="shared" ca="1" si="678"/>
        <v>-4.5638976509161773E-2</v>
      </c>
      <c r="CK366" s="223">
        <f t="shared" ca="1" si="679"/>
        <v>-4.3368249486941388E-2</v>
      </c>
      <c r="CL366" s="223">
        <f t="shared" ca="1" si="680"/>
        <v>-4.0445223625158878E-2</v>
      </c>
      <c r="CM366" s="223">
        <f t="shared" ca="1" si="681"/>
        <v>-3.6913863953535533E-2</v>
      </c>
      <c r="CN366" s="223">
        <f t="shared" ca="1" si="682"/>
        <v>-3.2827285408531165E-2</v>
      </c>
      <c r="CO366" s="223">
        <f t="shared" ca="1" si="683"/>
        <v>-2.8246953935260527E-2</v>
      </c>
      <c r="CP366" s="223">
        <f t="shared" ca="1" si="684"/>
        <v>-2.3241761982465969E-2</v>
      </c>
      <c r="CQ366" s="223">
        <f t="shared" ca="1" si="685"/>
        <v>-1.7886992295963178E-2</v>
      </c>
      <c r="CR366" s="223">
        <f t="shared" ca="1" si="686"/>
        <v>-1.2263185596070451E-2</v>
      </c>
      <c r="CS366" s="223">
        <f t="shared" ca="1" si="687"/>
        <v>-6.4549291702080281E-3</v>
      </c>
      <c r="CT366" s="223">
        <f t="shared" ca="1" si="688"/>
        <v>-5.4958460136095288E-4</v>
      </c>
      <c r="CU366" s="223">
        <f t="shared" ca="1" si="689"/>
        <v>5.3640262314452718E-3</v>
      </c>
      <c r="CV366" s="223">
        <f t="shared" ca="1" si="690"/>
        <v>1.1196957116881191E-2</v>
      </c>
      <c r="CW366" s="223">
        <f t="shared" ca="1" si="691"/>
        <v>1.686147534512264E-2</v>
      </c>
      <c r="CX366" s="223">
        <f t="shared" ca="1" si="692"/>
        <v>2.2272381289468617E-2</v>
      </c>
      <c r="CY366" s="223">
        <f t="shared" ca="1" si="693"/>
        <v>2.7348289888031091E-2</v>
      </c>
      <c r="CZ366" s="223">
        <f t="shared" ca="1" si="694"/>
        <v>3.2012854750818796E-2</v>
      </c>
      <c r="DA366" s="223">
        <f t="shared" ca="1" si="695"/>
        <v>3.6195916480506379E-2</v>
      </c>
      <c r="DB366" s="223">
        <f t="shared" ca="1" si="696"/>
        <v>3.9834557935074649E-2</v>
      </c>
      <c r="DC366" s="223">
        <f t="shared" ca="1" si="697"/>
        <v>4.2874050560190148E-2</v>
      </c>
      <c r="DD366" s="223">
        <f t="shared" ca="1" si="698"/>
        <v>4.5268677557603512E-2</v>
      </c>
      <c r="DE366" s="223">
        <f t="shared" ca="1" si="699"/>
        <v>4.6982421508348651E-2</v>
      </c>
      <c r="DF366" s="223">
        <f t="shared" ca="1" si="700"/>
        <v>4.798950610824905E-2</v>
      </c>
      <c r="DG366" s="223">
        <f t="shared" ca="1" si="701"/>
        <v>4.8274783867525303E-2</v>
      </c>
      <c r="DH366" s="223">
        <f t="shared" ca="1" si="702"/>
        <v>4.7833963943140601E-2</v>
      </c>
      <c r="DI366" s="223">
        <f t="shared" ca="1" si="703"/>
        <v>4.6673676677073998E-2</v>
      </c>
      <c r="DJ366" s="223">
        <f t="shared" ca="1" si="704"/>
        <v>4.4811373869805562E-2</v>
      </c>
      <c r="DK366" s="223">
        <f t="shared" ca="1" si="705"/>
        <v>4.2275066288992816E-2</v>
      </c>
      <c r="DL366" s="223">
        <f t="shared" ca="1" si="706"/>
        <v>3.9102902361452842E-2</v>
      </c>
      <c r="DM366" s="223">
        <f t="shared" ca="1" si="707"/>
        <v>3.5342594385314202E-2</v>
      </c>
      <c r="DN366" s="223">
        <f t="shared" ca="1" si="708"/>
        <v>3.1050700892642471E-2</v>
      </c>
      <c r="DO366" s="223">
        <f t="shared" ca="1" si="709"/>
        <v>2.6291775956472828E-2</v>
      </c>
      <c r="DP366" s="223">
        <f t="shared" ca="1" si="710"/>
        <v>2.1137398237464935E-2</v>
      </c>
      <c r="DQ366" s="223">
        <f t="shared" ca="1" si="711"/>
        <v>1.5665094374220836E-2</v>
      </c>
      <c r="DR366" s="223">
        <f t="shared" ca="1" si="712"/>
        <v>9.9571729104781185E-3</v>
      </c>
      <c r="DS366" s="223">
        <f t="shared" ca="1" si="713"/>
        <v>4.0994862979995741E-3</v>
      </c>
      <c r="DT366" s="223">
        <f t="shared" ca="1" si="714"/>
        <v>-1.8198604042133082E-3</v>
      </c>
      <c r="DU366" s="223">
        <f t="shared" ca="1" si="715"/>
        <v>-7.7118347120159782E-3</v>
      </c>
      <c r="DV366" s="223">
        <f t="shared" ca="1" si="716"/>
        <v>-1.3487815847554364E-2</v>
      </c>
      <c r="DW366" s="223">
        <f t="shared" ca="1" si="717"/>
        <v>-1.9060927678251745E-2</v>
      </c>
      <c r="DX366" s="223">
        <f t="shared" ca="1" si="718"/>
        <v>-2.4347345414707556E-2</v>
      </c>
      <c r="DY366" s="223">
        <f t="shared" ca="1" si="719"/>
        <v>-2.9267556413554167E-2</v>
      </c>
      <c r="DZ366" s="223">
        <f t="shared" ca="1" si="720"/>
        <v>-3.3747556121623973E-2</v>
      </c>
      <c r="EA366" s="223">
        <f t="shared" ca="1" si="721"/>
        <v>-3.7719961173312243E-2</v>
      </c>
      <c r="EB366" s="223">
        <f t="shared" ca="1" si="722"/>
        <v>-4.1125022899116716E-2</v>
      </c>
      <c r="EC366" s="223">
        <f t="shared" ca="1" si="723"/>
        <v>-4.3911526001241014E-2</v>
      </c>
      <c r="ED366" s="223">
        <f t="shared" ca="1" si="724"/>
        <v>-4.6037558879344992E-2</v>
      </c>
      <c r="EE366" s="223">
        <f t="shared" ca="1" si="725"/>
        <v>-4.747114402002503E-2</v>
      </c>
      <c r="EF366" s="223">
        <f t="shared" ca="1" si="726"/>
        <v>-4.8190718968380564E-2</v>
      </c>
      <c r="EG366" s="223">
        <f t="shared" ca="1" si="727"/>
        <v>-4.8185460647406114E-2</v>
      </c>
      <c r="EH366" s="223">
        <f t="shared" ca="1" si="728"/>
        <v>-4.7455448147143593E-2</v>
      </c>
      <c r="EI366" s="223">
        <f t="shared" ca="1" si="729"/>
        <v>-4.6011661535094416E-2</v>
      </c>
      <c r="EJ366" s="223">
        <f t="shared" ca="1" si="730"/>
        <v>-4.3875816705784214E-2</v>
      </c>
      <c r="EK366" s="223">
        <f t="shared" ca="1" si="731"/>
        <v>-4.1080038753495543E-2</v>
      </c>
      <c r="EL366" s="223">
        <f t="shared" ca="1" si="732"/>
        <v>-3.7666378780948334E-2</v>
      </c>
      <c r="EM366" s="223">
        <f t="shared" ca="1" si="733"/>
        <v>-3.3686181411573111E-2</v>
      </c>
      <c r="EN366" s="223">
        <f t="shared" ca="1" si="734"/>
        <v>-2.9199312518583143E-2</v>
      </c>
      <c r="EO366" s="223">
        <f t="shared" ca="1" si="735"/>
        <v>-2.4273258786518391E-2</v>
      </c>
      <c r="EP366" s="223">
        <f t="shared" ca="1" si="736"/>
        <v>-1.8982112648692505E-2</v>
      </c>
      <c r="EQ366" s="223">
        <f t="shared" ca="1" si="737"/>
        <v>-1.3405457868030698E-2</v>
      </c>
      <c r="ER366" s="223">
        <f t="shared" ca="1" si="738"/>
        <v>-7.627172523199101E-3</v>
      </c>
      <c r="ES366" s="223">
        <f t="shared" ca="1" si="739"/>
        <v>-1.7341674042265602E-3</v>
      </c>
      <c r="ET366" s="223">
        <f t="shared" ca="1" si="740"/>
        <v>4.1849212066728762E-3</v>
      </c>
      <c r="EU366" s="223">
        <f t="shared" ca="1" si="741"/>
        <v>1.0041064707288494E-2</v>
      </c>
      <c r="EV366" s="223">
        <f t="shared" ca="1" si="742"/>
        <v>1.5746181248457725E-2</v>
      </c>
      <c r="EW366" s="223">
        <f t="shared" ca="1" si="743"/>
        <v>2.1214460567063859E-2</v>
      </c>
      <c r="EX366" s="223">
        <f t="shared" ca="1" si="744"/>
        <v>2.6363654652266724E-2</v>
      </c>
      <c r="EY366" s="223">
        <f t="shared" ca="1" si="745"/>
        <v>3.1116314832141875E-2</v>
      </c>
      <c r="EZ366" s="223">
        <f t="shared" ca="1" si="746"/>
        <v>3.540095667379535E-2</v>
      </c>
      <c r="FA366" s="223">
        <f t="shared" ca="1" si="747"/>
        <v>3.9153135175773145E-2</v>
      </c>
      <c r="FB366" s="223">
        <f t="shared" ca="1" si="748"/>
        <v>4.2316414080868177E-2</v>
      </c>
      <c r="FC366" s="223">
        <f t="shared" ca="1" si="749"/>
        <v>4.4843214729959453E-2</v>
      </c>
      <c r="FD366" s="223">
        <f t="shared" ca="1" si="750"/>
        <v>4.6695531689332236E-2</v>
      </c>
      <c r="FE366" s="223">
        <f t="shared" ca="1" si="751"/>
        <v>4.7845504387776044E-2</v>
      </c>
      <c r="FF366" s="223">
        <f t="shared" ca="1" si="752"/>
        <v>4.827583616550879E-2</v>
      </c>
      <c r="FG366" s="223">
        <f t="shared" ca="1" si="753"/>
        <v>4.7980054432039419E-2</v>
      </c>
      <c r="FH366" s="223">
        <f t="shared" ca="1" si="754"/>
        <v>4.6962608019953736E-2</v>
      </c>
      <c r="FI366" s="223">
        <f t="shared" ca="1" si="755"/>
        <v>4.523880027033126E-2</v>
      </c>
      <c r="FJ366" s="223">
        <f t="shared" ca="1" si="756"/>
        <v>4.2834558856250933E-2</v>
      </c>
      <c r="FK366" s="223">
        <f t="shared" ca="1" si="757"/>
        <v>3.9786045806454763E-2</v>
      </c>
      <c r="FL366" s="223">
        <f t="shared" ca="1" si="758"/>
        <v>3.6139113594775438E-2</v>
      </c>
      <c r="FM366" s="223">
        <f t="shared" ca="1" si="759"/>
        <v>3.19486154762504E-2</v>
      </c>
      <c r="FN366" s="223">
        <f t="shared" ca="1" si="760"/>
        <v>2.7277580443108976E-2</v>
      </c>
      <c r="FO366" s="223">
        <f t="shared" ca="1" si="761"/>
        <v>2.2196265210060788E-2</v>
      </c>
      <c r="FP366" s="223">
        <f t="shared" ca="1" si="762"/>
        <v>1.6781097487912518E-2</v>
      </c>
      <c r="FQ366" s="223">
        <f t="shared" ca="1" si="763"/>
        <v>1.1113526439657205E-2</v>
      </c>
      <c r="FR366" s="223">
        <f t="shared" ca="1" si="764"/>
        <v>5.2787976092502024E-3</v>
      </c>
      <c r="FS366" s="223">
        <f t="shared" ca="1" si="765"/>
        <v>-6.3532925071819145E-4</v>
      </c>
      <c r="FT366" s="223">
        <f t="shared" ca="1" si="766"/>
        <v>-6.539900167389678E-3</v>
      </c>
      <c r="FU366" s="223">
        <f t="shared" ca="1" si="767"/>
        <v>-1.234610489818784E-2</v>
      </c>
      <c r="FV366" s="223">
        <f t="shared" ca="1" si="768"/>
        <v>-1.7966612719530796E-2</v>
      </c>
      <c r="FW366" s="223">
        <f t="shared" ca="1" si="769"/>
        <v>-2.3316885962202705E-2</v>
      </c>
      <c r="FX366" s="223">
        <f t="shared" ca="1" si="770"/>
        <v>-2.831645153658531E-2</v>
      </c>
      <c r="FY366" s="223">
        <f t="shared" ca="1" si="771"/>
        <v>-3.2890111322831539E-2</v>
      </c>
      <c r="FZ366" s="223">
        <f t="shared" ca="1" si="772"/>
        <v>-3.6969073220582023E-2</v>
      </c>
      <c r="GA366" s="223">
        <f t="shared" ca="1" si="773"/>
        <v>-4.0491985846186108E-2</v>
      </c>
      <c r="GB366" s="223">
        <f t="shared" ca="1" si="774"/>
        <v>-4.3405861314618675E-2</v>
      </c>
      <c r="GC366" s="223">
        <f t="shared" ca="1" si="775"/>
        <v>-4.5666872226591743E-2</v>
      </c>
      <c r="GD366" s="223">
        <f t="shared" ca="1" si="776"/>
        <v>-4.7241010873434325E-2</v>
      </c>
      <c r="GE366" s="223">
        <f t="shared" ca="1" si="777"/>
        <v>-4.8104600744685665E-2</v>
      </c>
      <c r="GF366" s="223">
        <f t="shared" ca="1" si="778"/>
        <v>-4.8244652644850457E-2</v>
      </c>
      <c r="GG366" s="223">
        <f t="shared" ca="1" si="779"/>
        <v>-4.765906006298954E-2</v>
      </c>
      <c r="GH366" s="223">
        <f t="shared" ca="1" si="780"/>
        <v>-4.6356630856605172E-2</v>
      </c>
      <c r="GI366" s="223">
        <f t="shared" ca="1" si="781"/>
        <v>-4.43569547732659E-2</v>
      </c>
      <c r="GJ366" s="223">
        <f t="shared" ca="1" si="782"/>
        <v>-4.1690108802568779E-2</v>
      </c>
      <c r="GK366" s="223">
        <f t="shared" ca="1" si="783"/>
        <v>-3.8396204790220094E-2</v>
      </c>
      <c r="GL366" s="223">
        <f t="shared" ca="1" si="784"/>
        <v>-3.4524786118540124E-2</v>
      </c>
      <c r="GM366" s="223">
        <f t="shared" ca="1" si="785"/>
        <v>-3.0134082527877321E-2</v>
      </c>
      <c r="GN366" s="223">
        <f t="shared" ca="1" si="786"/>
        <v>-2.5290134287113346E-2</v>
      </c>
      <c r="GO366" s="223">
        <f t="shared" ca="1" si="787"/>
        <v>-2.006579888654909E-2</v>
      </c>
      <c r="GP366" s="223">
        <f t="shared" ca="1" si="788"/>
        <v>-1.4539655193433764E-2</v>
      </c>
      <c r="GQ366" s="223">
        <f t="shared" ca="1" si="789"/>
        <v>-8.7948215526604638E-3</v>
      </c>
      <c r="GR366" s="223">
        <f t="shared" ca="1" si="790"/>
        <v>-2.9177056094927267E-3</v>
      </c>
      <c r="GS366" s="223">
        <f t="shared" ca="1" si="791"/>
        <v>3.0032953418498605E-3</v>
      </c>
      <c r="GT366" s="223">
        <f t="shared" ca="1" si="792"/>
        <v>8.8791239357758033E-3</v>
      </c>
      <c r="GU366" s="223">
        <f t="shared" ca="1" si="793"/>
        <v>1.4621402240996216E-2</v>
      </c>
      <c r="GV366" s="223">
        <f t="shared" ca="1" si="794"/>
        <v>2.0143761046873272E-2</v>
      </c>
      <c r="GW366" s="223">
        <f t="shared" ca="1" si="795"/>
        <v>2.5363138936740449E-2</v>
      </c>
      <c r="GX366" s="223">
        <f t="shared" ca="1" si="796"/>
        <v>3.0201031608923887E-2</v>
      </c>
      <c r="GY366" s="223">
        <f t="shared" ca="1" si="797"/>
        <v>3.4584672654511116E-2</v>
      </c>
      <c r="GZ366" s="223">
        <f t="shared" ca="1" si="798"/>
        <v>3.844812803187183E-2</v>
      </c>
      <c r="HA366" s="223">
        <f t="shared" ca="1" si="799"/>
        <v>4.1733287776016523E-2</v>
      </c>
      <c r="HB366" s="223">
        <f t="shared" ca="1" si="800"/>
        <v>4.4390740026557907E-2</v>
      </c>
      <c r="HC366" s="223">
        <f t="shared" ca="1" si="801"/>
        <v>4.6380514228084521E-2</v>
      </c>
      <c r="HD366" s="223">
        <f t="shared" ca="1" si="802"/>
        <v>4.7672682324518482E-2</v>
      </c>
      <c r="HE366" s="223">
        <f t="shared" ca="1" si="803"/>
        <v>4.8247808904935956E-2</v>
      </c>
      <c r="HF366" s="223">
        <f t="shared" ca="1" si="804"/>
        <v>4.8097243530238191E-2</v>
      </c>
      <c r="HG366" s="223">
        <f t="shared" ca="1" si="805"/>
        <v>4.7223250843807262E-2</v>
      </c>
      <c r="HH366" s="223">
        <f t="shared" ca="1" si="806"/>
        <v>4.563897650916178E-2</v>
      </c>
      <c r="HI366" s="223">
        <f t="shared" ca="1" si="807"/>
        <v>4.3368249486941436E-2</v>
      </c>
      <c r="HJ366" s="223">
        <f t="shared" ca="1" si="808"/>
        <v>4.0445223625158899E-2</v>
      </c>
      <c r="HK366" s="223">
        <f t="shared" ca="1" si="809"/>
        <v>3.6913863953535561E-2</v>
      </c>
      <c r="HL366" s="223">
        <f t="shared" ca="1" si="810"/>
        <v>3.2827285408531123E-2</v>
      </c>
      <c r="HM366" s="223">
        <f t="shared" ca="1" si="811"/>
        <v>2.8246953935260555E-2</v>
      </c>
      <c r="HN366" s="223">
        <f t="shared" ca="1" si="812"/>
        <v>2.3241761982466067E-2</v>
      </c>
      <c r="HO366" s="223">
        <f t="shared" ca="1" si="813"/>
        <v>1.788699229596313E-2</v>
      </c>
      <c r="HP366" s="223">
        <f t="shared" ca="1" si="814"/>
        <v>1.2263185596070481E-2</v>
      </c>
      <c r="HQ366" s="223">
        <f t="shared" ca="1" si="815"/>
        <v>6.4549291702081443E-3</v>
      </c>
      <c r="HR366" s="223">
        <f t="shared" ca="1" si="816"/>
        <v>5.4958460136098237E-4</v>
      </c>
      <c r="HS366" s="223">
        <f t="shared" ca="1" si="817"/>
        <v>-5.3640262314452423E-3</v>
      </c>
      <c r="HT366" s="223">
        <f t="shared" ca="1" si="818"/>
        <v>-1.1196957116881243E-2</v>
      </c>
      <c r="HU366" s="223">
        <f t="shared" ca="1" si="819"/>
        <v>-1.6861475345122615E-2</v>
      </c>
      <c r="HV366" s="223">
        <f t="shared" ca="1" si="820"/>
        <v>-2.2272381289468589E-2</v>
      </c>
      <c r="HW366" s="223">
        <f t="shared" ca="1" si="821"/>
        <v>-2.734828988803114E-2</v>
      </c>
      <c r="HX366" s="223">
        <f t="shared" ca="1" si="822"/>
        <v>-3.2012854750818776E-2</v>
      </c>
      <c r="HY366" s="223">
        <f t="shared" ca="1" si="823"/>
        <v>-3.6195916480506296E-2</v>
      </c>
      <c r="HZ366" s="223">
        <f t="shared" ca="1" si="824"/>
        <v>-3.9834557935074677E-2</v>
      </c>
      <c r="IA366" s="223">
        <f t="shared" ca="1" si="825"/>
        <v>-4.2874050560190141E-2</v>
      </c>
      <c r="IB366" s="223">
        <f t="shared" ca="1" si="826"/>
        <v>-4.5268677557603478E-2</v>
      </c>
      <c r="IC366" s="223">
        <f t="shared" ca="1" si="827"/>
        <v>-4.6982421508348637E-2</v>
      </c>
      <c r="ID366" s="223">
        <f t="shared" ca="1" si="828"/>
        <v>-4.7989506108249043E-2</v>
      </c>
      <c r="IE366" s="223">
        <f t="shared" ca="1" si="829"/>
        <v>-3.2251674290983204E-2</v>
      </c>
      <c r="IF366" s="223">
        <f t="shared" ca="1" si="830"/>
        <v>-4.7833963943140601E-2</v>
      </c>
      <c r="IG366" s="223">
        <f t="shared" ca="1" si="831"/>
        <v>-4.6673676677074026E-2</v>
      </c>
      <c r="IH366" s="223">
        <f t="shared" ca="1" si="832"/>
        <v>-4.4811373869805549E-2</v>
      </c>
      <c r="II366" s="223">
        <f t="shared" ca="1" si="833"/>
        <v>-4.227506628899283E-2</v>
      </c>
      <c r="IJ366" s="223">
        <f t="shared" ca="1" si="834"/>
        <v>-3.9102902361452904E-2</v>
      </c>
      <c r="IK366" s="223">
        <f t="shared" ca="1" si="835"/>
        <v>-3.534259438531423E-2</v>
      </c>
      <c r="IL366" s="223">
        <f t="shared" ca="1" si="836"/>
        <v>-3.1050700892642492E-2</v>
      </c>
      <c r="IM366" s="223">
        <f t="shared" ca="1" si="837"/>
        <v>-2.6291775956472925E-2</v>
      </c>
      <c r="IN366" s="223">
        <f t="shared" ca="1" si="838"/>
        <v>-2.1137398237464963E-2</v>
      </c>
      <c r="IO366" s="223">
        <f t="shared" ca="1" si="839"/>
        <v>-1.5665094374220867E-2</v>
      </c>
      <c r="IP366" s="223">
        <f t="shared" ca="1" si="840"/>
        <v>-9.957172910478063E-3</v>
      </c>
      <c r="IQ366" s="223">
        <f t="shared" ca="1" si="841"/>
        <v>-4.0994862979996036E-3</v>
      </c>
      <c r="IR366" s="223">
        <f t="shared" ca="1" si="842"/>
        <v>1.819860404213192E-3</v>
      </c>
      <c r="IS366" s="223">
        <f t="shared" ca="1" si="843"/>
        <v>7.7118347120160319E-3</v>
      </c>
      <c r="IT366" s="223">
        <f t="shared" ca="1" si="844"/>
        <v>1.3487815847554338E-2</v>
      </c>
      <c r="IU366" s="223">
        <f t="shared" ca="1" si="845"/>
        <v>1.9060927678251641E-2</v>
      </c>
      <c r="IV366" s="223">
        <f t="shared" ca="1" si="846"/>
        <v>2.4347345414707528E-2</v>
      </c>
      <c r="IW366" s="223">
        <f t="shared" ca="1" si="847"/>
        <v>2.9267556413554139E-2</v>
      </c>
      <c r="IX366" s="223">
        <f t="shared" ca="1" si="848"/>
        <v>3.3747556121624014E-2</v>
      </c>
      <c r="IY366" s="223">
        <f t="shared" ca="1" si="849"/>
        <v>3.7719961173312222E-2</v>
      </c>
      <c r="IZ366" s="223">
        <f t="shared" ca="1" si="850"/>
        <v>4.1125022899116646E-2</v>
      </c>
      <c r="JA366" s="223">
        <f t="shared" ca="1" si="851"/>
        <v>4.3911526001241027E-2</v>
      </c>
      <c r="JB366" s="223">
        <f t="shared" ca="1" si="852"/>
        <v>4.6037558879344978E-2</v>
      </c>
    </row>
    <row r="367" spans="1:262">
      <c r="B367" s="230">
        <v>6</v>
      </c>
      <c r="C367" s="229">
        <f t="shared" si="853"/>
        <v>1.1718750000000001E-4</v>
      </c>
      <c r="D367" s="226">
        <f t="shared" ca="1" si="597"/>
        <v>58.271890337231639</v>
      </c>
      <c r="E367" s="225">
        <f ca="1">L361</f>
        <v>0.17189033723163524</v>
      </c>
      <c r="F367" s="224">
        <v>6</v>
      </c>
      <c r="G367" s="223">
        <f t="shared" ca="1" si="854"/>
        <v>-1.0117654003633653E-3</v>
      </c>
      <c r="H367" s="223">
        <f t="shared" ca="1" si="598"/>
        <v>-1.0329235805801758E-3</v>
      </c>
      <c r="I367" s="223">
        <f t="shared" ca="1" si="599"/>
        <v>-1.0317220846338818E-3</v>
      </c>
      <c r="J367" s="223">
        <f t="shared" ca="1" si="600"/>
        <v>-1.0081869212832874E-3</v>
      </c>
      <c r="K367" s="223">
        <f t="shared" ca="1" si="601"/>
        <v>-9.6282755574039736E-4</v>
      </c>
      <c r="L367" s="223">
        <f t="shared" ca="1" si="602"/>
        <v>-8.9662588128712646E-4</v>
      </c>
      <c r="M367" s="223">
        <f t="shared" ca="1" si="603"/>
        <v>-8.1101496425099392E-4</v>
      </c>
      <c r="N367" s="223">
        <f t="shared" ca="1" si="604"/>
        <v>-7.0784802244689337E-4</v>
      </c>
      <c r="O367" s="223">
        <f t="shared" ca="1" si="605"/>
        <v>-5.8935830860798585E-4</v>
      </c>
      <c r="P367" s="223">
        <f t="shared" ca="1" si="606"/>
        <v>-4.581107672082942E-4</v>
      </c>
      <c r="Q367" s="223">
        <f t="shared" ca="1" si="607"/>
        <v>-3.1694651116079129E-4</v>
      </c>
      <c r="R367" s="223">
        <f t="shared" ca="1" si="608"/>
        <v>-1.6892132030279613E-4</v>
      </c>
      <c r="S367" s="223">
        <f t="shared" ca="1" si="609"/>
        <v>-1.7239492990734175E-5</v>
      </c>
      <c r="T367" s="223">
        <f t="shared" ca="1" si="610"/>
        <v>1.3481551728252285E-4</v>
      </c>
      <c r="U367" s="223">
        <f t="shared" ca="1" si="611"/>
        <v>2.83952178739979E-4</v>
      </c>
      <c r="V367" s="223">
        <f t="shared" ca="1" si="612"/>
        <v>4.2694213304329343E-4</v>
      </c>
      <c r="W367" s="223">
        <f t="shared" ca="1" si="613"/>
        <v>5.6069007950138939E-4</v>
      </c>
      <c r="X367" s="223">
        <f t="shared" ca="1" si="614"/>
        <v>6.8230077898282643E-4</v>
      </c>
      <c r="Y367" s="223">
        <f t="shared" ca="1" si="615"/>
        <v>7.8914172709957796E-4</v>
      </c>
      <c r="Z367" s="223">
        <f t="shared" ca="1" si="616"/>
        <v>8.7890013997705377E-4</v>
      </c>
      <c r="AA367" s="223">
        <f t="shared" ca="1" si="617"/>
        <v>9.4963301904054135E-4</v>
      </c>
      <c r="AB367" s="223">
        <f t="shared" ca="1" si="618"/>
        <v>9.9980921106662809E-4</v>
      </c>
      <c r="AC367" s="223">
        <f t="shared" ca="1" si="619"/>
        <v>1.0283425530265152E-3</v>
      </c>
      <c r="AD367" s="223">
        <f t="shared" ca="1" si="620"/>
        <v>1.0346153842354542E-3</v>
      </c>
      <c r="AE367" s="223">
        <f t="shared" ca="1" si="621"/>
        <v>1.0184919168412794E-3</v>
      </c>
      <c r="AF367" s="223">
        <f t="shared" ca="1" si="622"/>
        <v>9.8032117522133932E-4</v>
      </c>
      <c r="AG367" s="223">
        <f t="shared" ca="1" si="623"/>
        <v>9.2092944065875451E-4</v>
      </c>
      <c r="AH367" s="223">
        <f t="shared" ca="1" si="624"/>
        <v>8.416023648479497E-4</v>
      </c>
      <c r="AI367" s="223">
        <f t="shared" ca="1" si="625"/>
        <v>7.440571394180484E-4</v>
      </c>
      <c r="AJ367" s="223">
        <f t="shared" ca="1" si="626"/>
        <v>6.3040532391989688E-4</v>
      </c>
      <c r="AK367" s="223">
        <f t="shared" ca="1" si="627"/>
        <v>5.0310713693855385E-4</v>
      </c>
      <c r="AL367" s="223">
        <f t="shared" ca="1" si="628"/>
        <v>3.6491819979060614E-4</v>
      </c>
      <c r="AM367" s="223">
        <f t="shared" ca="1" si="629"/>
        <v>2.1882988564445101E-4</v>
      </c>
      <c r="AN367" s="223">
        <f t="shared" ca="1" si="630"/>
        <v>6.8004565324935066E-5</v>
      </c>
      <c r="AO367" s="223">
        <f t="shared" ca="1" si="631"/>
        <v>-8.4292848464869407E-5</v>
      </c>
      <c r="AP367" s="223">
        <f t="shared" ca="1" si="632"/>
        <v>-2.3476557664387355E-4</v>
      </c>
      <c r="AQ367" s="223">
        <f t="shared" ca="1" si="633"/>
        <v>-3.801563390640437E-4</v>
      </c>
      <c r="AR367" s="223">
        <f t="shared" ca="1" si="634"/>
        <v>-5.1731786478884318E-4</v>
      </c>
      <c r="AS367" s="223">
        <f t="shared" ca="1" si="635"/>
        <v>-6.4328102100447756E-4</v>
      </c>
      <c r="AT367" s="223">
        <f t="shared" ca="1" si="636"/>
        <v>-7.5531908577873628E-4</v>
      </c>
      <c r="AU367" s="223">
        <f t="shared" ca="1" si="637"/>
        <v>-8.5100677335632187E-4</v>
      </c>
      <c r="AV367" s="223">
        <f t="shared" ca="1" si="638"/>
        <v>-9.2827273427125529E-4</v>
      </c>
      <c r="AW367" s="223">
        <f t="shared" ca="1" si="639"/>
        <v>-9.854443938074873E-4</v>
      </c>
      <c r="AX367" s="223">
        <f t="shared" ca="1" si="640"/>
        <v>-1.0212841581904442E-3</v>
      </c>
      <c r="AY367" s="223">
        <f t="shared" ca="1" si="641"/>
        <v>-1.0350162047547983E-3</v>
      </c>
      <c r="AZ367" s="223">
        <f t="shared" ca="1" si="642"/>
        <v>-1.0263432761622449E-3</v>
      </c>
      <c r="BA367" s="223">
        <f t="shared" ca="1" si="643"/>
        <v>-9.9545311512517945E-4</v>
      </c>
      <c r="BB367" s="223">
        <f t="shared" ca="1" si="644"/>
        <v>-9.4301440034394337E-4</v>
      </c>
      <c r="BC367" s="223">
        <f t="shared" ca="1" si="645"/>
        <v>-8.7016227163232585E-4</v>
      </c>
      <c r="BD367" s="223">
        <f t="shared" ca="1" si="646"/>
        <v>-7.7847375756863674E-4</v>
      </c>
      <c r="BE367" s="223">
        <f t="shared" ca="1" si="647"/>
        <v>-6.699336375894998E-4</v>
      </c>
      <c r="BF367" s="223">
        <f t="shared" ca="1" si="648"/>
        <v>-5.4689147750894751E-4</v>
      </c>
      <c r="BG367" s="223">
        <f t="shared" ca="1" si="649"/>
        <v>-4.120107685140659E-4</v>
      </c>
      <c r="BH367" s="223">
        <f t="shared" ca="1" si="650"/>
        <v>-2.6821127062435531E-4</v>
      </c>
      <c r="BI367" s="223">
        <f t="shared" ca="1" si="651"/>
        <v>-1.1860580870477243E-4</v>
      </c>
      <c r="BJ367" s="223">
        <f t="shared" ca="1" si="652"/>
        <v>3.3567110792082674E-5</v>
      </c>
      <c r="BK367" s="223">
        <f t="shared" ca="1" si="653"/>
        <v>1.8501340371059754E-4</v>
      </c>
      <c r="BL367" s="223">
        <f t="shared" ca="1" si="654"/>
        <v>3.3245471516622522E-4</v>
      </c>
      <c r="BM367" s="223">
        <f t="shared" ca="1" si="655"/>
        <v>4.726993860283281E-4</v>
      </c>
      <c r="BN367" s="223">
        <f t="shared" ca="1" si="656"/>
        <v>6.0271154270176582E-4</v>
      </c>
      <c r="BO367" s="223">
        <f t="shared" ca="1" si="657"/>
        <v>7.1967681462211568E-4</v>
      </c>
      <c r="BP367" s="223">
        <f t="shared" ca="1" si="658"/>
        <v>8.2106325687918407E-4</v>
      </c>
      <c r="BQ367" s="223">
        <f t="shared" ca="1" si="659"/>
        <v>9.0467615917802101E-4</v>
      </c>
      <c r="BR367" s="223">
        <f t="shared" ca="1" si="660"/>
        <v>9.6870555468892992E-4</v>
      </c>
      <c r="BS367" s="223">
        <f t="shared" ca="1" si="661"/>
        <v>1.011765400363365E-3</v>
      </c>
      <c r="BT367" s="223">
        <f t="shared" ca="1" si="662"/>
        <v>1.0329235805801758E-3</v>
      </c>
      <c r="BU367" s="223">
        <f t="shared" ca="1" si="663"/>
        <v>1.0317220846338818E-3</v>
      </c>
      <c r="BV367" s="223">
        <f t="shared" ca="1" si="664"/>
        <v>1.0081869212832876E-3</v>
      </c>
      <c r="BW367" s="223">
        <f t="shared" ca="1" si="665"/>
        <v>9.628275557403978E-4</v>
      </c>
      <c r="BX367" s="223">
        <f t="shared" ca="1" si="666"/>
        <v>8.9662588128712624E-4</v>
      </c>
      <c r="BY367" s="223">
        <f t="shared" ca="1" si="667"/>
        <v>8.1101496425099414E-4</v>
      </c>
      <c r="BZ367" s="223">
        <f t="shared" ca="1" si="668"/>
        <v>7.0784802244689402E-4</v>
      </c>
      <c r="CA367" s="223">
        <f t="shared" ca="1" si="669"/>
        <v>5.8935830860798542E-4</v>
      </c>
      <c r="CB367" s="223">
        <f t="shared" ca="1" si="670"/>
        <v>4.5811076720829414E-4</v>
      </c>
      <c r="CC367" s="223">
        <f t="shared" ca="1" si="671"/>
        <v>3.1694651116079189E-4</v>
      </c>
      <c r="CD367" s="223">
        <f t="shared" ca="1" si="672"/>
        <v>1.6892132030279713E-4</v>
      </c>
      <c r="CE367" s="223">
        <f t="shared" ca="1" si="673"/>
        <v>1.7239492990733904E-5</v>
      </c>
      <c r="CF367" s="223">
        <f t="shared" ca="1" si="674"/>
        <v>-1.3481551728252247E-4</v>
      </c>
      <c r="CG367" s="223">
        <f t="shared" ca="1" si="675"/>
        <v>-2.8395217873997819E-4</v>
      </c>
      <c r="CH367" s="223">
        <f t="shared" ca="1" si="676"/>
        <v>-4.2694213304329224E-4</v>
      </c>
      <c r="CI367" s="223">
        <f t="shared" ca="1" si="677"/>
        <v>-5.6069007950138949E-4</v>
      </c>
      <c r="CJ367" s="223">
        <f t="shared" ca="1" si="678"/>
        <v>-6.823007789828261E-4</v>
      </c>
      <c r="CK367" s="223">
        <f t="shared" ca="1" si="679"/>
        <v>-7.8914172709957731E-4</v>
      </c>
      <c r="CL367" s="223">
        <f t="shared" ca="1" si="680"/>
        <v>-8.7890013997705399E-4</v>
      </c>
      <c r="CM367" s="223">
        <f t="shared" ca="1" si="681"/>
        <v>-9.4963301904054124E-4</v>
      </c>
      <c r="CN367" s="223">
        <f t="shared" ca="1" si="682"/>
        <v>-9.9980921106662787E-4</v>
      </c>
      <c r="CO367" s="223">
        <f t="shared" ca="1" si="683"/>
        <v>-1.028342553026515E-3</v>
      </c>
      <c r="CP367" s="223">
        <f t="shared" ca="1" si="684"/>
        <v>-1.034615384235454E-3</v>
      </c>
      <c r="CQ367" s="223">
        <f t="shared" ca="1" si="685"/>
        <v>-1.0184919168412794E-3</v>
      </c>
      <c r="CR367" s="223">
        <f t="shared" ca="1" si="686"/>
        <v>-9.8032117522133975E-4</v>
      </c>
      <c r="CS367" s="223">
        <f t="shared" ca="1" si="687"/>
        <v>-9.209294406587543E-4</v>
      </c>
      <c r="CT367" s="223">
        <f t="shared" ca="1" si="688"/>
        <v>-8.4160236484794992E-4</v>
      </c>
      <c r="CU367" s="223">
        <f t="shared" ca="1" si="689"/>
        <v>-7.4405713941804873E-4</v>
      </c>
      <c r="CV367" s="223">
        <f t="shared" ca="1" si="690"/>
        <v>-6.3040532391989786E-4</v>
      </c>
      <c r="CW367" s="223">
        <f t="shared" ca="1" si="691"/>
        <v>-5.0310713693855341E-4</v>
      </c>
      <c r="CX367" s="223">
        <f t="shared" ca="1" si="692"/>
        <v>-3.6491819979060652E-4</v>
      </c>
      <c r="CY367" s="223">
        <f t="shared" ca="1" si="693"/>
        <v>-2.1882988564445228E-4</v>
      </c>
      <c r="CZ367" s="223">
        <f t="shared" ca="1" si="694"/>
        <v>-6.8004565324934578E-5</v>
      </c>
      <c r="DA367" s="223">
        <f t="shared" ca="1" si="695"/>
        <v>8.4292848464869027E-5</v>
      </c>
      <c r="DB367" s="223">
        <f t="shared" ca="1" si="696"/>
        <v>2.3476557664387312E-4</v>
      </c>
      <c r="DC367" s="223">
        <f t="shared" ca="1" si="697"/>
        <v>3.8015633906404251E-4</v>
      </c>
      <c r="DD367" s="223">
        <f t="shared" ca="1" si="698"/>
        <v>5.1731786478884361E-4</v>
      </c>
      <c r="DE367" s="223">
        <f t="shared" ca="1" si="699"/>
        <v>6.4328102100447723E-4</v>
      </c>
      <c r="DF367" s="223">
        <f t="shared" ca="1" si="700"/>
        <v>7.5531908577873607E-4</v>
      </c>
      <c r="DG367" s="223">
        <f t="shared" ca="1" si="701"/>
        <v>8.510067733563222E-4</v>
      </c>
      <c r="DH367" s="223">
        <f t="shared" ca="1" si="702"/>
        <v>9.2827273427125508E-4</v>
      </c>
      <c r="DI367" s="223">
        <f t="shared" ca="1" si="703"/>
        <v>9.854443938074873E-4</v>
      </c>
      <c r="DJ367" s="223">
        <f t="shared" ca="1" si="704"/>
        <v>1.0212841581904439E-3</v>
      </c>
      <c r="DK367" s="223">
        <f t="shared" ca="1" si="705"/>
        <v>1.0350162047547983E-3</v>
      </c>
      <c r="DL367" s="223">
        <f t="shared" ca="1" si="706"/>
        <v>1.0263432761622453E-3</v>
      </c>
      <c r="DM367" s="223">
        <f t="shared" ca="1" si="707"/>
        <v>9.9545311512517945E-4</v>
      </c>
      <c r="DN367" s="223">
        <f t="shared" ca="1" si="708"/>
        <v>9.4301440034394316E-4</v>
      </c>
      <c r="DO367" s="223">
        <f t="shared" ca="1" si="709"/>
        <v>8.7016227163232705E-4</v>
      </c>
      <c r="DP367" s="223">
        <f t="shared" ca="1" si="710"/>
        <v>7.7847375756863696E-4</v>
      </c>
      <c r="DQ367" s="223">
        <f t="shared" ca="1" si="711"/>
        <v>6.6993363758949937E-4</v>
      </c>
      <c r="DR367" s="223">
        <f t="shared" ca="1" si="712"/>
        <v>5.468914775089487E-4</v>
      </c>
      <c r="DS367" s="223">
        <f t="shared" ca="1" si="713"/>
        <v>4.1201076851406628E-4</v>
      </c>
      <c r="DT367" s="223">
        <f t="shared" ca="1" si="714"/>
        <v>2.682112706243539E-4</v>
      </c>
      <c r="DU367" s="223">
        <f t="shared" ca="1" si="715"/>
        <v>1.1860580870477278E-4</v>
      </c>
      <c r="DV367" s="223">
        <f t="shared" ca="1" si="716"/>
        <v>-3.3567110792082295E-5</v>
      </c>
      <c r="DW367" s="223">
        <f t="shared" ca="1" si="717"/>
        <v>-1.8501340371059895E-4</v>
      </c>
      <c r="DX367" s="223">
        <f t="shared" ca="1" si="718"/>
        <v>-3.3245471516622478E-4</v>
      </c>
      <c r="DY367" s="223">
        <f t="shared" ca="1" si="719"/>
        <v>-4.7269938602832777E-4</v>
      </c>
      <c r="DZ367" s="223">
        <f t="shared" ca="1" si="720"/>
        <v>-6.0271154270176409E-4</v>
      </c>
      <c r="EA367" s="223">
        <f t="shared" ca="1" si="721"/>
        <v>-7.1967681462211535E-4</v>
      </c>
      <c r="EB367" s="223">
        <f t="shared" ca="1" si="722"/>
        <v>-8.2106325687918494E-4</v>
      </c>
      <c r="EC367" s="223">
        <f t="shared" ca="1" si="723"/>
        <v>-9.0467615917801992E-4</v>
      </c>
      <c r="ED367" s="223">
        <f t="shared" ca="1" si="724"/>
        <v>-9.6870555468892981E-4</v>
      </c>
      <c r="EE367" s="223">
        <f t="shared" ca="1" si="725"/>
        <v>-1.0117654003633653E-3</v>
      </c>
      <c r="EF367" s="223">
        <f t="shared" ca="1" si="726"/>
        <v>-1.0329235805801758E-3</v>
      </c>
      <c r="EG367" s="223">
        <f t="shared" ca="1" si="727"/>
        <v>-1.0317220846338818E-3</v>
      </c>
      <c r="EH367" s="223">
        <f t="shared" ca="1" si="728"/>
        <v>-1.0081869212832872E-3</v>
      </c>
      <c r="EI367" s="223">
        <f t="shared" ca="1" si="729"/>
        <v>-9.6282755574039801E-4</v>
      </c>
      <c r="EJ367" s="223">
        <f t="shared" ca="1" si="730"/>
        <v>-8.9662588128712646E-4</v>
      </c>
      <c r="EK367" s="223">
        <f t="shared" ca="1" si="731"/>
        <v>-8.1101496425099555E-4</v>
      </c>
      <c r="EL367" s="223">
        <f t="shared" ca="1" si="732"/>
        <v>-7.0784802244689424E-4</v>
      </c>
      <c r="EM367" s="223">
        <f t="shared" ca="1" si="733"/>
        <v>-5.8935830860798574E-4</v>
      </c>
      <c r="EN367" s="223">
        <f t="shared" ca="1" si="734"/>
        <v>-4.581107672082961E-4</v>
      </c>
      <c r="EO367" s="223">
        <f t="shared" ca="1" si="735"/>
        <v>-3.1694651116079221E-4</v>
      </c>
      <c r="EP367" s="223">
        <f t="shared" ca="1" si="736"/>
        <v>-1.6892132030279575E-4</v>
      </c>
      <c r="EQ367" s="223">
        <f t="shared" ca="1" si="737"/>
        <v>-1.7239492990736181E-5</v>
      </c>
      <c r="ER367" s="223">
        <f t="shared" ca="1" si="738"/>
        <v>1.3481551728252204E-4</v>
      </c>
      <c r="ES367" s="223">
        <f t="shared" ca="1" si="739"/>
        <v>2.839521787399796E-4</v>
      </c>
      <c r="ET367" s="223">
        <f t="shared" ca="1" si="740"/>
        <v>4.2694213304329191E-4</v>
      </c>
      <c r="EU367" s="223">
        <f t="shared" ca="1" si="741"/>
        <v>5.6069007950138917E-4</v>
      </c>
      <c r="EV367" s="223">
        <f t="shared" ca="1" si="742"/>
        <v>6.8230077898282719E-4</v>
      </c>
      <c r="EW367" s="223">
        <f t="shared" ca="1" si="743"/>
        <v>7.8914172709957709E-4</v>
      </c>
      <c r="EX367" s="223">
        <f t="shared" ca="1" si="744"/>
        <v>8.7890013997705388E-4</v>
      </c>
      <c r="EY367" s="223">
        <f t="shared" ca="1" si="745"/>
        <v>9.4963301904054027E-4</v>
      </c>
      <c r="EZ367" s="223">
        <f t="shared" ca="1" si="746"/>
        <v>9.9980921106662787E-4</v>
      </c>
      <c r="FA367" s="223">
        <f t="shared" ca="1" si="747"/>
        <v>1.0283425530265152E-3</v>
      </c>
      <c r="FB367" s="223">
        <f t="shared" ca="1" si="748"/>
        <v>1.0346153842354542E-3</v>
      </c>
      <c r="FC367" s="223">
        <f t="shared" ca="1" si="749"/>
        <v>1.0184919168412796E-3</v>
      </c>
      <c r="FD367" s="223">
        <f t="shared" ca="1" si="750"/>
        <v>9.803211752213391E-4</v>
      </c>
      <c r="FE367" s="223">
        <f t="shared" ca="1" si="751"/>
        <v>9.2092944065875538E-4</v>
      </c>
      <c r="FF367" s="223">
        <f t="shared" ca="1" si="752"/>
        <v>8.4160236484795013E-4</v>
      </c>
      <c r="FG367" s="223">
        <f t="shared" ca="1" si="753"/>
        <v>7.4405713941804764E-4</v>
      </c>
      <c r="FH367" s="223">
        <f t="shared" ca="1" si="754"/>
        <v>6.3040532391989818E-4</v>
      </c>
      <c r="FI367" s="223">
        <f t="shared" ca="1" si="755"/>
        <v>5.0310713693855374E-4</v>
      </c>
      <c r="FJ367" s="223">
        <f t="shared" ca="1" si="756"/>
        <v>3.6491819979060858E-4</v>
      </c>
      <c r="FK367" s="223">
        <f t="shared" ca="1" si="757"/>
        <v>2.1882988564445269E-4</v>
      </c>
      <c r="FL367" s="223">
        <f t="shared" ca="1" si="758"/>
        <v>6.8004565324934904E-5</v>
      </c>
      <c r="FM367" s="223">
        <f t="shared" ca="1" si="759"/>
        <v>-8.4292848464866859E-5</v>
      </c>
      <c r="FN367" s="223">
        <f t="shared" ca="1" si="760"/>
        <v>-2.3476557664387285E-4</v>
      </c>
      <c r="FO367" s="223">
        <f t="shared" ca="1" si="761"/>
        <v>-3.8015633906404386E-4</v>
      </c>
      <c r="FP367" s="223">
        <f t="shared" ca="1" si="762"/>
        <v>-5.1731786478884155E-4</v>
      </c>
      <c r="FQ367" s="223">
        <f t="shared" ca="1" si="763"/>
        <v>-6.4328102100447691E-4</v>
      </c>
      <c r="FR367" s="223">
        <f t="shared" ca="1" si="764"/>
        <v>-7.5531908577873693E-4</v>
      </c>
      <c r="FS367" s="223">
        <f t="shared" ca="1" si="765"/>
        <v>-8.51006773356321E-4</v>
      </c>
      <c r="FT367" s="223">
        <f t="shared" ca="1" si="766"/>
        <v>-9.2827273427125497E-4</v>
      </c>
      <c r="FU367" s="223">
        <f t="shared" ca="1" si="767"/>
        <v>-9.8544439380748774E-4</v>
      </c>
      <c r="FV367" s="223">
        <f t="shared" ca="1" si="768"/>
        <v>-1.0212841581904439E-3</v>
      </c>
      <c r="FW367" s="223">
        <f t="shared" ca="1" si="769"/>
        <v>-1.0350162047547983E-3</v>
      </c>
      <c r="FX367" s="223">
        <f t="shared" ca="1" si="770"/>
        <v>-1.0263432761622453E-3</v>
      </c>
      <c r="FY367" s="223">
        <f t="shared" ca="1" si="771"/>
        <v>-9.9545311512517966E-4</v>
      </c>
      <c r="FZ367" s="223">
        <f t="shared" ca="1" si="772"/>
        <v>-9.4301440034394316E-4</v>
      </c>
      <c r="GA367" s="223">
        <f t="shared" ca="1" si="773"/>
        <v>-8.7016227163232715E-4</v>
      </c>
      <c r="GB367" s="223">
        <f t="shared" ca="1" si="774"/>
        <v>-7.7847375756863728E-4</v>
      </c>
      <c r="GC367" s="223">
        <f t="shared" ca="1" si="775"/>
        <v>-6.6993363758949959E-4</v>
      </c>
      <c r="GD367" s="223">
        <f t="shared" ca="1" si="776"/>
        <v>-5.4689147750894892E-4</v>
      </c>
      <c r="GE367" s="223">
        <f t="shared" ca="1" si="777"/>
        <v>-4.120107685140666E-4</v>
      </c>
      <c r="GF367" s="223">
        <f t="shared" ca="1" si="778"/>
        <v>-2.6821127062435428E-4</v>
      </c>
      <c r="GG367" s="223">
        <f t="shared" ca="1" si="779"/>
        <v>-1.1860580870477318E-4</v>
      </c>
      <c r="GH367" s="223">
        <f t="shared" ca="1" si="780"/>
        <v>3.3567110792081915E-5</v>
      </c>
      <c r="GI367" s="223">
        <f t="shared" ca="1" si="781"/>
        <v>1.8501340371059857E-4</v>
      </c>
      <c r="GJ367" s="223">
        <f t="shared" ca="1" si="782"/>
        <v>3.3245471516622451E-4</v>
      </c>
      <c r="GK367" s="223">
        <f t="shared" ca="1" si="783"/>
        <v>4.726993860283275E-4</v>
      </c>
      <c r="GL367" s="223">
        <f t="shared" ca="1" si="784"/>
        <v>6.0271154270176376E-4</v>
      </c>
      <c r="GM367" s="223">
        <f t="shared" ca="1" si="785"/>
        <v>7.1967681462211514E-4</v>
      </c>
      <c r="GN367" s="223">
        <f t="shared" ca="1" si="786"/>
        <v>8.2106325687918472E-4</v>
      </c>
      <c r="GO367" s="223">
        <f t="shared" ca="1" si="787"/>
        <v>9.0467615917801971E-4</v>
      </c>
      <c r="GP367" s="223">
        <f t="shared" ca="1" si="788"/>
        <v>9.687055546889296E-4</v>
      </c>
      <c r="GQ367" s="223">
        <f t="shared" ca="1" si="789"/>
        <v>1.011765400363365E-3</v>
      </c>
      <c r="GR367" s="223">
        <f t="shared" ca="1" si="790"/>
        <v>1.0329235805801756E-3</v>
      </c>
      <c r="GS367" s="223">
        <f t="shared" ca="1" si="791"/>
        <v>1.0317220846338818E-3</v>
      </c>
      <c r="GT367" s="223">
        <f t="shared" ca="1" si="792"/>
        <v>1.0081869212832874E-3</v>
      </c>
      <c r="GU367" s="223">
        <f t="shared" ca="1" si="793"/>
        <v>9.6282755574039801E-4</v>
      </c>
      <c r="GV367" s="223">
        <f t="shared" ca="1" si="794"/>
        <v>8.9662588128712668E-4</v>
      </c>
      <c r="GW367" s="223">
        <f t="shared" ca="1" si="795"/>
        <v>8.1101496425099577E-4</v>
      </c>
      <c r="GX367" s="223">
        <f t="shared" ca="1" si="796"/>
        <v>7.0784802244689446E-4</v>
      </c>
      <c r="GY367" s="223">
        <f t="shared" ca="1" si="797"/>
        <v>5.8935830860798607E-4</v>
      </c>
      <c r="GZ367" s="223">
        <f t="shared" ca="1" si="798"/>
        <v>4.5811076720829648E-4</v>
      </c>
      <c r="HA367" s="223">
        <f t="shared" ca="1" si="799"/>
        <v>3.1694651116079259E-4</v>
      </c>
      <c r="HB367" s="223">
        <f t="shared" ca="1" si="800"/>
        <v>1.689213203027961E-4</v>
      </c>
      <c r="HC367" s="223">
        <f t="shared" ca="1" si="801"/>
        <v>1.723949299073656E-5</v>
      </c>
      <c r="HD367" s="223">
        <f t="shared" ca="1" si="802"/>
        <v>-1.3481551728252171E-4</v>
      </c>
      <c r="HE367" s="223">
        <f t="shared" ca="1" si="803"/>
        <v>-2.8395217873997917E-4</v>
      </c>
      <c r="HF367" s="223">
        <f t="shared" ca="1" si="804"/>
        <v>-4.2694213304329148E-4</v>
      </c>
      <c r="HG367" s="223">
        <f t="shared" ca="1" si="805"/>
        <v>-5.6069007950138884E-4</v>
      </c>
      <c r="HH367" s="223">
        <f t="shared" ca="1" si="806"/>
        <v>-6.8230077898282697E-4</v>
      </c>
      <c r="HI367" s="223">
        <f t="shared" ca="1" si="807"/>
        <v>-7.8914172709957688E-4</v>
      </c>
      <c r="HJ367" s="223">
        <f t="shared" ca="1" si="808"/>
        <v>-8.7890013997705366E-4</v>
      </c>
      <c r="HK367" s="223">
        <f t="shared" ca="1" si="809"/>
        <v>-9.4963301904054016E-4</v>
      </c>
      <c r="HL367" s="223">
        <f t="shared" ca="1" si="810"/>
        <v>-9.9980921106662766E-4</v>
      </c>
      <c r="HM367" s="223">
        <f t="shared" ca="1" si="811"/>
        <v>-1.0283425530265152E-3</v>
      </c>
      <c r="HN367" s="223">
        <f t="shared" ca="1" si="812"/>
        <v>-1.0346153842354542E-3</v>
      </c>
      <c r="HO367" s="223">
        <f t="shared" ca="1" si="813"/>
        <v>-1.0184919168412798E-3</v>
      </c>
      <c r="HP367" s="223">
        <f t="shared" ca="1" si="814"/>
        <v>-9.8032117522133932E-4</v>
      </c>
      <c r="HQ367" s="223">
        <f t="shared" ca="1" si="815"/>
        <v>-9.2092944065875375E-4</v>
      </c>
      <c r="HR367" s="223">
        <f t="shared" ca="1" si="816"/>
        <v>-8.4160236484795263E-4</v>
      </c>
      <c r="HS367" s="223">
        <f t="shared" ca="1" si="817"/>
        <v>-7.4405713941805046E-4</v>
      </c>
      <c r="HT367" s="223">
        <f t="shared" ca="1" si="818"/>
        <v>-6.304053239198984E-4</v>
      </c>
      <c r="HU367" s="223">
        <f t="shared" ca="1" si="819"/>
        <v>-5.0310713693855406E-4</v>
      </c>
      <c r="HV367" s="223">
        <f t="shared" ca="1" si="820"/>
        <v>-3.6491819979060549E-4</v>
      </c>
      <c r="HW367" s="223">
        <f t="shared" ca="1" si="821"/>
        <v>-2.1882988564444941E-4</v>
      </c>
      <c r="HX367" s="223">
        <f t="shared" ca="1" si="822"/>
        <v>-6.8004565324938969E-5</v>
      </c>
      <c r="HY367" s="223">
        <f t="shared" ca="1" si="823"/>
        <v>8.4292848464866479E-5</v>
      </c>
      <c r="HZ367" s="223">
        <f t="shared" ca="1" si="824"/>
        <v>2.3476557664387242E-4</v>
      </c>
      <c r="IA367" s="223">
        <f t="shared" ca="1" si="825"/>
        <v>3.8015633906404359E-4</v>
      </c>
      <c r="IB367" s="223">
        <f t="shared" ca="1" si="826"/>
        <v>5.1731786478884448E-4</v>
      </c>
      <c r="IC367" s="223">
        <f t="shared" ca="1" si="827"/>
        <v>6.4328102100447366E-4</v>
      </c>
      <c r="ID367" s="223">
        <f t="shared" ca="1" si="828"/>
        <v>7.5531908577873422E-4</v>
      </c>
      <c r="IE367" s="223">
        <f t="shared" ca="1" si="829"/>
        <v>5.7870615189991583E-4</v>
      </c>
      <c r="IF367" s="223">
        <f t="shared" ca="1" si="830"/>
        <v>9.2827273427125486E-4</v>
      </c>
      <c r="IG367" s="223">
        <f t="shared" ca="1" si="831"/>
        <v>9.8544439380748774E-4</v>
      </c>
      <c r="IH367" s="223">
        <f t="shared" ca="1" si="832"/>
        <v>1.0212841581904444E-3</v>
      </c>
      <c r="II367" s="223">
        <f t="shared" ca="1" si="833"/>
        <v>1.0350162047547983E-3</v>
      </c>
      <c r="IJ367" s="223">
        <f t="shared" ca="1" si="834"/>
        <v>1.0263432761622453E-3</v>
      </c>
      <c r="IK367" s="223">
        <f t="shared" ca="1" si="835"/>
        <v>9.9545311512517966E-4</v>
      </c>
      <c r="IL367" s="223">
        <f t="shared" ca="1" si="836"/>
        <v>9.4301440034394337E-4</v>
      </c>
      <c r="IM367" s="223">
        <f t="shared" ca="1" si="837"/>
        <v>8.7016227163232542E-4</v>
      </c>
      <c r="IN367" s="223">
        <f t="shared" ca="1" si="838"/>
        <v>7.7847375756863511E-4</v>
      </c>
      <c r="IO367" s="223">
        <f t="shared" ca="1" si="839"/>
        <v>6.6993363758950262E-4</v>
      </c>
      <c r="IP367" s="223">
        <f t="shared" ca="1" si="840"/>
        <v>5.4689147750894935E-4</v>
      </c>
      <c r="IQ367" s="223">
        <f t="shared" ca="1" si="841"/>
        <v>4.1201076851406693E-4</v>
      </c>
      <c r="IR367" s="223">
        <f t="shared" ca="1" si="842"/>
        <v>2.6821127062435466E-4</v>
      </c>
      <c r="IS367" s="223">
        <f t="shared" ca="1" si="843"/>
        <v>1.1860580870476991E-4</v>
      </c>
      <c r="IT367" s="223">
        <f t="shared" ca="1" si="844"/>
        <v>-3.3567110792077795E-5</v>
      </c>
      <c r="IU367" s="223">
        <f t="shared" ca="1" si="845"/>
        <v>-1.8501340371059456E-4</v>
      </c>
      <c r="IV367" s="223">
        <f t="shared" ca="1" si="846"/>
        <v>-3.3245471516622408E-4</v>
      </c>
      <c r="IW367" s="223">
        <f t="shared" ca="1" si="847"/>
        <v>-4.7269938602832718E-4</v>
      </c>
      <c r="IX367" s="223">
        <f t="shared" ca="1" si="848"/>
        <v>-6.0271154270176647E-4</v>
      </c>
      <c r="IY367" s="223">
        <f t="shared" ca="1" si="849"/>
        <v>-7.1967681462211741E-4</v>
      </c>
      <c r="IZ367" s="223">
        <f t="shared" ca="1" si="850"/>
        <v>-8.2106325687918234E-4</v>
      </c>
      <c r="JA367" s="223">
        <f t="shared" ca="1" si="851"/>
        <v>-9.046761591780196E-4</v>
      </c>
      <c r="JB367" s="223">
        <f t="shared" ca="1" si="852"/>
        <v>-9.6870555468892949E-4</v>
      </c>
    </row>
    <row r="368" spans="1:262">
      <c r="B368" s="230">
        <v>7</v>
      </c>
      <c r="C368" s="229">
        <f t="shared" si="853"/>
        <v>1.3671875000000001E-4</v>
      </c>
      <c r="D368" s="226">
        <f t="shared" ca="1" si="597"/>
        <v>58.273024807529573</v>
      </c>
      <c r="E368" s="225">
        <f ca="1">M361</f>
        <v>0.17302480752957214</v>
      </c>
      <c r="F368" s="224">
        <v>7</v>
      </c>
      <c r="G368" s="223">
        <f t="shared" ca="1" si="854"/>
        <v>-3.2529377887216375E-2</v>
      </c>
      <c r="H368" s="223">
        <f t="shared" ca="1" si="598"/>
        <v>-3.3592809041816822E-2</v>
      </c>
      <c r="I368" s="223">
        <f t="shared" ca="1" si="599"/>
        <v>-3.3667109500669992E-2</v>
      </c>
      <c r="J368" s="223">
        <f t="shared" ca="1" si="600"/>
        <v>-3.2750091507924094E-2</v>
      </c>
      <c r="K368" s="223">
        <f t="shared" ca="1" si="601"/>
        <v>-3.0868756397229073E-2</v>
      </c>
      <c r="L368" s="223">
        <f t="shared" ca="1" si="602"/>
        <v>-2.8078499545156729E-2</v>
      </c>
      <c r="M368" s="223">
        <f t="shared" ca="1" si="603"/>
        <v>-2.4461479270112892E-2</v>
      </c>
      <c r="N368" s="223">
        <f t="shared" ca="1" si="604"/>
        <v>-2.0124197704048847E-2</v>
      </c>
      <c r="O368" s="223">
        <f t="shared" ca="1" si="605"/>
        <v>-1.519436486751549E-2</v>
      </c>
      <c r="P368" s="223">
        <f t="shared" ca="1" si="606"/>
        <v>-9.8171382844772E-3</v>
      </c>
      <c r="Q368" s="223">
        <f t="shared" ca="1" si="607"/>
        <v>-4.1508488603563248E-3</v>
      </c>
      <c r="R368" s="223">
        <f t="shared" ca="1" si="608"/>
        <v>1.6376611263877947E-3</v>
      </c>
      <c r="S368" s="223">
        <f t="shared" ca="1" si="609"/>
        <v>7.3779506476350856E-3</v>
      </c>
      <c r="T368" s="223">
        <f t="shared" ca="1" si="610"/>
        <v>1.2900998513139925E-2</v>
      </c>
      <c r="U368" s="223">
        <f t="shared" ca="1" si="611"/>
        <v>1.8044180151344409E-2</v>
      </c>
      <c r="V368" s="223">
        <f t="shared" ca="1" si="612"/>
        <v>2.2656056043575963E-2</v>
      </c>
      <c r="W368" s="223">
        <f t="shared" ca="1" si="613"/>
        <v>2.6600830817548084E-2</v>
      </c>
      <c r="X368" s="223">
        <f t="shared" ca="1" si="614"/>
        <v>2.9762351703425789E-2</v>
      </c>
      <c r="Y368" s="223">
        <f t="shared" ca="1" si="615"/>
        <v>3.2047528619055604E-2</v>
      </c>
      <c r="Z368" s="223">
        <f t="shared" ca="1" si="616"/>
        <v>3.3389075180924668E-2</v>
      </c>
      <c r="AA368" s="223">
        <f t="shared" ca="1" si="617"/>
        <v>3.374748993256154E-2</v>
      </c>
      <c r="AB368" s="223">
        <f t="shared" ca="1" si="618"/>
        <v>3.3112219453672855E-2</v>
      </c>
      <c r="AC368" s="223">
        <f t="shared" ca="1" si="619"/>
        <v>3.1501969102598511E-2</v>
      </c>
      <c r="AD368" s="223">
        <f t="shared" ca="1" si="620"/>
        <v>2.896415224236221E-2</v>
      </c>
      <c r="AE368" s="223">
        <f t="shared" ca="1" si="621"/>
        <v>2.5573494167699516E-2</v>
      </c>
      <c r="AF368" s="223">
        <f t="shared" ca="1" si="622"/>
        <v>2.1429831840034403E-2</v>
      </c>
      <c r="AG368" s="223">
        <f t="shared" ca="1" si="623"/>
        <v>1.6655174216581609E-2</v>
      </c>
      <c r="AH368" s="223">
        <f t="shared" ca="1" si="624"/>
        <v>1.1390109731346843E-2</v>
      </c>
      <c r="AI368" s="223">
        <f t="shared" ca="1" si="625"/>
        <v>5.7896667087238719E-3</v>
      </c>
      <c r="AJ368" s="223">
        <f t="shared" ca="1" si="626"/>
        <v>1.8748598631553037E-5</v>
      </c>
      <c r="AK368" s="223">
        <f t="shared" ca="1" si="627"/>
        <v>-5.7527215586082592E-3</v>
      </c>
      <c r="AL368" s="223">
        <f t="shared" ca="1" si="628"/>
        <v>-1.1354804467802742E-2</v>
      </c>
      <c r="AM368" s="223">
        <f t="shared" ca="1" si="629"/>
        <v>-1.6622548393039942E-2</v>
      </c>
      <c r="AN368" s="223">
        <f t="shared" ca="1" si="630"/>
        <v>-2.1400846114578195E-2</v>
      </c>
      <c r="AO368" s="223">
        <f t="shared" ca="1" si="631"/>
        <v>-2.5549002016760358E-2</v>
      </c>
      <c r="AP368" s="223">
        <f t="shared" ca="1" si="632"/>
        <v>-2.8944874830349698E-2</v>
      </c>
      <c r="AQ368" s="223">
        <f t="shared" ca="1" si="633"/>
        <v>-3.1488474047419543E-2</v>
      </c>
      <c r="AR368" s="223">
        <f t="shared" ca="1" si="634"/>
        <v>-3.3104904113384091E-2</v>
      </c>
      <c r="AS368" s="223">
        <f t="shared" ca="1" si="635"/>
        <v>-3.3746569705274537E-2</v>
      </c>
      <c r="AT368" s="223">
        <f t="shared" ca="1" si="636"/>
        <v>-3.3394577162469838E-2</v>
      </c>
      <c r="AU368" s="223">
        <f t="shared" ca="1" si="637"/>
        <v>-3.2059290805153177E-2</v>
      </c>
      <c r="AV368" s="223">
        <f t="shared" ca="1" si="638"/>
        <v>-2.9780027759855734E-2</v>
      </c>
      <c r="AW368" s="223">
        <f t="shared" ca="1" si="639"/>
        <v>-2.66239002778626E-2</v>
      </c>
      <c r="AX368" s="223">
        <f t="shared" ca="1" si="640"/>
        <v>-2.2683839634085726E-2</v>
      </c>
      <c r="AY368" s="223">
        <f t="shared" ca="1" si="641"/>
        <v>-1.8075859792139014E-2</v>
      </c>
      <c r="AZ368" s="223">
        <f t="shared" ca="1" si="642"/>
        <v>-1.2935641406217871E-2</v>
      </c>
      <c r="BA368" s="223">
        <f t="shared" ca="1" si="643"/>
        <v>-7.4145367428751861E-3</v>
      </c>
      <c r="BB368" s="223">
        <f t="shared" ca="1" si="644"/>
        <v>-1.6751131566346139E-3</v>
      </c>
      <c r="BC368" s="223">
        <f t="shared" ca="1" si="645"/>
        <v>4.1136336594678885E-3</v>
      </c>
      <c r="BD368" s="223">
        <f t="shared" ca="1" si="646"/>
        <v>9.7812557039391856E-3</v>
      </c>
      <c r="BE368" s="223">
        <f t="shared" ca="1" si="647"/>
        <v>1.5160871459693337E-2</v>
      </c>
      <c r="BF368" s="223">
        <f t="shared" ca="1" si="648"/>
        <v>2.009407967279769E-2</v>
      </c>
      <c r="BG368" s="223">
        <f t="shared" ca="1" si="649"/>
        <v>2.4435623432285968E-2</v>
      </c>
      <c r="BH368" s="223">
        <f t="shared" ca="1" si="650"/>
        <v>2.8057667218535687E-2</v>
      </c>
      <c r="BI368" s="223">
        <f t="shared" ca="1" si="651"/>
        <v>3.0853560983738676E-2</v>
      </c>
      <c r="BJ368" s="223">
        <f t="shared" ca="1" si="652"/>
        <v>3.2740980432187226E-2</v>
      </c>
      <c r="BK368" s="223">
        <f t="shared" ca="1" si="653"/>
        <v>3.3664351035717119E-2</v>
      </c>
      <c r="BL368" s="223">
        <f t="shared" ca="1" si="654"/>
        <v>3.3596484409862924E-2</v>
      </c>
      <c r="BM368" s="223">
        <f t="shared" ca="1" si="655"/>
        <v>3.2539378868096006E-2</v>
      </c>
      <c r="BN368" s="223">
        <f t="shared" ca="1" si="656"/>
        <v>3.05241605820534E-2</v>
      </c>
      <c r="BO368" s="223">
        <f t="shared" ca="1" si="657"/>
        <v>2.7610167080278053E-2</v>
      </c>
      <c r="BP368" s="223">
        <f t="shared" ca="1" si="658"/>
        <v>2.3883200071588867E-2</v>
      </c>
      <c r="BQ368" s="223">
        <f t="shared" ca="1" si="659"/>
        <v>1.9452999038198856E-2</v>
      </c>
      <c r="BR368" s="223">
        <f t="shared" ca="1" si="660"/>
        <v>1.4450009987912954E-2</v>
      </c>
      <c r="BS368" s="223">
        <f t="shared" ca="1" si="661"/>
        <v>9.0215445085761979E-3</v>
      </c>
      <c r="BT368" s="223">
        <f t="shared" ca="1" si="662"/>
        <v>3.3274422203207563E-3</v>
      </c>
      <c r="BU368" s="223">
        <f t="shared" ca="1" si="663"/>
        <v>-2.4646356565300176E-3</v>
      </c>
      <c r="BV368" s="223">
        <f t="shared" ca="1" si="664"/>
        <v>-8.1841430383480518E-3</v>
      </c>
      <c r="BW368" s="223">
        <f t="shared" ca="1" si="665"/>
        <v>-1.366267065906485E-2</v>
      </c>
      <c r="BX368" s="223">
        <f t="shared" ca="1" si="666"/>
        <v>-1.8738904833051899E-2</v>
      </c>
      <c r="BY368" s="223">
        <f t="shared" ca="1" si="667"/>
        <v>-2.3263377290655377E-2</v>
      </c>
      <c r="BZ368" s="223">
        <f t="shared" ca="1" si="668"/>
        <v>-2.7102866228830822E-2</v>
      </c>
      <c r="CA368" s="223">
        <f t="shared" ca="1" si="669"/>
        <v>-3.0144318989195173E-2</v>
      </c>
      <c r="CB368" s="223">
        <f t="shared" ca="1" si="670"/>
        <v>-3.2298180861358036E-2</v>
      </c>
      <c r="CC368" s="223">
        <f t="shared" ca="1" si="671"/>
        <v>-3.3501031995865765E-2</v>
      </c>
      <c r="CD368" s="223">
        <f t="shared" ca="1" si="672"/>
        <v>-3.3717454783608172E-2</v>
      </c>
      <c r="CE368" s="223">
        <f t="shared" ca="1" si="673"/>
        <v>-3.2941076717232606E-2</v>
      </c>
      <c r="CF368" s="223">
        <f t="shared" ca="1" si="674"/>
        <v>-3.11947580278082E-2</v>
      </c>
      <c r="CG368" s="223">
        <f t="shared" ca="1" si="675"/>
        <v>-2.8529918571832145E-2</v>
      </c>
      <c r="CH368" s="223">
        <f t="shared" ca="1" si="676"/>
        <v>-2.5025023788198271E-2</v>
      </c>
      <c r="CI368" s="223">
        <f t="shared" ca="1" si="677"/>
        <v>-2.0783274305694172E-2</v>
      </c>
      <c r="CJ368" s="223">
        <f t="shared" ca="1" si="678"/>
        <v>-1.5929567229875759E-2</v>
      </c>
      <c r="CK368" s="223">
        <f t="shared" ca="1" si="679"/>
        <v>-1.0606818583362076E-2</v>
      </c>
      <c r="CL368" s="223">
        <f t="shared" ca="1" si="680"/>
        <v>-4.9717551842486333E-3</v>
      </c>
      <c r="CM368" s="223">
        <f t="shared" ca="1" si="681"/>
        <v>8.0970013041904189E-4</v>
      </c>
      <c r="CN368" s="223">
        <f t="shared" ca="1" si="682"/>
        <v>6.567314055331272E-3</v>
      </c>
      <c r="CO368" s="223">
        <f t="shared" ca="1" si="683"/>
        <v>1.2131555288110064E-2</v>
      </c>
      <c r="CP368" s="223">
        <f t="shared" ca="1" si="684"/>
        <v>1.7338586330229076E-2</v>
      </c>
      <c r="CQ368" s="223">
        <f t="shared" ca="1" si="685"/>
        <v>2.2035087635500397E-2</v>
      </c>
      <c r="CR368" s="223">
        <f t="shared" ca="1" si="686"/>
        <v>2.6082772060450003E-2</v>
      </c>
      <c r="CS368" s="223">
        <f t="shared" ca="1" si="687"/>
        <v>2.9362456689876224E-2</v>
      </c>
      <c r="CT368" s="223">
        <f t="shared" ca="1" si="688"/>
        <v>3.1777572143847313E-2</v>
      </c>
      <c r="CU368" s="223">
        <f t="shared" ca="1" si="689"/>
        <v>3.3257006035592521E-2</v>
      </c>
      <c r="CV368" s="223">
        <f t="shared" ca="1" si="690"/>
        <v>3.3757196855479461E-2</v>
      </c>
      <c r="CW368" s="223">
        <f t="shared" ca="1" si="691"/>
        <v>3.3263416627259845E-2</v>
      </c>
      <c r="CX368" s="223">
        <f t="shared" ca="1" si="692"/>
        <v>3.1790204569135908E-2</v>
      </c>
      <c r="CY368" s="223">
        <f t="shared" ca="1" si="693"/>
        <v>2.9380938990620907E-2</v>
      </c>
      <c r="CZ368" s="223">
        <f t="shared" ca="1" si="694"/>
        <v>2.6106560030568656E-2</v>
      </c>
      <c r="DA368" s="223">
        <f t="shared" ca="1" si="695"/>
        <v>2.2063480844987285E-2</v>
      </c>
      <c r="DB368" s="223">
        <f t="shared" ca="1" si="696"/>
        <v>1.7370748749116545E-2</v>
      </c>
      <c r="DC368" s="223">
        <f t="shared" ca="1" si="697"/>
        <v>1.2166539903133109E-2</v>
      </c>
      <c r="DD368" s="223">
        <f t="shared" ca="1" si="698"/>
        <v>6.6040907544633867E-3</v>
      </c>
      <c r="DE368" s="223">
        <f t="shared" ca="1" si="699"/>
        <v>8.4718603422747306E-4</v>
      </c>
      <c r="DF368" s="223">
        <f t="shared" ca="1" si="700"/>
        <v>-4.9346638375264238E-3</v>
      </c>
      <c r="DG368" s="223">
        <f t="shared" ca="1" si="701"/>
        <v>-1.0571213937867478E-2</v>
      </c>
      <c r="DH368" s="223">
        <f t="shared" ca="1" si="702"/>
        <v>-1.5896497654255937E-2</v>
      </c>
      <c r="DI368" s="223">
        <f t="shared" ca="1" si="703"/>
        <v>-2.0753713524185771E-2</v>
      </c>
      <c r="DJ368" s="223">
        <f t="shared" ca="1" si="704"/>
        <v>-2.4999842209594544E-2</v>
      </c>
      <c r="DK368" s="223">
        <f t="shared" ca="1" si="705"/>
        <v>-2.8509857660543935E-2</v>
      </c>
      <c r="DL368" s="223">
        <f t="shared" ca="1" si="706"/>
        <v>-3.1180408471655499E-2</v>
      </c>
      <c r="DM368" s="223">
        <f t="shared" ca="1" si="707"/>
        <v>-3.2932861034809829E-2</v>
      </c>
      <c r="DN368" s="223">
        <f t="shared" ca="1" si="708"/>
        <v>-3.3715614883344666E-2</v>
      </c>
      <c r="DO368" s="223">
        <f t="shared" ca="1" si="709"/>
        <v>-3.3505622053100828E-2</v>
      </c>
      <c r="DP368" s="223">
        <f t="shared" ca="1" si="710"/>
        <v>-3.2309065723163534E-2</v>
      </c>
      <c r="DQ368" s="223">
        <f t="shared" ca="1" si="711"/>
        <v>-3.0161178153915003E-2</v>
      </c>
      <c r="DR368" s="223">
        <f t="shared" ca="1" si="712"/>
        <v>-2.7125203283160891E-2</v>
      </c>
      <c r="DS368" s="223">
        <f t="shared" ca="1" si="713"/>
        <v>-2.3290534526392057E-2</v>
      </c>
      <c r="DT368" s="223">
        <f t="shared" ca="1" si="714"/>
        <v>-1.8770082613122713E-2</v>
      </c>
      <c r="DU368" s="223">
        <f t="shared" ca="1" si="715"/>
        <v>-1.3696950962614345E-2</v>
      </c>
      <c r="DV368" s="223">
        <f t="shared" ca="1" si="716"/>
        <v>-8.2205164916004936E-3</v>
      </c>
      <c r="DW368" s="223">
        <f t="shared" ca="1" si="717"/>
        <v>-2.5020312535127386E-3</v>
      </c>
      <c r="DX368" s="223">
        <f t="shared" ca="1" si="718"/>
        <v>3.2901255823115337E-3</v>
      </c>
      <c r="DY368" s="223">
        <f t="shared" ca="1" si="719"/>
        <v>8.9854056073195195E-3</v>
      </c>
      <c r="DZ368" s="223">
        <f t="shared" ca="1" si="720"/>
        <v>1.441611292306489E-2</v>
      </c>
      <c r="EA368" s="223">
        <f t="shared" ca="1" si="721"/>
        <v>1.9422341899180722E-2</v>
      </c>
      <c r="EB368" s="223">
        <f t="shared" ca="1" si="722"/>
        <v>2.3856685549128571E-2</v>
      </c>
      <c r="EC368" s="223">
        <f t="shared" ca="1" si="723"/>
        <v>2.7588575886938724E-2</v>
      </c>
      <c r="ED368" s="223">
        <f t="shared" ca="1" si="724"/>
        <v>3.0508128464374187E-2</v>
      </c>
      <c r="EE368" s="223">
        <f t="shared" ca="1" si="725"/>
        <v>3.2529377887216368E-2</v>
      </c>
      <c r="EF368" s="223">
        <f t="shared" ca="1" si="726"/>
        <v>3.3592809041816822E-2</v>
      </c>
      <c r="EG368" s="223">
        <f t="shared" ca="1" si="727"/>
        <v>3.3667109500669992E-2</v>
      </c>
      <c r="EH368" s="223">
        <f t="shared" ca="1" si="728"/>
        <v>3.2750091507924087E-2</v>
      </c>
      <c r="EI368" s="223">
        <f t="shared" ca="1" si="729"/>
        <v>3.0868756397229066E-2</v>
      </c>
      <c r="EJ368" s="223">
        <f t="shared" ca="1" si="730"/>
        <v>2.8078499545156781E-2</v>
      </c>
      <c r="EK368" s="223">
        <f t="shared" ca="1" si="731"/>
        <v>2.4461479270112947E-2</v>
      </c>
      <c r="EL368" s="223">
        <f t="shared" ca="1" si="732"/>
        <v>2.0124197704048899E-2</v>
      </c>
      <c r="EM368" s="223">
        <f t="shared" ca="1" si="733"/>
        <v>1.5194364867515542E-2</v>
      </c>
      <c r="EN368" s="223">
        <f t="shared" ca="1" si="734"/>
        <v>9.8171382844772434E-3</v>
      </c>
      <c r="EO368" s="223">
        <f t="shared" ca="1" si="735"/>
        <v>4.1508488603563595E-3</v>
      </c>
      <c r="EP368" s="223">
        <f t="shared" ca="1" si="736"/>
        <v>-1.6376611263877669E-3</v>
      </c>
      <c r="EQ368" s="223">
        <f t="shared" ca="1" si="737"/>
        <v>-7.3779506476350717E-3</v>
      </c>
      <c r="ER368" s="223">
        <f t="shared" ca="1" si="738"/>
        <v>-1.2900998513139925E-2</v>
      </c>
      <c r="ES368" s="223">
        <f t="shared" ca="1" si="739"/>
        <v>-1.8044180151344409E-2</v>
      </c>
      <c r="ET368" s="223">
        <f t="shared" ca="1" si="740"/>
        <v>-2.2656056043575973E-2</v>
      </c>
      <c r="EU368" s="223">
        <f t="shared" ca="1" si="741"/>
        <v>-2.6600830817548105E-2</v>
      </c>
      <c r="EV368" s="223">
        <f t="shared" ca="1" si="742"/>
        <v>-2.9762351703425748E-2</v>
      </c>
      <c r="EW368" s="223">
        <f t="shared" ca="1" si="743"/>
        <v>-3.2047528619055583E-2</v>
      </c>
      <c r="EX368" s="223">
        <f t="shared" ca="1" si="744"/>
        <v>-3.3389075180924661E-2</v>
      </c>
      <c r="EY368" s="223">
        <f t="shared" ca="1" si="745"/>
        <v>-3.374748993256154E-2</v>
      </c>
      <c r="EZ368" s="223">
        <f t="shared" ca="1" si="746"/>
        <v>-3.3112219453672861E-2</v>
      </c>
      <c r="FA368" s="223">
        <f t="shared" ca="1" si="747"/>
        <v>-3.1501969102598525E-2</v>
      </c>
      <c r="FB368" s="223">
        <f t="shared" ca="1" si="748"/>
        <v>-2.8964152242362227E-2</v>
      </c>
      <c r="FC368" s="223">
        <f t="shared" ca="1" si="749"/>
        <v>-2.5573494167699513E-2</v>
      </c>
      <c r="FD368" s="223">
        <f t="shared" ca="1" si="750"/>
        <v>-2.1429831840034403E-2</v>
      </c>
      <c r="FE368" s="223">
        <f t="shared" ca="1" si="751"/>
        <v>-1.6655174216581609E-2</v>
      </c>
      <c r="FF368" s="223">
        <f t="shared" ca="1" si="752"/>
        <v>-1.1390109731346814E-2</v>
      </c>
      <c r="FG368" s="223">
        <f t="shared" ca="1" si="753"/>
        <v>-5.7896667087238424E-3</v>
      </c>
      <c r="FH368" s="223">
        <f t="shared" ca="1" si="754"/>
        <v>-1.8748598631639773E-5</v>
      </c>
      <c r="FI368" s="223">
        <f t="shared" ca="1" si="755"/>
        <v>5.7527215586081985E-3</v>
      </c>
      <c r="FJ368" s="223">
        <f t="shared" ca="1" si="756"/>
        <v>1.1354804467802685E-2</v>
      </c>
      <c r="FK368" s="223">
        <f t="shared" ca="1" si="757"/>
        <v>1.6622548393039893E-2</v>
      </c>
      <c r="FL368" s="223">
        <f t="shared" ca="1" si="758"/>
        <v>2.1400846114578174E-2</v>
      </c>
      <c r="FM368" s="223">
        <f t="shared" ca="1" si="759"/>
        <v>2.5549002016760337E-2</v>
      </c>
      <c r="FN368" s="223">
        <f t="shared" ca="1" si="760"/>
        <v>2.894487483034968E-2</v>
      </c>
      <c r="FO368" s="223">
        <f t="shared" ca="1" si="761"/>
        <v>3.1488474047419543E-2</v>
      </c>
      <c r="FP368" s="223">
        <f t="shared" ca="1" si="762"/>
        <v>3.3104904113384091E-2</v>
      </c>
      <c r="FQ368" s="223">
        <f t="shared" ca="1" si="763"/>
        <v>3.3746569705274537E-2</v>
      </c>
      <c r="FR368" s="223">
        <f t="shared" ca="1" si="764"/>
        <v>3.3394577162469831E-2</v>
      </c>
      <c r="FS368" s="223">
        <f t="shared" ca="1" si="765"/>
        <v>3.2059290805153205E-2</v>
      </c>
      <c r="FT368" s="223">
        <f t="shared" ca="1" si="766"/>
        <v>2.9780027759855776E-2</v>
      </c>
      <c r="FU368" s="223">
        <f t="shared" ca="1" si="767"/>
        <v>2.6623900277862635E-2</v>
      </c>
      <c r="FV368" s="223">
        <f t="shared" ca="1" si="768"/>
        <v>2.2683839634085767E-2</v>
      </c>
      <c r="FW368" s="223">
        <f t="shared" ca="1" si="769"/>
        <v>1.8075859792139066E-2</v>
      </c>
      <c r="FX368" s="223">
        <f t="shared" ca="1" si="770"/>
        <v>1.2935641406217897E-2</v>
      </c>
      <c r="FY368" s="223">
        <f t="shared" ca="1" si="771"/>
        <v>7.4145367428752147E-3</v>
      </c>
      <c r="FZ368" s="223">
        <f t="shared" ca="1" si="772"/>
        <v>1.6751131566346417E-3</v>
      </c>
      <c r="GA368" s="223">
        <f t="shared" ca="1" si="773"/>
        <v>-4.1136336594678607E-3</v>
      </c>
      <c r="GB368" s="223">
        <f t="shared" ca="1" si="774"/>
        <v>-9.7812557039392151E-3</v>
      </c>
      <c r="GC368" s="223">
        <f t="shared" ca="1" si="775"/>
        <v>-1.5160871459693366E-2</v>
      </c>
      <c r="GD368" s="223">
        <f t="shared" ca="1" si="776"/>
        <v>-2.0094079672797714E-2</v>
      </c>
      <c r="GE368" s="223">
        <f t="shared" ca="1" si="777"/>
        <v>-2.4435623432285909E-2</v>
      </c>
      <c r="GF368" s="223">
        <f t="shared" ca="1" si="778"/>
        <v>-2.8057667218535635E-2</v>
      </c>
      <c r="GG368" s="223">
        <f t="shared" ca="1" si="779"/>
        <v>-3.0853560983738638E-2</v>
      </c>
      <c r="GH368" s="223">
        <f t="shared" ca="1" si="780"/>
        <v>-3.2740980432187219E-2</v>
      </c>
      <c r="GI368" s="223">
        <f t="shared" ca="1" si="781"/>
        <v>-3.3664351035717119E-2</v>
      </c>
      <c r="GJ368" s="223">
        <f t="shared" ca="1" si="782"/>
        <v>-3.3596484409862931E-2</v>
      </c>
      <c r="GK368" s="223">
        <f t="shared" ca="1" si="783"/>
        <v>-3.2539378868096047E-2</v>
      </c>
      <c r="GL368" s="223">
        <f t="shared" ca="1" si="784"/>
        <v>-3.0524160582053414E-2</v>
      </c>
      <c r="GM368" s="223">
        <f t="shared" ca="1" si="785"/>
        <v>-2.7610167080278136E-2</v>
      </c>
      <c r="GN368" s="223">
        <f t="shared" ca="1" si="786"/>
        <v>-2.3883200071588846E-2</v>
      </c>
      <c r="GO368" s="223">
        <f t="shared" ca="1" si="787"/>
        <v>-1.9452999038198929E-2</v>
      </c>
      <c r="GP368" s="223">
        <f t="shared" ca="1" si="788"/>
        <v>-1.4450009987912925E-2</v>
      </c>
      <c r="GQ368" s="223">
        <f t="shared" ca="1" si="789"/>
        <v>-9.0215445085762829E-3</v>
      </c>
      <c r="GR368" s="223">
        <f t="shared" ca="1" si="790"/>
        <v>-3.3274422203207268E-3</v>
      </c>
      <c r="GS368" s="223">
        <f t="shared" ca="1" si="791"/>
        <v>2.4646356565299916E-3</v>
      </c>
      <c r="GT368" s="223">
        <f t="shared" ca="1" si="792"/>
        <v>8.184143038348142E-3</v>
      </c>
      <c r="GU368" s="223">
        <f t="shared" ca="1" si="793"/>
        <v>1.3662670659064827E-2</v>
      </c>
      <c r="GV368" s="223">
        <f t="shared" ca="1" si="794"/>
        <v>1.8738904833051778E-2</v>
      </c>
      <c r="GW368" s="223">
        <f t="shared" ca="1" si="795"/>
        <v>2.3263377290655356E-2</v>
      </c>
      <c r="GX368" s="223">
        <f t="shared" ca="1" si="796"/>
        <v>2.7102866228830735E-2</v>
      </c>
      <c r="GY368" s="223">
        <f t="shared" ca="1" si="797"/>
        <v>3.0144318989195191E-2</v>
      </c>
      <c r="GZ368" s="223">
        <f t="shared" ca="1" si="798"/>
        <v>3.2298180861358008E-2</v>
      </c>
      <c r="HA368" s="223">
        <f t="shared" ca="1" si="799"/>
        <v>3.3501031995865765E-2</v>
      </c>
      <c r="HB368" s="223">
        <f t="shared" ca="1" si="800"/>
        <v>3.3717454783608172E-2</v>
      </c>
      <c r="HC368" s="223">
        <f t="shared" ca="1" si="801"/>
        <v>3.2941076717232599E-2</v>
      </c>
      <c r="HD368" s="223">
        <f t="shared" ca="1" si="802"/>
        <v>3.1194758027808238E-2</v>
      </c>
      <c r="HE368" s="223">
        <f t="shared" ca="1" si="803"/>
        <v>2.85299185718321E-2</v>
      </c>
      <c r="HF368" s="223">
        <f t="shared" ca="1" si="804"/>
        <v>2.5025023788198288E-2</v>
      </c>
      <c r="HG368" s="223">
        <f t="shared" ca="1" si="805"/>
        <v>2.0783274305694103E-2</v>
      </c>
      <c r="HH368" s="223">
        <f t="shared" ca="1" si="806"/>
        <v>1.5929567229875784E-2</v>
      </c>
      <c r="HI368" s="223">
        <f t="shared" ca="1" si="807"/>
        <v>1.0606818583362217E-2</v>
      </c>
      <c r="HJ368" s="223">
        <f t="shared" ca="1" si="808"/>
        <v>4.971755184248661E-3</v>
      </c>
      <c r="HK368" s="223">
        <f t="shared" ca="1" si="809"/>
        <v>-8.0970013041895168E-4</v>
      </c>
      <c r="HL368" s="223">
        <f t="shared" ca="1" si="810"/>
        <v>-6.5673140553313032E-3</v>
      </c>
      <c r="HM368" s="223">
        <f t="shared" ca="1" si="811"/>
        <v>-1.2131555288109983E-2</v>
      </c>
      <c r="HN368" s="223">
        <f t="shared" ca="1" si="812"/>
        <v>-1.7338586330229104E-2</v>
      </c>
      <c r="HO368" s="223">
        <f t="shared" ca="1" si="813"/>
        <v>-2.2035087635500331E-2</v>
      </c>
      <c r="HP368" s="223">
        <f t="shared" ca="1" si="814"/>
        <v>-2.6082772060450024E-2</v>
      </c>
      <c r="HQ368" s="223">
        <f t="shared" ca="1" si="815"/>
        <v>-2.936245668987621E-2</v>
      </c>
      <c r="HR368" s="223">
        <f t="shared" ca="1" si="816"/>
        <v>-3.1777572143847341E-2</v>
      </c>
      <c r="HS368" s="223">
        <f t="shared" ca="1" si="817"/>
        <v>-3.3257006035592514E-2</v>
      </c>
      <c r="HT368" s="223">
        <f t="shared" ca="1" si="818"/>
        <v>-3.3757196855479461E-2</v>
      </c>
      <c r="HU368" s="223">
        <f t="shared" ca="1" si="819"/>
        <v>-3.3263416627259852E-2</v>
      </c>
      <c r="HV368" s="223">
        <f t="shared" ca="1" si="820"/>
        <v>-3.1790204569135956E-2</v>
      </c>
      <c r="HW368" s="223">
        <f t="shared" ca="1" si="821"/>
        <v>-2.9380938990620921E-2</v>
      </c>
      <c r="HX368" s="223">
        <f t="shared" ca="1" si="822"/>
        <v>-2.610656003056875E-2</v>
      </c>
      <c r="HY368" s="223">
        <f t="shared" ca="1" si="823"/>
        <v>-2.2063480844987216E-2</v>
      </c>
      <c r="HZ368" s="223">
        <f t="shared" ca="1" si="824"/>
        <v>-1.7370748749116569E-2</v>
      </c>
      <c r="IA368" s="223">
        <f t="shared" ca="1" si="825"/>
        <v>-1.2166539903133024E-2</v>
      </c>
      <c r="IB368" s="223">
        <f t="shared" ca="1" si="826"/>
        <v>-6.6040907544634153E-3</v>
      </c>
      <c r="IC368" s="223">
        <f t="shared" ca="1" si="827"/>
        <v>-8.4718603422737938E-4</v>
      </c>
      <c r="ID368" s="223">
        <f t="shared" ca="1" si="828"/>
        <v>4.934663837526396E-3</v>
      </c>
      <c r="IE368" s="223">
        <f t="shared" ca="1" si="829"/>
        <v>1.2716157403122952E-2</v>
      </c>
      <c r="IF368" s="223">
        <f t="shared" ca="1" si="830"/>
        <v>1.5896497654255909E-2</v>
      </c>
      <c r="IG368" s="223">
        <f t="shared" ca="1" si="831"/>
        <v>2.0753713524185653E-2</v>
      </c>
      <c r="IH368" s="223">
        <f t="shared" ca="1" si="832"/>
        <v>2.4999842209594531E-2</v>
      </c>
      <c r="II368" s="223">
        <f t="shared" ca="1" si="833"/>
        <v>2.8509857660543855E-2</v>
      </c>
      <c r="IJ368" s="223">
        <f t="shared" ca="1" si="834"/>
        <v>3.1180408471655489E-2</v>
      </c>
      <c r="IK368" s="223">
        <f t="shared" ca="1" si="835"/>
        <v>3.2932861034809829E-2</v>
      </c>
      <c r="IL368" s="223">
        <f t="shared" ca="1" si="836"/>
        <v>3.3715614883344673E-2</v>
      </c>
      <c r="IM368" s="223">
        <f t="shared" ca="1" si="837"/>
        <v>3.3505622053100828E-2</v>
      </c>
      <c r="IN368" s="223">
        <f t="shared" ca="1" si="838"/>
        <v>3.2309065723163506E-2</v>
      </c>
      <c r="IO368" s="223">
        <f t="shared" ca="1" si="839"/>
        <v>3.0161178153915016E-2</v>
      </c>
      <c r="IP368" s="223">
        <f t="shared" ca="1" si="840"/>
        <v>2.7125203283160836E-2</v>
      </c>
      <c r="IQ368" s="223">
        <f t="shared" ca="1" si="841"/>
        <v>2.3290534526392077E-2</v>
      </c>
      <c r="IR368" s="223">
        <f t="shared" ca="1" si="842"/>
        <v>1.8770082613122834E-2</v>
      </c>
      <c r="IS368" s="223">
        <f t="shared" ca="1" si="843"/>
        <v>1.3696950962614371E-2</v>
      </c>
      <c r="IT368" s="223">
        <f t="shared" ca="1" si="844"/>
        <v>8.2205164916006358E-3</v>
      </c>
      <c r="IU368" s="223">
        <f t="shared" ca="1" si="845"/>
        <v>2.5020312535127699E-3</v>
      </c>
      <c r="IV368" s="223">
        <f t="shared" ca="1" si="846"/>
        <v>-3.2901255823113828E-3</v>
      </c>
      <c r="IW368" s="223">
        <f t="shared" ca="1" si="847"/>
        <v>-8.9854056073196079E-3</v>
      </c>
      <c r="IX368" s="223">
        <f t="shared" ca="1" si="848"/>
        <v>-1.4416112923064862E-2</v>
      </c>
      <c r="IY368" s="223">
        <f t="shared" ca="1" si="849"/>
        <v>-1.9422341899180798E-2</v>
      </c>
      <c r="IZ368" s="223">
        <f t="shared" ca="1" si="850"/>
        <v>-2.3856685549128558E-2</v>
      </c>
      <c r="JA368" s="223">
        <f t="shared" ca="1" si="851"/>
        <v>-2.758857588693878E-2</v>
      </c>
      <c r="JB368" s="223">
        <f t="shared" ca="1" si="852"/>
        <v>-3.0508128464374177E-2</v>
      </c>
    </row>
    <row r="369" spans="2:262">
      <c r="B369" s="230">
        <v>8</v>
      </c>
      <c r="C369" s="229">
        <f t="shared" si="853"/>
        <v>1.5625E-4</v>
      </c>
      <c r="D369" s="226">
        <f t="shared" ca="1" si="597"/>
        <v>58.26776738469345</v>
      </c>
      <c r="E369" s="225">
        <f ca="1">N361</f>
        <v>0.16776738469344907</v>
      </c>
      <c r="F369" s="224">
        <v>8</v>
      </c>
      <c r="G369" s="223">
        <f t="shared" ca="1" si="854"/>
        <v>-1.6825851632921516E-3</v>
      </c>
      <c r="H369" s="223">
        <f t="shared" ca="1" si="598"/>
        <v>-1.7588484299822485E-3</v>
      </c>
      <c r="I369" s="223">
        <f t="shared" ca="1" si="599"/>
        <v>-1.7675201378816909E-3</v>
      </c>
      <c r="J369" s="223">
        <f t="shared" ca="1" si="600"/>
        <v>-1.7082670381190531E-3</v>
      </c>
      <c r="K369" s="223">
        <f t="shared" ca="1" si="601"/>
        <v>-1.5833661940886921E-3</v>
      </c>
      <c r="L369" s="223">
        <f t="shared" ca="1" si="602"/>
        <v>-1.3976174751814941E-3</v>
      </c>
      <c r="M369" s="223">
        <f t="shared" ca="1" si="603"/>
        <v>-1.1581591004959811E-3</v>
      </c>
      <c r="N369" s="223">
        <f t="shared" ca="1" si="604"/>
        <v>-8.7419332108151413E-4</v>
      </c>
      <c r="O369" s="223">
        <f t="shared" ca="1" si="605"/>
        <v>-5.5663278259114688E-4</v>
      </c>
      <c r="P369" s="223">
        <f t="shared" ca="1" si="606"/>
        <v>-2.1768115842906279E-4</v>
      </c>
      <c r="Q369" s="223">
        <f t="shared" ca="1" si="607"/>
        <v>1.2963583057444951E-4</v>
      </c>
      <c r="R369" s="223">
        <f t="shared" ca="1" si="608"/>
        <v>4.7197098730959828E-4</v>
      </c>
      <c r="S369" s="223">
        <f t="shared" ca="1" si="609"/>
        <v>7.9616856368681802E-4</v>
      </c>
      <c r="T369" s="223">
        <f t="shared" ca="1" si="610"/>
        <v>1.0897698286580269E-3</v>
      </c>
      <c r="U369" s="223">
        <f t="shared" ca="1" si="611"/>
        <v>1.3414918502638691E-3</v>
      </c>
      <c r="V369" s="223">
        <f t="shared" ca="1" si="612"/>
        <v>1.5416610923813679E-3</v>
      </c>
      <c r="W369" s="223">
        <f t="shared" ca="1" si="613"/>
        <v>1.6825851632921518E-3</v>
      </c>
      <c r="X369" s="223">
        <f t="shared" ca="1" si="614"/>
        <v>1.7588484299822487E-3</v>
      </c>
      <c r="Y369" s="223">
        <f t="shared" ca="1" si="615"/>
        <v>1.7675201378816912E-3</v>
      </c>
      <c r="Z369" s="223">
        <f t="shared" ca="1" si="616"/>
        <v>1.7082670381190533E-3</v>
      </c>
      <c r="AA369" s="223">
        <f t="shared" ca="1" si="617"/>
        <v>1.5833661940886918E-3</v>
      </c>
      <c r="AB369" s="223">
        <f t="shared" ca="1" si="618"/>
        <v>1.3976174751814947E-3</v>
      </c>
      <c r="AC369" s="223">
        <f t="shared" ca="1" si="619"/>
        <v>1.1581591004959815E-3</v>
      </c>
      <c r="AD369" s="223">
        <f t="shared" ca="1" si="620"/>
        <v>8.7419332108151435E-4</v>
      </c>
      <c r="AE369" s="223">
        <f t="shared" ca="1" si="621"/>
        <v>5.5663278259114677E-4</v>
      </c>
      <c r="AF369" s="223">
        <f t="shared" ca="1" si="622"/>
        <v>2.1768115842906225E-4</v>
      </c>
      <c r="AG369" s="223">
        <f t="shared" ca="1" si="623"/>
        <v>-1.296358305744494E-4</v>
      </c>
      <c r="AH369" s="223">
        <f t="shared" ca="1" si="624"/>
        <v>-4.7197098730959795E-4</v>
      </c>
      <c r="AI369" s="223">
        <f t="shared" ca="1" si="625"/>
        <v>-7.961685636868178E-4</v>
      </c>
      <c r="AJ369" s="223">
        <f t="shared" ca="1" si="626"/>
        <v>-1.0897698286580261E-3</v>
      </c>
      <c r="AK369" s="223">
        <f t="shared" ca="1" si="627"/>
        <v>-1.3414918502638686E-3</v>
      </c>
      <c r="AL369" s="223">
        <f t="shared" ca="1" si="628"/>
        <v>-1.5416610923813677E-3</v>
      </c>
      <c r="AM369" s="223">
        <f t="shared" ca="1" si="629"/>
        <v>-1.6825851632921516E-3</v>
      </c>
      <c r="AN369" s="223">
        <f t="shared" ca="1" si="630"/>
        <v>-1.7588484299822487E-3</v>
      </c>
      <c r="AO369" s="223">
        <f t="shared" ca="1" si="631"/>
        <v>-1.7675201378816909E-3</v>
      </c>
      <c r="AP369" s="223">
        <f t="shared" ca="1" si="632"/>
        <v>-1.7082670381190533E-3</v>
      </c>
      <c r="AQ369" s="223">
        <f t="shared" ca="1" si="633"/>
        <v>-1.5833661940886921E-3</v>
      </c>
      <c r="AR369" s="223">
        <f t="shared" ca="1" si="634"/>
        <v>-1.3976174751814947E-3</v>
      </c>
      <c r="AS369" s="223">
        <f t="shared" ca="1" si="635"/>
        <v>-1.1581591004959817E-3</v>
      </c>
      <c r="AT369" s="223">
        <f t="shared" ca="1" si="636"/>
        <v>-8.7419332108151445E-4</v>
      </c>
      <c r="AU369" s="223">
        <f t="shared" ca="1" si="637"/>
        <v>-5.5663278259114862E-4</v>
      </c>
      <c r="AV369" s="223">
        <f t="shared" ca="1" si="638"/>
        <v>-2.1768115842906246E-4</v>
      </c>
      <c r="AW369" s="223">
        <f t="shared" ca="1" si="639"/>
        <v>1.2963583057444908E-4</v>
      </c>
      <c r="AX369" s="223">
        <f t="shared" ca="1" si="640"/>
        <v>4.7197098730959632E-4</v>
      </c>
      <c r="AY369" s="223">
        <f t="shared" ca="1" si="641"/>
        <v>7.9616856368681737E-4</v>
      </c>
      <c r="AZ369" s="223">
        <f t="shared" ca="1" si="642"/>
        <v>1.0897698286580259E-3</v>
      </c>
      <c r="BA369" s="223">
        <f t="shared" ca="1" si="643"/>
        <v>1.3414918502638697E-3</v>
      </c>
      <c r="BB369" s="223">
        <f t="shared" ca="1" si="644"/>
        <v>1.5416610923813677E-3</v>
      </c>
      <c r="BC369" s="223">
        <f t="shared" ca="1" si="645"/>
        <v>1.6825851632921512E-3</v>
      </c>
      <c r="BD369" s="223">
        <f t="shared" ca="1" si="646"/>
        <v>1.7588484299822487E-3</v>
      </c>
      <c r="BE369" s="223">
        <f t="shared" ca="1" si="647"/>
        <v>1.7675201378816912E-3</v>
      </c>
      <c r="BF369" s="223">
        <f t="shared" ca="1" si="648"/>
        <v>1.7082670381190529E-3</v>
      </c>
      <c r="BG369" s="223">
        <f t="shared" ca="1" si="649"/>
        <v>1.5833661940886923E-3</v>
      </c>
      <c r="BH369" s="223">
        <f t="shared" ca="1" si="650"/>
        <v>1.3976174751814949E-3</v>
      </c>
      <c r="BI369" s="223">
        <f t="shared" ca="1" si="651"/>
        <v>1.1581591004959809E-3</v>
      </c>
      <c r="BJ369" s="223">
        <f t="shared" ca="1" si="652"/>
        <v>8.7419332108151467E-4</v>
      </c>
      <c r="BK369" s="223">
        <f t="shared" ca="1" si="653"/>
        <v>5.5663278259114872E-4</v>
      </c>
      <c r="BL369" s="223">
        <f t="shared" ca="1" si="654"/>
        <v>2.1768115842906268E-4</v>
      </c>
      <c r="BM369" s="223">
        <f t="shared" ca="1" si="655"/>
        <v>-1.2963583057444897E-4</v>
      </c>
      <c r="BN369" s="223">
        <f t="shared" ca="1" si="656"/>
        <v>-4.71970987309596E-4</v>
      </c>
      <c r="BO369" s="223">
        <f t="shared" ca="1" si="657"/>
        <v>-7.9616856368681737E-4</v>
      </c>
      <c r="BP369" s="223">
        <f t="shared" ca="1" si="658"/>
        <v>-1.0897698286580259E-3</v>
      </c>
      <c r="BQ369" s="223">
        <f t="shared" ca="1" si="659"/>
        <v>-1.3414918502638695E-3</v>
      </c>
      <c r="BR369" s="223">
        <f t="shared" ca="1" si="660"/>
        <v>-1.5416610923813675E-3</v>
      </c>
      <c r="BS369" s="223">
        <f t="shared" ca="1" si="661"/>
        <v>-1.682585163292151E-3</v>
      </c>
      <c r="BT369" s="223">
        <f t="shared" ca="1" si="662"/>
        <v>-1.7588484299822485E-3</v>
      </c>
      <c r="BU369" s="223">
        <f t="shared" ca="1" si="663"/>
        <v>-1.7675201378816912E-3</v>
      </c>
      <c r="BV369" s="223">
        <f t="shared" ca="1" si="664"/>
        <v>-1.7082670381190529E-3</v>
      </c>
      <c r="BW369" s="223">
        <f t="shared" ca="1" si="665"/>
        <v>-1.5833661940886923E-3</v>
      </c>
      <c r="BX369" s="223">
        <f t="shared" ca="1" si="666"/>
        <v>-1.3976174751814952E-3</v>
      </c>
      <c r="BY369" s="223">
        <f t="shared" ca="1" si="667"/>
        <v>-1.1581591004959809E-3</v>
      </c>
      <c r="BZ369" s="223">
        <f t="shared" ca="1" si="668"/>
        <v>-8.7419332108151489E-4</v>
      </c>
      <c r="CA369" s="223">
        <f t="shared" ca="1" si="669"/>
        <v>-5.5663278259114894E-4</v>
      </c>
      <c r="CB369" s="223">
        <f t="shared" ca="1" si="670"/>
        <v>-2.1768115842906301E-4</v>
      </c>
      <c r="CC369" s="223">
        <f t="shared" ca="1" si="671"/>
        <v>1.2963583057444864E-4</v>
      </c>
      <c r="CD369" s="223">
        <f t="shared" ca="1" si="672"/>
        <v>4.7197098730959567E-4</v>
      </c>
      <c r="CE369" s="223">
        <f t="shared" ca="1" si="673"/>
        <v>7.9616856368681693E-4</v>
      </c>
      <c r="CF369" s="223">
        <f t="shared" ca="1" si="674"/>
        <v>1.0897698286580259E-3</v>
      </c>
      <c r="CG369" s="223">
        <f t="shared" ca="1" si="675"/>
        <v>1.3414918502638693E-3</v>
      </c>
      <c r="CH369" s="223">
        <f t="shared" ca="1" si="676"/>
        <v>1.5416610923813675E-3</v>
      </c>
      <c r="CI369" s="223">
        <f t="shared" ca="1" si="677"/>
        <v>1.682585163292151E-3</v>
      </c>
      <c r="CJ369" s="223">
        <f t="shared" ca="1" si="678"/>
        <v>1.7588484299822481E-3</v>
      </c>
      <c r="CK369" s="223">
        <f t="shared" ca="1" si="679"/>
        <v>1.7675201378816907E-3</v>
      </c>
      <c r="CL369" s="223">
        <f t="shared" ca="1" si="680"/>
        <v>1.7082670381190531E-3</v>
      </c>
      <c r="CM369" s="223">
        <f t="shared" ca="1" si="681"/>
        <v>1.5833661940886923E-3</v>
      </c>
      <c r="CN369" s="223">
        <f t="shared" ca="1" si="682"/>
        <v>1.3976174751814952E-3</v>
      </c>
      <c r="CO369" s="223">
        <f t="shared" ca="1" si="683"/>
        <v>1.1581591004959835E-3</v>
      </c>
      <c r="CP369" s="223">
        <f t="shared" ca="1" si="684"/>
        <v>8.7419332108151782E-4</v>
      </c>
      <c r="CQ369" s="223">
        <f t="shared" ca="1" si="685"/>
        <v>5.5663278259114601E-4</v>
      </c>
      <c r="CR369" s="223">
        <f t="shared" ca="1" si="686"/>
        <v>2.1768115842906311E-4</v>
      </c>
      <c r="CS369" s="223">
        <f t="shared" ca="1" si="687"/>
        <v>-1.2963583057444853E-4</v>
      </c>
      <c r="CT369" s="223">
        <f t="shared" ca="1" si="688"/>
        <v>-4.7197098730959557E-4</v>
      </c>
      <c r="CU369" s="223">
        <f t="shared" ca="1" si="689"/>
        <v>-7.9616856368681412E-4</v>
      </c>
      <c r="CV369" s="223">
        <f t="shared" ca="1" si="690"/>
        <v>-1.0897698286580278E-3</v>
      </c>
      <c r="CW369" s="223">
        <f t="shared" ca="1" si="691"/>
        <v>-1.3414918502638693E-3</v>
      </c>
      <c r="CX369" s="223">
        <f t="shared" ca="1" si="692"/>
        <v>-1.5416610923813673E-3</v>
      </c>
      <c r="CY369" s="223">
        <f t="shared" ca="1" si="693"/>
        <v>-1.682585163292151E-3</v>
      </c>
      <c r="CZ369" s="223">
        <f t="shared" ca="1" si="694"/>
        <v>-1.7588484299822481E-3</v>
      </c>
      <c r="DA369" s="223">
        <f t="shared" ca="1" si="695"/>
        <v>-1.7675201378816909E-3</v>
      </c>
      <c r="DB369" s="223">
        <f t="shared" ca="1" si="696"/>
        <v>-1.7082670381190533E-3</v>
      </c>
      <c r="DC369" s="223">
        <f t="shared" ca="1" si="697"/>
        <v>-1.5833661940886923E-3</v>
      </c>
      <c r="DD369" s="223">
        <f t="shared" ca="1" si="698"/>
        <v>-1.3976174751814954E-3</v>
      </c>
      <c r="DE369" s="223">
        <f t="shared" ca="1" si="699"/>
        <v>-1.1581591004959837E-3</v>
      </c>
      <c r="DF369" s="223">
        <f t="shared" ca="1" si="700"/>
        <v>-8.741933210815125E-4</v>
      </c>
      <c r="DG369" s="223">
        <f t="shared" ca="1" si="701"/>
        <v>-5.5663278259114634E-4</v>
      </c>
      <c r="DH369" s="223">
        <f t="shared" ca="1" si="702"/>
        <v>-2.1768115842906333E-4</v>
      </c>
      <c r="DI369" s="223">
        <f t="shared" ca="1" si="703"/>
        <v>1.2963583057444832E-4</v>
      </c>
      <c r="DJ369" s="223">
        <f t="shared" ca="1" si="704"/>
        <v>4.7197098730959557E-4</v>
      </c>
      <c r="DK369" s="223">
        <f t="shared" ca="1" si="705"/>
        <v>7.9616856368681379E-4</v>
      </c>
      <c r="DL369" s="223">
        <f t="shared" ca="1" si="706"/>
        <v>1.0897698286580276E-3</v>
      </c>
      <c r="DM369" s="223">
        <f t="shared" ca="1" si="707"/>
        <v>1.3414918502638691E-3</v>
      </c>
      <c r="DN369" s="223">
        <f t="shared" ca="1" si="708"/>
        <v>1.5416610923813673E-3</v>
      </c>
      <c r="DO369" s="223">
        <f t="shared" ca="1" si="709"/>
        <v>1.6825851632921507E-3</v>
      </c>
      <c r="DP369" s="223">
        <f t="shared" ca="1" si="710"/>
        <v>1.7588484299822481E-3</v>
      </c>
      <c r="DQ369" s="223">
        <f t="shared" ca="1" si="711"/>
        <v>1.7675201378816912E-3</v>
      </c>
      <c r="DR369" s="223">
        <f t="shared" ca="1" si="712"/>
        <v>1.7082670381190533E-3</v>
      </c>
      <c r="DS369" s="223">
        <f t="shared" ca="1" si="713"/>
        <v>1.5833661940886923E-3</v>
      </c>
      <c r="DT369" s="223">
        <f t="shared" ca="1" si="714"/>
        <v>1.3976174751814956E-3</v>
      </c>
      <c r="DU369" s="223">
        <f t="shared" ca="1" si="715"/>
        <v>1.1581591004959839E-3</v>
      </c>
      <c r="DV369" s="223">
        <f t="shared" ca="1" si="716"/>
        <v>8.7419332108151814E-4</v>
      </c>
      <c r="DW369" s="223">
        <f t="shared" ca="1" si="717"/>
        <v>5.5663278259114656E-4</v>
      </c>
      <c r="DX369" s="223">
        <f t="shared" ca="1" si="718"/>
        <v>2.1768115842906355E-4</v>
      </c>
      <c r="DY369" s="223">
        <f t="shared" ca="1" si="719"/>
        <v>-1.2963583057444821E-4</v>
      </c>
      <c r="DZ369" s="223">
        <f t="shared" ca="1" si="720"/>
        <v>-4.7197098730959524E-4</v>
      </c>
      <c r="EA369" s="223">
        <f t="shared" ca="1" si="721"/>
        <v>-7.9616856368681368E-4</v>
      </c>
      <c r="EB369" s="223">
        <f t="shared" ca="1" si="722"/>
        <v>-1.0897698286580276E-3</v>
      </c>
      <c r="EC369" s="223">
        <f t="shared" ca="1" si="723"/>
        <v>-1.3414918502638691E-3</v>
      </c>
      <c r="ED369" s="223">
        <f t="shared" ca="1" si="724"/>
        <v>-1.541661092381367E-3</v>
      </c>
      <c r="EE369" s="223">
        <f t="shared" ca="1" si="725"/>
        <v>-1.6825851632921505E-3</v>
      </c>
      <c r="EF369" s="223">
        <f t="shared" ca="1" si="726"/>
        <v>-1.7588484299822481E-3</v>
      </c>
      <c r="EG369" s="223">
        <f t="shared" ca="1" si="727"/>
        <v>-1.7675201378816912E-3</v>
      </c>
      <c r="EH369" s="223">
        <f t="shared" ca="1" si="728"/>
        <v>-1.7082670381190531E-3</v>
      </c>
      <c r="EI369" s="223">
        <f t="shared" ca="1" si="729"/>
        <v>-1.5833661940886927E-3</v>
      </c>
      <c r="EJ369" s="223">
        <f t="shared" ca="1" si="730"/>
        <v>-1.3976174751814956E-3</v>
      </c>
      <c r="EK369" s="223">
        <f t="shared" ca="1" si="731"/>
        <v>-1.1581591004959839E-3</v>
      </c>
      <c r="EL369" s="223">
        <f t="shared" ca="1" si="732"/>
        <v>-8.7419332108151294E-4</v>
      </c>
      <c r="EM369" s="223">
        <f t="shared" ca="1" si="733"/>
        <v>-5.5663278259114677E-4</v>
      </c>
      <c r="EN369" s="223">
        <f t="shared" ca="1" si="734"/>
        <v>-2.1768115842906376E-4</v>
      </c>
      <c r="EO369" s="223">
        <f t="shared" ca="1" si="735"/>
        <v>1.2963583057444799E-4</v>
      </c>
      <c r="EP369" s="223">
        <f t="shared" ca="1" si="736"/>
        <v>4.7197098730959492E-4</v>
      </c>
      <c r="EQ369" s="223">
        <f t="shared" ca="1" si="737"/>
        <v>7.9616856368681368E-4</v>
      </c>
      <c r="ER369" s="223">
        <f t="shared" ca="1" si="738"/>
        <v>1.0897698286580276E-3</v>
      </c>
      <c r="ES369" s="223">
        <f t="shared" ca="1" si="739"/>
        <v>1.3414918502638686E-3</v>
      </c>
      <c r="ET369" s="223">
        <f t="shared" ca="1" si="740"/>
        <v>1.541661092381367E-3</v>
      </c>
      <c r="EU369" s="223">
        <f t="shared" ca="1" si="741"/>
        <v>1.6825851632921505E-3</v>
      </c>
      <c r="EV369" s="223">
        <f t="shared" ca="1" si="742"/>
        <v>1.7588484299822481E-3</v>
      </c>
      <c r="EW369" s="223">
        <f t="shared" ca="1" si="743"/>
        <v>1.7675201378816909E-3</v>
      </c>
      <c r="EX369" s="223">
        <f t="shared" ca="1" si="744"/>
        <v>1.7082670381190533E-3</v>
      </c>
      <c r="EY369" s="223">
        <f t="shared" ca="1" si="745"/>
        <v>1.5833661940886927E-3</v>
      </c>
      <c r="EZ369" s="223">
        <f t="shared" ca="1" si="746"/>
        <v>1.3976174751814956E-3</v>
      </c>
      <c r="FA369" s="223">
        <f t="shared" ca="1" si="747"/>
        <v>1.1581591004959841E-3</v>
      </c>
      <c r="FB369" s="223">
        <f t="shared" ca="1" si="748"/>
        <v>8.7419332108151857E-4</v>
      </c>
      <c r="FC369" s="223">
        <f t="shared" ca="1" si="749"/>
        <v>5.5663278259114688E-4</v>
      </c>
      <c r="FD369" s="223">
        <f t="shared" ca="1" si="750"/>
        <v>2.1768115842906409E-4</v>
      </c>
      <c r="FE369" s="223">
        <f t="shared" ca="1" si="751"/>
        <v>-1.2963583057444778E-4</v>
      </c>
      <c r="FF369" s="223">
        <f t="shared" ca="1" si="752"/>
        <v>-4.719709873095947E-4</v>
      </c>
      <c r="FG369" s="223">
        <f t="shared" ca="1" si="753"/>
        <v>-7.9616856368681325E-4</v>
      </c>
      <c r="FH369" s="223">
        <f t="shared" ca="1" si="754"/>
        <v>-1.0897698286580274E-3</v>
      </c>
      <c r="FI369" s="223">
        <f t="shared" ca="1" si="755"/>
        <v>-1.3414918502638686E-3</v>
      </c>
      <c r="FJ369" s="223">
        <f t="shared" ca="1" si="756"/>
        <v>-1.5416610923813668E-3</v>
      </c>
      <c r="FK369" s="223">
        <f t="shared" ca="1" si="757"/>
        <v>-1.6825851632921507E-3</v>
      </c>
      <c r="FL369" s="223">
        <f t="shared" ca="1" si="758"/>
        <v>-1.7588484299822481E-3</v>
      </c>
      <c r="FM369" s="223">
        <f t="shared" ca="1" si="759"/>
        <v>-1.7675201378816916E-3</v>
      </c>
      <c r="FN369" s="223">
        <f t="shared" ca="1" si="760"/>
        <v>-1.7082670381190551E-3</v>
      </c>
      <c r="FO369" s="223">
        <f t="shared" ca="1" si="761"/>
        <v>-1.5833661940886957E-3</v>
      </c>
      <c r="FP369" s="223">
        <f t="shared" ca="1" si="762"/>
        <v>-1.3976174751814919E-3</v>
      </c>
      <c r="FQ369" s="223">
        <f t="shared" ca="1" si="763"/>
        <v>-1.1581591004959796E-3</v>
      </c>
      <c r="FR369" s="223">
        <f t="shared" ca="1" si="764"/>
        <v>-8.7419332108151326E-4</v>
      </c>
      <c r="FS369" s="223">
        <f t="shared" ca="1" si="765"/>
        <v>-5.566327825911471E-4</v>
      </c>
      <c r="FT369" s="223">
        <f t="shared" ca="1" si="766"/>
        <v>-2.176811584290642E-4</v>
      </c>
      <c r="FU369" s="223">
        <f t="shared" ca="1" si="767"/>
        <v>1.2963583057444745E-4</v>
      </c>
      <c r="FV369" s="223">
        <f t="shared" ca="1" si="768"/>
        <v>4.7197098730959459E-4</v>
      </c>
      <c r="FW369" s="223">
        <f t="shared" ca="1" si="769"/>
        <v>7.9616856368681325E-4</v>
      </c>
      <c r="FX369" s="223">
        <f t="shared" ca="1" si="770"/>
        <v>1.089769828658022E-3</v>
      </c>
      <c r="FY369" s="223">
        <f t="shared" ca="1" si="771"/>
        <v>1.3414918502638643E-3</v>
      </c>
      <c r="FZ369" s="223">
        <f t="shared" ca="1" si="772"/>
        <v>1.5416610923813636E-3</v>
      </c>
      <c r="GA369" s="223">
        <f t="shared" ca="1" si="773"/>
        <v>1.6825851632921525E-3</v>
      </c>
      <c r="GB369" s="223">
        <f t="shared" ca="1" si="774"/>
        <v>1.7588484299822489E-3</v>
      </c>
      <c r="GC369" s="223">
        <f t="shared" ca="1" si="775"/>
        <v>1.7675201378816909E-3</v>
      </c>
      <c r="GD369" s="223">
        <f t="shared" ca="1" si="776"/>
        <v>1.7082670381190533E-3</v>
      </c>
      <c r="GE369" s="223">
        <f t="shared" ca="1" si="777"/>
        <v>1.5833661940886929E-3</v>
      </c>
      <c r="GF369" s="223">
        <f t="shared" ca="1" si="778"/>
        <v>1.397617475181496E-3</v>
      </c>
      <c r="GG369" s="223">
        <f t="shared" ca="1" si="779"/>
        <v>1.1581591004959845E-3</v>
      </c>
      <c r="GH369" s="223">
        <f t="shared" ca="1" si="780"/>
        <v>8.741933210815189E-4</v>
      </c>
      <c r="GI369" s="223">
        <f t="shared" ca="1" si="781"/>
        <v>5.5663278259115339E-4</v>
      </c>
      <c r="GJ369" s="223">
        <f t="shared" ca="1" si="782"/>
        <v>2.1768115842907081E-4</v>
      </c>
      <c r="GK369" s="223">
        <f t="shared" ca="1" si="783"/>
        <v>-1.2963583057445352E-4</v>
      </c>
      <c r="GL369" s="223">
        <f t="shared" ca="1" si="784"/>
        <v>-4.7197098730960034E-4</v>
      </c>
      <c r="GM369" s="223">
        <f t="shared" ca="1" si="785"/>
        <v>-7.9616856368681856E-4</v>
      </c>
      <c r="GN369" s="223">
        <f t="shared" ca="1" si="786"/>
        <v>-1.0897698286580269E-3</v>
      </c>
      <c r="GO369" s="223">
        <f t="shared" ca="1" si="787"/>
        <v>-1.3414918502638684E-3</v>
      </c>
      <c r="GP369" s="223">
        <f t="shared" ca="1" si="788"/>
        <v>-1.5416610923813666E-3</v>
      </c>
      <c r="GQ369" s="223">
        <f t="shared" ca="1" si="789"/>
        <v>-1.6825851632921505E-3</v>
      </c>
      <c r="GR369" s="223">
        <f t="shared" ca="1" si="790"/>
        <v>-1.7588484299822481E-3</v>
      </c>
      <c r="GS369" s="223">
        <f t="shared" ca="1" si="791"/>
        <v>-1.7675201378816914E-3</v>
      </c>
      <c r="GT369" s="223">
        <f t="shared" ca="1" si="792"/>
        <v>-1.7082670381190551E-3</v>
      </c>
      <c r="GU369" s="223">
        <f t="shared" ca="1" si="793"/>
        <v>-1.583366194088696E-3</v>
      </c>
      <c r="GV369" s="223">
        <f t="shared" ca="1" si="794"/>
        <v>-1.3976174751814923E-3</v>
      </c>
      <c r="GW369" s="223">
        <f t="shared" ca="1" si="795"/>
        <v>-1.15815910049598E-3</v>
      </c>
      <c r="GX369" s="223">
        <f t="shared" ca="1" si="796"/>
        <v>-8.741933210815137E-4</v>
      </c>
      <c r="GY369" s="223">
        <f t="shared" ca="1" si="797"/>
        <v>-5.5663278259114753E-4</v>
      </c>
      <c r="GZ369" s="223">
        <f t="shared" ca="1" si="798"/>
        <v>-2.1768115842906474E-4</v>
      </c>
      <c r="HA369" s="223">
        <f t="shared" ca="1" si="799"/>
        <v>1.2963583057444702E-4</v>
      </c>
      <c r="HB369" s="223">
        <f t="shared" ca="1" si="800"/>
        <v>4.7197098730959426E-4</v>
      </c>
      <c r="HC369" s="223">
        <f t="shared" ca="1" si="801"/>
        <v>7.961685636868126E-4</v>
      </c>
      <c r="HD369" s="223">
        <f t="shared" ca="1" si="802"/>
        <v>1.089769828658022E-3</v>
      </c>
      <c r="HE369" s="223">
        <f t="shared" ca="1" si="803"/>
        <v>1.3414918502638641E-3</v>
      </c>
      <c r="HF369" s="223">
        <f t="shared" ca="1" si="804"/>
        <v>1.5416610923813696E-3</v>
      </c>
      <c r="HG369" s="223">
        <f t="shared" ca="1" si="805"/>
        <v>1.6825851632921523E-3</v>
      </c>
      <c r="HH369" s="223">
        <f t="shared" ca="1" si="806"/>
        <v>1.7588484299822487E-3</v>
      </c>
      <c r="HI369" s="223">
        <f t="shared" ca="1" si="807"/>
        <v>1.7675201378816909E-3</v>
      </c>
      <c r="HJ369" s="223">
        <f t="shared" ca="1" si="808"/>
        <v>1.7082670381190533E-3</v>
      </c>
      <c r="HK369" s="223">
        <f t="shared" ca="1" si="809"/>
        <v>1.5833661940886931E-3</v>
      </c>
      <c r="HL369" s="223">
        <f t="shared" ca="1" si="810"/>
        <v>1.3976174751814962E-3</v>
      </c>
      <c r="HM369" s="223">
        <f t="shared" ca="1" si="811"/>
        <v>1.1581591004959848E-3</v>
      </c>
      <c r="HN369" s="223">
        <f t="shared" ca="1" si="812"/>
        <v>8.7419332108151933E-4</v>
      </c>
      <c r="HO369" s="223">
        <f t="shared" ca="1" si="813"/>
        <v>5.5663278259115371E-4</v>
      </c>
      <c r="HP369" s="223">
        <f t="shared" ca="1" si="814"/>
        <v>2.1768115842907125E-4</v>
      </c>
      <c r="HQ369" s="223">
        <f t="shared" ca="1" si="815"/>
        <v>-1.2963583057445309E-4</v>
      </c>
      <c r="HR369" s="223">
        <f t="shared" ca="1" si="816"/>
        <v>-4.7197098730960001E-4</v>
      </c>
      <c r="HS369" s="223">
        <f t="shared" ca="1" si="817"/>
        <v>-7.9616856368681813E-4</v>
      </c>
      <c r="HT369" s="223">
        <f t="shared" ca="1" si="818"/>
        <v>-1.0897698286580265E-3</v>
      </c>
      <c r="HU369" s="223">
        <f t="shared" ca="1" si="819"/>
        <v>-1.341491850263868E-3</v>
      </c>
      <c r="HV369" s="223">
        <f t="shared" ca="1" si="820"/>
        <v>-1.5416610923813664E-3</v>
      </c>
      <c r="HW369" s="223">
        <f t="shared" ca="1" si="821"/>
        <v>-1.6825851632921503E-3</v>
      </c>
      <c r="HX369" s="223">
        <f t="shared" ca="1" si="822"/>
        <v>-1.7588484299822481E-3</v>
      </c>
      <c r="HY369" s="223">
        <f t="shared" ca="1" si="823"/>
        <v>-1.7675201378816916E-3</v>
      </c>
      <c r="HZ369" s="223">
        <f t="shared" ca="1" si="824"/>
        <v>-1.7082670381190551E-3</v>
      </c>
      <c r="IA369" s="223">
        <f t="shared" ca="1" si="825"/>
        <v>-1.5833661940886962E-3</v>
      </c>
      <c r="IB369" s="223">
        <f t="shared" ca="1" si="826"/>
        <v>-1.3976174751814925E-3</v>
      </c>
      <c r="IC369" s="223">
        <f t="shared" ca="1" si="827"/>
        <v>-1.1581591004959802E-3</v>
      </c>
      <c r="ID369" s="223">
        <f t="shared" ca="1" si="828"/>
        <v>-8.7419332108151402E-4</v>
      </c>
      <c r="IE369" s="223">
        <f t="shared" ca="1" si="829"/>
        <v>4.7130981546655821E-4</v>
      </c>
      <c r="IF369" s="223">
        <f t="shared" ca="1" si="830"/>
        <v>-2.1768115842906517E-4</v>
      </c>
      <c r="IG369" s="223">
        <f t="shared" ca="1" si="831"/>
        <v>1.2963583057444658E-4</v>
      </c>
      <c r="IH369" s="223">
        <f t="shared" ca="1" si="832"/>
        <v>4.7197098730959361E-4</v>
      </c>
      <c r="II369" s="223">
        <f t="shared" ca="1" si="833"/>
        <v>7.9616856368681216E-4</v>
      </c>
      <c r="IJ369" s="223">
        <f t="shared" ca="1" si="834"/>
        <v>1.0897698286580215E-3</v>
      </c>
      <c r="IK369" s="223">
        <f t="shared" ca="1" si="835"/>
        <v>1.3414918502638639E-3</v>
      </c>
      <c r="IL369" s="223">
        <f t="shared" ca="1" si="836"/>
        <v>1.5416610923813631E-3</v>
      </c>
      <c r="IM369" s="223">
        <f t="shared" ca="1" si="837"/>
        <v>1.682585163292152E-3</v>
      </c>
      <c r="IN369" s="223">
        <f t="shared" ca="1" si="838"/>
        <v>1.7588484299822487E-3</v>
      </c>
      <c r="IO369" s="223">
        <f t="shared" ca="1" si="839"/>
        <v>1.7675201378816912E-3</v>
      </c>
      <c r="IP369" s="223">
        <f t="shared" ca="1" si="840"/>
        <v>1.7082670381190538E-3</v>
      </c>
      <c r="IQ369" s="223">
        <f t="shared" ca="1" si="841"/>
        <v>1.5833661940886934E-3</v>
      </c>
      <c r="IR369" s="223">
        <f t="shared" ca="1" si="842"/>
        <v>1.3976174751814965E-3</v>
      </c>
      <c r="IS369" s="223">
        <f t="shared" ca="1" si="843"/>
        <v>1.1581591004959852E-3</v>
      </c>
      <c r="IT369" s="223">
        <f t="shared" ca="1" si="844"/>
        <v>8.7419332108151966E-4</v>
      </c>
      <c r="IU369" s="223">
        <f t="shared" ca="1" si="845"/>
        <v>5.5663278259115425E-4</v>
      </c>
      <c r="IV369" s="223">
        <f t="shared" ca="1" si="846"/>
        <v>2.1768115842907157E-4</v>
      </c>
      <c r="IW369" s="223">
        <f t="shared" ca="1" si="847"/>
        <v>-1.2963583057445265E-4</v>
      </c>
      <c r="IX369" s="223">
        <f t="shared" ca="1" si="848"/>
        <v>-4.7197098730959947E-4</v>
      </c>
      <c r="IY369" s="223">
        <f t="shared" ca="1" si="849"/>
        <v>-7.961685636868178E-4</v>
      </c>
      <c r="IZ369" s="223">
        <f t="shared" ca="1" si="850"/>
        <v>-1.0897698286580261E-3</v>
      </c>
      <c r="JA369" s="223">
        <f t="shared" ca="1" si="851"/>
        <v>-1.3414918502638678E-3</v>
      </c>
      <c r="JB369" s="223">
        <f t="shared" ca="1" si="852"/>
        <v>-1.5416610923813662E-3</v>
      </c>
    </row>
    <row r="370" spans="2:262">
      <c r="B370" s="230">
        <v>9</v>
      </c>
      <c r="C370" s="229">
        <f t="shared" si="853"/>
        <v>1.7578124999999999E-4</v>
      </c>
      <c r="D370" s="226">
        <f t="shared" ca="1" si="597"/>
        <v>58.268143450250356</v>
      </c>
      <c r="E370" s="225">
        <f ca="1">O361</f>
        <v>0.16814345025035263</v>
      </c>
      <c r="F370" s="224">
        <v>9</v>
      </c>
      <c r="G370" s="223">
        <f t="shared" ca="1" si="854"/>
        <v>2.0311993604633552E-2</v>
      </c>
      <c r="H370" s="223">
        <f t="shared" ca="1" si="598"/>
        <v>2.1286130000132068E-2</v>
      </c>
      <c r="I370" s="223">
        <f t="shared" ca="1" si="599"/>
        <v>2.1225851158178221E-2</v>
      </c>
      <c r="J370" s="223">
        <f t="shared" ca="1" si="600"/>
        <v>2.0134086373698443E-2</v>
      </c>
      <c r="K370" s="223">
        <f t="shared" ca="1" si="601"/>
        <v>1.8063890764216349E-2</v>
      </c>
      <c r="L370" s="223">
        <f t="shared" ca="1" si="602"/>
        <v>1.5115867017159947E-2</v>
      </c>
      <c r="M370" s="223">
        <f t="shared" ca="1" si="603"/>
        <v>1.1433276527827847E-2</v>
      </c>
      <c r="N370" s="223">
        <f t="shared" ca="1" si="604"/>
        <v>7.1950775058823406E-3</v>
      </c>
      <c r="O370" s="223">
        <f t="shared" ca="1" si="605"/>
        <v>2.6072283687355582E-3</v>
      </c>
      <c r="P370" s="223">
        <f t="shared" ca="1" si="606"/>
        <v>-2.1073209601380205E-3</v>
      </c>
      <c r="Q370" s="223">
        <f t="shared" ca="1" si="607"/>
        <v>-6.7194634676985623E-3</v>
      </c>
      <c r="R370" s="223">
        <f t="shared" ca="1" si="608"/>
        <v>-1.1005068676161101E-2</v>
      </c>
      <c r="S370" s="223">
        <f t="shared" ca="1" si="609"/>
        <v>-1.47558744294028E-2</v>
      </c>
      <c r="T370" s="223">
        <f t="shared" ca="1" si="610"/>
        <v>-1.7789607546537637E-2</v>
      </c>
      <c r="U370" s="223">
        <f t="shared" ca="1" si="611"/>
        <v>-1.9958841522009701E-2</v>
      </c>
      <c r="V370" s="223">
        <f t="shared" ca="1" si="612"/>
        <v>-2.115816082571495E-2</v>
      </c>
      <c r="W370" s="223">
        <f t="shared" ca="1" si="613"/>
        <v>-2.132928364868596E-2</v>
      </c>
      <c r="X370" s="223">
        <f t="shared" ca="1" si="614"/>
        <v>-2.0463894150722747E-2</v>
      </c>
      <c r="Y370" s="223">
        <f t="shared" ca="1" si="615"/>
        <v>-1.8604046574800377E-2</v>
      </c>
      <c r="Z370" s="223">
        <f t="shared" ca="1" si="616"/>
        <v>-1.5840121590014689E-2</v>
      </c>
      <c r="AA370" s="223">
        <f t="shared" ca="1" si="617"/>
        <v>-1.2306434176092854E-2</v>
      </c>
      <c r="AB370" s="223">
        <f t="shared" ca="1" si="618"/>
        <v>-8.1747064875707948E-3</v>
      </c>
      <c r="AC370" s="223">
        <f t="shared" ca="1" si="619"/>
        <v>-3.6457228886323696E-3</v>
      </c>
      <c r="AD370" s="223">
        <f t="shared" ca="1" si="620"/>
        <v>1.0604273116331733E-3</v>
      </c>
      <c r="AE370" s="223">
        <f t="shared" ca="1" si="621"/>
        <v>5.7150452620554045E-3</v>
      </c>
      <c r="AF370" s="223">
        <f t="shared" ca="1" si="622"/>
        <v>1.0091936359274942E-2</v>
      </c>
      <c r="AG370" s="223">
        <f t="shared" ca="1" si="623"/>
        <v>1.3978402341860267E-2</v>
      </c>
      <c r="AH370" s="223">
        <f t="shared" ca="1" si="624"/>
        <v>1.7185577519702292E-2</v>
      </c>
      <c r="AI370" s="223">
        <f t="shared" ca="1" si="625"/>
        <v>1.9557606841971279E-2</v>
      </c>
      <c r="AJ370" s="223">
        <f t="shared" ca="1" si="626"/>
        <v>2.0979219788632673E-2</v>
      </c>
      <c r="AK370" s="223">
        <f t="shared" ca="1" si="627"/>
        <v>2.1381332026659414E-2</v>
      </c>
      <c r="AL370" s="223">
        <f t="shared" ca="1" si="628"/>
        <v>2.0744402614312523E-2</v>
      </c>
      <c r="AM370" s="223">
        <f t="shared" ca="1" si="629"/>
        <v>1.9099383607663688E-2</v>
      </c>
      <c r="AN370" s="223">
        <f t="shared" ca="1" si="630"/>
        <v>1.6526215922528301E-2</v>
      </c>
      <c r="AO370" s="223">
        <f t="shared" ca="1" si="631"/>
        <v>1.3149944546511329E-2</v>
      </c>
      <c r="AP370" s="223">
        <f t="shared" ca="1" si="632"/>
        <v>9.1346418853109936E-3</v>
      </c>
      <c r="AQ370" s="223">
        <f t="shared" ca="1" si="633"/>
        <v>4.6754345427628442E-3</v>
      </c>
      <c r="AR370" s="223">
        <f t="shared" ca="1" si="634"/>
        <v>-1.097900085215292E-5</v>
      </c>
      <c r="AS370" s="223">
        <f t="shared" ca="1" si="635"/>
        <v>-4.69685901179712E-3</v>
      </c>
      <c r="AT370" s="223">
        <f t="shared" ca="1" si="636"/>
        <v>-9.1544916837500642E-3</v>
      </c>
      <c r="AU370" s="223">
        <f t="shared" ca="1" si="637"/>
        <v>-1.3167255058712749E-2</v>
      </c>
      <c r="AV370" s="223">
        <f t="shared" ca="1" si="638"/>
        <v>-1.6540145931343172E-2</v>
      </c>
      <c r="AW370" s="223">
        <f t="shared" ca="1" si="639"/>
        <v>-1.9109256174006523E-2</v>
      </c>
      <c r="AX370" s="223">
        <f t="shared" ca="1" si="640"/>
        <v>-2.0749737973516955E-2</v>
      </c>
      <c r="AY370" s="223">
        <f t="shared" ca="1" si="641"/>
        <v>-2.1381870902997147E-2</v>
      </c>
      <c r="AZ370" s="223">
        <f t="shared" ca="1" si="642"/>
        <v>-2.0974935995009353E-2</v>
      </c>
      <c r="BA370" s="223">
        <f t="shared" ca="1" si="643"/>
        <v>-1.9548708552507711E-2</v>
      </c>
      <c r="BB370" s="223">
        <f t="shared" ca="1" si="644"/>
        <v>-1.7172497153358994E-2</v>
      </c>
      <c r="BC370" s="223">
        <f t="shared" ca="1" si="645"/>
        <v>-1.3961775548718166E-2</v>
      </c>
      <c r="BD370" s="223">
        <f t="shared" ca="1" si="646"/>
        <v>-1.0072571130649324E-2</v>
      </c>
      <c r="BE370" s="223">
        <f t="shared" ca="1" si="647"/>
        <v>-5.6938826655601035E-3</v>
      </c>
      <c r="BF370" s="223">
        <f t="shared" ca="1" si="648"/>
        <v>-1.0384957593035718E-3</v>
      </c>
      <c r="BG370" s="223">
        <f t="shared" ca="1" si="649"/>
        <v>3.6673576167831554E-3</v>
      </c>
      <c r="BH370" s="223">
        <f t="shared" ca="1" si="650"/>
        <v>8.1949930359202644E-3</v>
      </c>
      <c r="BI370" s="223">
        <f t="shared" ca="1" si="651"/>
        <v>1.2324386704813466E-2</v>
      </c>
      <c r="BJ370" s="223">
        <f t="shared" ca="1" si="652"/>
        <v>1.5854867682689771E-2</v>
      </c>
      <c r="BK370" s="223">
        <f t="shared" ca="1" si="653"/>
        <v>1.8614869634145412E-2</v>
      </c>
      <c r="BL370" s="223">
        <f t="shared" ca="1" si="654"/>
        <v>2.0470268222160626E-2</v>
      </c>
      <c r="BM370" s="223">
        <f t="shared" ca="1" si="655"/>
        <v>2.1330898979498858E-2</v>
      </c>
      <c r="BN370" s="223">
        <f t="shared" ca="1" si="656"/>
        <v>2.1154938917706791E-2</v>
      </c>
      <c r="BO370" s="223">
        <f t="shared" ca="1" si="657"/>
        <v>1.9950938946184098E-2</v>
      </c>
      <c r="BP370" s="223">
        <f t="shared" ca="1" si="658"/>
        <v>1.777740833441413E-2</v>
      </c>
      <c r="BQ370" s="223">
        <f t="shared" ca="1" si="659"/>
        <v>1.4739971410721017E-2</v>
      </c>
      <c r="BR370" s="223">
        <f t="shared" ca="1" si="660"/>
        <v>1.098623466988089E-2</v>
      </c>
      <c r="BS370" s="223">
        <f t="shared" ca="1" si="661"/>
        <v>6.6986137262908104E-3</v>
      </c>
      <c r="BT370" s="223">
        <f t="shared" ca="1" si="662"/>
        <v>2.0854686922136476E-3</v>
      </c>
      <c r="BU370" s="223">
        <f t="shared" ca="1" si="663"/>
        <v>-2.6290212360477704E-3</v>
      </c>
      <c r="BV370" s="223">
        <f t="shared" ca="1" si="664"/>
        <v>-7.215751932070317E-3</v>
      </c>
      <c r="BW370" s="223">
        <f t="shared" ca="1" si="665"/>
        <v>-1.1451827823853499E-2</v>
      </c>
      <c r="BX370" s="223">
        <f t="shared" ca="1" si="666"/>
        <v>-1.5131393669066375E-2</v>
      </c>
      <c r="BY370" s="223">
        <f t="shared" ca="1" si="667"/>
        <v>-1.8075638242865618E-2</v>
      </c>
      <c r="BZ370" s="223">
        <f t="shared" ca="1" si="668"/>
        <v>-2.0141483801673386E-2</v>
      </c>
      <c r="CA370" s="223">
        <f t="shared" ca="1" si="669"/>
        <v>-2.1228539051992873E-2</v>
      </c>
      <c r="CB370" s="223">
        <f t="shared" ca="1" si="670"/>
        <v>-2.1283977739597663E-2</v>
      </c>
      <c r="CC370" s="223">
        <f t="shared" ca="1" si="671"/>
        <v>-2.0305105780443252E-2</v>
      </c>
      <c r="CD370" s="223">
        <f t="shared" ca="1" si="672"/>
        <v>-1.8339492181674598E-2</v>
      </c>
      <c r="CE370" s="223">
        <f t="shared" ca="1" si="673"/>
        <v>-1.5482657390526454E-2</v>
      </c>
      <c r="CF370" s="223">
        <f t="shared" ca="1" si="674"/>
        <v>-1.1873431407512205E-2</v>
      </c>
      <c r="CG370" s="223">
        <f t="shared" ca="1" si="675"/>
        <v>-7.6872072398256521E-3</v>
      </c>
      <c r="CH370" s="223">
        <f t="shared" ca="1" si="676"/>
        <v>-3.1274175483786961E-3</v>
      </c>
      <c r="CI370" s="223">
        <f t="shared" ca="1" si="677"/>
        <v>1.5843513128796453E-3</v>
      </c>
      <c r="CJ370" s="223">
        <f t="shared" ca="1" si="678"/>
        <v>6.2191274497907859E-3</v>
      </c>
      <c r="CK370" s="223">
        <f t="shared" ca="1" si="679"/>
        <v>1.0551680486604188E-2</v>
      </c>
      <c r="CL370" s="223">
        <f t="shared" ca="1" si="680"/>
        <v>1.4371466802740644E-2</v>
      </c>
      <c r="CM370" s="223">
        <f t="shared" ca="1" si="681"/>
        <v>1.7492861055819854E-2</v>
      </c>
      <c r="CN370" s="223">
        <f t="shared" ca="1" si="682"/>
        <v>1.9764176782522309E-2</v>
      </c>
      <c r="CO370" s="223">
        <f t="shared" ca="1" si="683"/>
        <v>2.1075037714510213E-2</v>
      </c>
      <c r="CP370" s="223">
        <f t="shared" ca="1" si="684"/>
        <v>2.1361741594857573E-2</v>
      </c>
      <c r="CQ370" s="223">
        <f t="shared" ca="1" si="685"/>
        <v>2.0610355836360127E-2</v>
      </c>
      <c r="CR370" s="223">
        <f t="shared" ca="1" si="686"/>
        <v>1.8857394585919632E-2</v>
      </c>
      <c r="CS370" s="223">
        <f t="shared" ca="1" si="687"/>
        <v>1.6188044292557439E-2</v>
      </c>
      <c r="CT370" s="223">
        <f t="shared" ca="1" si="688"/>
        <v>1.2732024008893091E-2</v>
      </c>
      <c r="CU370" s="223">
        <f t="shared" ca="1" si="689"/>
        <v>8.6572815977998489E-3</v>
      </c>
      <c r="CV370" s="223">
        <f t="shared" ca="1" si="690"/>
        <v>4.1618321817403145E-3</v>
      </c>
      <c r="CW370" s="223">
        <f t="shared" ca="1" si="691"/>
        <v>-5.3586454862608254E-4</v>
      </c>
      <c r="CX370" s="223">
        <f t="shared" ca="1" si="692"/>
        <v>-5.2075205447534465E-3</v>
      </c>
      <c r="CY370" s="223">
        <f t="shared" ca="1" si="693"/>
        <v>-9.6261132268446598E-3</v>
      </c>
      <c r="CZ370" s="223">
        <f t="shared" ca="1" si="694"/>
        <v>-1.3576917814095263E-2</v>
      </c>
      <c r="DA370" s="223">
        <f t="shared" ca="1" si="695"/>
        <v>-1.6867942034296979E-2</v>
      </c>
      <c r="DB370" s="223">
        <f t="shared" ca="1" si="696"/>
        <v>-1.9339256130364673E-2</v>
      </c>
      <c r="DC370" s="223">
        <f t="shared" ca="1" si="697"/>
        <v>-2.0870764765218021E-2</v>
      </c>
      <c r="DD370" s="223">
        <f t="shared" ca="1" si="698"/>
        <v>-2.1388043143547891E-2</v>
      </c>
      <c r="DE370" s="223">
        <f t="shared" ca="1" si="699"/>
        <v>-2.0865953739813245E-2</v>
      </c>
      <c r="DF370" s="223">
        <f t="shared" ca="1" si="700"/>
        <v>-1.932986787489446E-2</v>
      </c>
      <c r="DG370" s="223">
        <f t="shared" ca="1" si="701"/>
        <v>-1.6854432777982487E-2</v>
      </c>
      <c r="DH370" s="223">
        <f t="shared" ca="1" si="702"/>
        <v>-1.3559944049242899E-2</v>
      </c>
      <c r="DI370" s="223">
        <f t="shared" ca="1" si="703"/>
        <v>-9.6064998061167056E-3</v>
      </c>
      <c r="DJ370" s="223">
        <f t="shared" ca="1" si="704"/>
        <v>-5.1862205968425962E-3</v>
      </c>
      <c r="DK370" s="223">
        <f t="shared" ca="1" si="705"/>
        <v>-5.1391316026138702E-4</v>
      </c>
      <c r="DL370" s="223">
        <f t="shared" ca="1" si="706"/>
        <v>4.1833682665989354E-3</v>
      </c>
      <c r="DM370" s="223">
        <f t="shared" ca="1" si="707"/>
        <v>8.6773558171736528E-3</v>
      </c>
      <c r="DN370" s="223">
        <f t="shared" ca="1" si="708"/>
        <v>1.2749660841238228E-2</v>
      </c>
      <c r="DO370" s="223">
        <f t="shared" ca="1" si="709"/>
        <v>1.6202386662956203E-2</v>
      </c>
      <c r="DP370" s="223">
        <f t="shared" ca="1" si="710"/>
        <v>1.8867745516270251E-2</v>
      </c>
      <c r="DQ370" s="223">
        <f t="shared" ca="1" si="711"/>
        <v>2.0616212315543316E-2</v>
      </c>
      <c r="DR370" s="223">
        <f t="shared" ca="1" si="712"/>
        <v>2.1362819022934083E-2</v>
      </c>
      <c r="DS370" s="223">
        <f t="shared" ca="1" si="713"/>
        <v>2.1071283733065445E-2</v>
      </c>
      <c r="DT370" s="223">
        <f t="shared" ca="1" si="714"/>
        <v>1.9755773819062239E-2</v>
      </c>
      <c r="DU370" s="223">
        <f t="shared" ca="1" si="715"/>
        <v>1.7480217458571364E-2</v>
      </c>
      <c r="DV370" s="223">
        <f t="shared" ca="1" si="716"/>
        <v>1.4355196996667315E-2</v>
      </c>
      <c r="DW370" s="223">
        <f t="shared" ca="1" si="717"/>
        <v>1.0532575114970555E-2</v>
      </c>
      <c r="DX370" s="223">
        <f t="shared" ca="1" si="718"/>
        <v>6.1981149522678863E-3</v>
      </c>
      <c r="DY370" s="223">
        <f t="shared" ca="1" si="719"/>
        <v>1.5624528073322364E-3</v>
      </c>
      <c r="DZ370" s="223">
        <f t="shared" ca="1" si="720"/>
        <v>-3.1491378878703343E-3</v>
      </c>
      <c r="EA370" s="223">
        <f t="shared" ca="1" si="721"/>
        <v>-7.7076938972925422E-3</v>
      </c>
      <c r="EB370" s="223">
        <f t="shared" ca="1" si="722"/>
        <v>-1.1891688818676201E-2</v>
      </c>
      <c r="EC370" s="223">
        <f t="shared" ca="1" si="723"/>
        <v>-1.5497798322982958E-2</v>
      </c>
      <c r="ED370" s="223">
        <f t="shared" ca="1" si="724"/>
        <v>-1.8350780850607769E-2</v>
      </c>
      <c r="EE370" s="223">
        <f t="shared" ca="1" si="725"/>
        <v>-2.0311993604633531E-2</v>
      </c>
      <c r="EF370" s="223">
        <f t="shared" ca="1" si="726"/>
        <v>-2.1286130000132068E-2</v>
      </c>
      <c r="EG370" s="223">
        <f t="shared" ca="1" si="727"/>
        <v>-2.1225851158178224E-2</v>
      </c>
      <c r="EH370" s="223">
        <f t="shared" ca="1" si="728"/>
        <v>-2.0134086373698446E-2</v>
      </c>
      <c r="EI370" s="223">
        <f t="shared" ca="1" si="729"/>
        <v>-1.8063890764216373E-2</v>
      </c>
      <c r="EJ370" s="223">
        <f t="shared" ca="1" si="730"/>
        <v>-1.5115867017159949E-2</v>
      </c>
      <c r="EK370" s="223">
        <f t="shared" ca="1" si="731"/>
        <v>-1.1433276527827883E-2</v>
      </c>
      <c r="EL370" s="223">
        <f t="shared" ca="1" si="732"/>
        <v>-7.1950775058823397E-3</v>
      </c>
      <c r="EM370" s="223">
        <f t="shared" ca="1" si="733"/>
        <v>-2.607228368735592E-3</v>
      </c>
      <c r="EN370" s="223">
        <f t="shared" ca="1" si="734"/>
        <v>2.107320960138024E-3</v>
      </c>
      <c r="EO370" s="223">
        <f t="shared" ca="1" si="735"/>
        <v>6.7194634676985311E-3</v>
      </c>
      <c r="EP370" s="223">
        <f t="shared" ca="1" si="736"/>
        <v>1.1005068676161115E-2</v>
      </c>
      <c r="EQ370" s="223">
        <f t="shared" ca="1" si="737"/>
        <v>1.4755874429402783E-2</v>
      </c>
      <c r="ER370" s="223">
        <f t="shared" ca="1" si="738"/>
        <v>1.7789607546537602E-2</v>
      </c>
      <c r="ES370" s="223">
        <f t="shared" ca="1" si="739"/>
        <v>1.9958841522009697E-2</v>
      </c>
      <c r="ET370" s="223">
        <f t="shared" ca="1" si="740"/>
        <v>2.1158160825714943E-2</v>
      </c>
      <c r="EU370" s="223">
        <f t="shared" ca="1" si="741"/>
        <v>2.132928364868596E-2</v>
      </c>
      <c r="EV370" s="223">
        <f t="shared" ca="1" si="742"/>
        <v>2.0463894150722736E-2</v>
      </c>
      <c r="EW370" s="223">
        <f t="shared" ca="1" si="743"/>
        <v>1.8604046574800415E-2</v>
      </c>
      <c r="EX370" s="223">
        <f t="shared" ca="1" si="744"/>
        <v>1.5840121590014716E-2</v>
      </c>
      <c r="EY370" s="223">
        <f t="shared" ca="1" si="745"/>
        <v>1.2306434176092859E-2</v>
      </c>
      <c r="EZ370" s="223">
        <f t="shared" ca="1" si="746"/>
        <v>8.1747064875707636E-3</v>
      </c>
      <c r="FA370" s="223">
        <f t="shared" ca="1" si="747"/>
        <v>3.6457228886324303E-3</v>
      </c>
      <c r="FB370" s="223">
        <f t="shared" ca="1" si="748"/>
        <v>-1.0604273116331508E-3</v>
      </c>
      <c r="FC370" s="223">
        <f t="shared" ca="1" si="749"/>
        <v>-5.7150452620554192E-3</v>
      </c>
      <c r="FD370" s="223">
        <f t="shared" ca="1" si="750"/>
        <v>-1.0091936359274856E-2</v>
      </c>
      <c r="FE370" s="223">
        <f t="shared" ca="1" si="751"/>
        <v>-1.397840234186022E-2</v>
      </c>
      <c r="FF370" s="223">
        <f t="shared" ca="1" si="752"/>
        <v>-1.7185577519702278E-2</v>
      </c>
      <c r="FG370" s="223">
        <f t="shared" ca="1" si="753"/>
        <v>-1.9557606841971293E-2</v>
      </c>
      <c r="FH370" s="223">
        <f t="shared" ca="1" si="754"/>
        <v>-2.0979219788632656E-2</v>
      </c>
      <c r="FI370" s="223">
        <f t="shared" ca="1" si="755"/>
        <v>-2.1381332026659414E-2</v>
      </c>
      <c r="FJ370" s="223">
        <f t="shared" ca="1" si="756"/>
        <v>-2.0744402614312527E-2</v>
      </c>
      <c r="FK370" s="223">
        <f t="shared" ca="1" si="757"/>
        <v>-1.9099383607663667E-2</v>
      </c>
      <c r="FL370" s="223">
        <f t="shared" ca="1" si="758"/>
        <v>-1.6526215922528349E-2</v>
      </c>
      <c r="FM370" s="223">
        <f t="shared" ca="1" si="759"/>
        <v>-1.3149944546511364E-2</v>
      </c>
      <c r="FN370" s="223">
        <f t="shared" ca="1" si="760"/>
        <v>-9.1346418853109797E-3</v>
      </c>
      <c r="FO370" s="223">
        <f t="shared" ca="1" si="761"/>
        <v>-4.6754345427627922E-3</v>
      </c>
      <c r="FP370" s="223">
        <f t="shared" ca="1" si="762"/>
        <v>1.0979000852088736E-5</v>
      </c>
      <c r="FQ370" s="223">
        <f t="shared" ca="1" si="763"/>
        <v>4.6968590117970974E-3</v>
      </c>
      <c r="FR370" s="223">
        <f t="shared" ca="1" si="764"/>
        <v>9.1544916837500798E-3</v>
      </c>
      <c r="FS370" s="223">
        <f t="shared" ca="1" si="765"/>
        <v>1.3167255058712671E-2</v>
      </c>
      <c r="FT370" s="223">
        <f t="shared" ca="1" si="766"/>
        <v>1.6540145931343134E-2</v>
      </c>
      <c r="FU370" s="223">
        <f t="shared" ca="1" si="767"/>
        <v>1.9109256174006512E-2</v>
      </c>
      <c r="FV370" s="223">
        <f t="shared" ca="1" si="768"/>
        <v>2.0749737973516959E-2</v>
      </c>
      <c r="FW370" s="223">
        <f t="shared" ca="1" si="769"/>
        <v>2.1381870902997143E-2</v>
      </c>
      <c r="FX370" s="223">
        <f t="shared" ca="1" si="770"/>
        <v>2.0974935995009356E-2</v>
      </c>
      <c r="FY370" s="223">
        <f t="shared" ca="1" si="771"/>
        <v>1.9548708552507704E-2</v>
      </c>
      <c r="FZ370" s="223">
        <f t="shared" ca="1" si="772"/>
        <v>1.7172497153358963E-2</v>
      </c>
      <c r="GA370" s="223">
        <f t="shared" ca="1" si="773"/>
        <v>1.3961775548718212E-2</v>
      </c>
      <c r="GB370" s="223">
        <f t="shared" ca="1" si="774"/>
        <v>1.0072571130649344E-2</v>
      </c>
      <c r="GC370" s="223">
        <f t="shared" ca="1" si="775"/>
        <v>5.6938826655600914E-3</v>
      </c>
      <c r="GD370" s="223">
        <f t="shared" ca="1" si="776"/>
        <v>1.0384957593036724E-3</v>
      </c>
      <c r="GE370" s="223">
        <f t="shared" ca="1" si="777"/>
        <v>-3.6673576167830946E-3</v>
      </c>
      <c r="GF370" s="223">
        <f t="shared" ca="1" si="778"/>
        <v>-8.1949930359202436E-3</v>
      </c>
      <c r="GG370" s="223">
        <f t="shared" ca="1" si="779"/>
        <v>-1.2324386704813475E-2</v>
      </c>
      <c r="GH370" s="223">
        <f t="shared" ca="1" si="780"/>
        <v>-1.5854867682689702E-2</v>
      </c>
      <c r="GI370" s="223">
        <f t="shared" ca="1" si="781"/>
        <v>-1.8614869634145381E-2</v>
      </c>
      <c r="GJ370" s="223">
        <f t="shared" ca="1" si="782"/>
        <v>-2.047026822216063E-2</v>
      </c>
      <c r="GK370" s="223">
        <f t="shared" ca="1" si="783"/>
        <v>-2.1330898979498858E-2</v>
      </c>
      <c r="GL370" s="223">
        <f t="shared" ca="1" si="784"/>
        <v>-2.1154938917706798E-2</v>
      </c>
      <c r="GM370" s="223">
        <f t="shared" ca="1" si="785"/>
        <v>-1.9950938946184105E-2</v>
      </c>
      <c r="GN370" s="223">
        <f t="shared" ca="1" si="786"/>
        <v>-1.7777408334414123E-2</v>
      </c>
      <c r="GO370" s="223">
        <f t="shared" ca="1" si="787"/>
        <v>-1.4739971410720979E-2</v>
      </c>
      <c r="GP370" s="223">
        <f t="shared" ca="1" si="788"/>
        <v>-1.0986234669880942E-2</v>
      </c>
      <c r="GQ370" s="223">
        <f t="shared" ca="1" si="789"/>
        <v>-6.6986137262908339E-3</v>
      </c>
      <c r="GR370" s="223">
        <f t="shared" ca="1" si="790"/>
        <v>-2.0854686922136337E-3</v>
      </c>
      <c r="GS370" s="223">
        <f t="shared" ca="1" si="791"/>
        <v>2.6290212360476715E-3</v>
      </c>
      <c r="GT370" s="223">
        <f t="shared" ca="1" si="792"/>
        <v>7.2157519320702581E-3</v>
      </c>
      <c r="GU370" s="223">
        <f t="shared" ca="1" si="793"/>
        <v>1.145182782385348E-2</v>
      </c>
      <c r="GV370" s="223">
        <f t="shared" ca="1" si="794"/>
        <v>1.5131393669066386E-2</v>
      </c>
      <c r="GW370" s="223">
        <f t="shared" ca="1" si="795"/>
        <v>1.8075638242865587E-2</v>
      </c>
      <c r="GX370" s="223">
        <f t="shared" ca="1" si="796"/>
        <v>2.0141483801673375E-2</v>
      </c>
      <c r="GY370" s="223">
        <f t="shared" ca="1" si="797"/>
        <v>2.1228539051992866E-2</v>
      </c>
      <c r="GZ370" s="223">
        <f t="shared" ca="1" si="798"/>
        <v>2.1283977739597656E-2</v>
      </c>
      <c r="HA370" s="223">
        <f t="shared" ca="1" si="799"/>
        <v>2.0305105780443283E-2</v>
      </c>
      <c r="HB370" s="223">
        <f t="shared" ca="1" si="800"/>
        <v>1.8339492181674612E-2</v>
      </c>
      <c r="HC370" s="223">
        <f t="shared" ca="1" si="801"/>
        <v>1.5482657390526419E-2</v>
      </c>
      <c r="HD370" s="223">
        <f t="shared" ca="1" si="802"/>
        <v>1.1873431407512288E-2</v>
      </c>
      <c r="HE370" s="223">
        <f t="shared" ca="1" si="803"/>
        <v>7.6872072398256721E-3</v>
      </c>
      <c r="HF370" s="223">
        <f t="shared" ca="1" si="804"/>
        <v>3.1274175483787204E-3</v>
      </c>
      <c r="HG370" s="223">
        <f t="shared" ca="1" si="805"/>
        <v>-1.5843513128796973E-3</v>
      </c>
      <c r="HH370" s="223">
        <f t="shared" ca="1" si="806"/>
        <v>-6.2191274497906904E-3</v>
      </c>
      <c r="HI370" s="223">
        <f t="shared" ca="1" si="807"/>
        <v>-1.0551680486604167E-2</v>
      </c>
      <c r="HJ370" s="223">
        <f t="shared" ca="1" si="808"/>
        <v>-1.4371466802740627E-2</v>
      </c>
      <c r="HK370" s="223">
        <f t="shared" ca="1" si="809"/>
        <v>-1.7492861055819889E-2</v>
      </c>
      <c r="HL370" s="223">
        <f t="shared" ca="1" si="810"/>
        <v>-1.9764176782522267E-2</v>
      </c>
      <c r="HM370" s="223">
        <f t="shared" ca="1" si="811"/>
        <v>-2.1075037714510206E-2</v>
      </c>
      <c r="HN370" s="223">
        <f t="shared" ca="1" si="812"/>
        <v>-2.1361741594857576E-2</v>
      </c>
      <c r="HO370" s="223">
        <f t="shared" ca="1" si="813"/>
        <v>-2.0610355836360113E-2</v>
      </c>
      <c r="HP370" s="223">
        <f t="shared" ca="1" si="814"/>
        <v>-1.8857394585919646E-2</v>
      </c>
      <c r="HQ370" s="223">
        <f t="shared" ca="1" si="815"/>
        <v>-1.6188044292557453E-2</v>
      </c>
      <c r="HR370" s="223">
        <f t="shared" ca="1" si="816"/>
        <v>-1.2732024008893049E-2</v>
      </c>
      <c r="HS370" s="223">
        <f t="shared" ca="1" si="817"/>
        <v>-8.6572815977999391E-3</v>
      </c>
      <c r="HT370" s="223">
        <f t="shared" ca="1" si="818"/>
        <v>-4.1618321817403362E-3</v>
      </c>
      <c r="HU370" s="223">
        <f t="shared" ca="1" si="819"/>
        <v>5.3586454862605999E-4</v>
      </c>
      <c r="HV370" s="223">
        <f t="shared" ca="1" si="820"/>
        <v>5.207520544753496E-3</v>
      </c>
      <c r="HW370" s="223">
        <f t="shared" ca="1" si="821"/>
        <v>9.6261132268445695E-3</v>
      </c>
      <c r="HX370" s="223">
        <f t="shared" ca="1" si="822"/>
        <v>1.3576917814095245E-2</v>
      </c>
      <c r="HY370" s="223">
        <f t="shared" ca="1" si="823"/>
        <v>1.6867942034296965E-2</v>
      </c>
      <c r="HZ370" s="223">
        <f t="shared" ca="1" si="824"/>
        <v>1.9339256130364697E-2</v>
      </c>
      <c r="IA370" s="223">
        <f t="shared" ca="1" si="825"/>
        <v>2.0870764765218E-2</v>
      </c>
      <c r="IB370" s="223">
        <f t="shared" ca="1" si="826"/>
        <v>2.1388043143547895E-2</v>
      </c>
      <c r="IC370" s="223">
        <f t="shared" ca="1" si="827"/>
        <v>2.0865953739813235E-2</v>
      </c>
      <c r="ID370" s="223">
        <f t="shared" ca="1" si="828"/>
        <v>1.9329867874894505E-2</v>
      </c>
      <c r="IE370" s="223">
        <f t="shared" ca="1" si="829"/>
        <v>-2.6774045848436999E-3</v>
      </c>
      <c r="IF370" s="223">
        <f t="shared" ca="1" si="830"/>
        <v>1.3559944049242918E-2</v>
      </c>
      <c r="IG370" s="223">
        <f t="shared" ca="1" si="831"/>
        <v>9.6064998061166588E-3</v>
      </c>
      <c r="IH370" s="223">
        <f t="shared" ca="1" si="832"/>
        <v>5.1862205968426934E-3</v>
      </c>
      <c r="II370" s="223">
        <f t="shared" ca="1" si="833"/>
        <v>5.139131602614113E-4</v>
      </c>
      <c r="IJ370" s="223">
        <f t="shared" ca="1" si="834"/>
        <v>-4.1833682665989146E-3</v>
      </c>
      <c r="IK370" s="223">
        <f t="shared" ca="1" si="835"/>
        <v>-8.6773558171737031E-3</v>
      </c>
      <c r="IL370" s="223">
        <f t="shared" ca="1" si="836"/>
        <v>-1.2749660841238152E-2</v>
      </c>
      <c r="IM370" s="223">
        <f t="shared" ca="1" si="837"/>
        <v>-1.6202386662956193E-2</v>
      </c>
      <c r="IN370" s="223">
        <f t="shared" ca="1" si="838"/>
        <v>-1.886774551627024E-2</v>
      </c>
      <c r="IO370" s="223">
        <f t="shared" ca="1" si="839"/>
        <v>-2.0616212315543329E-2</v>
      </c>
      <c r="IP370" s="223">
        <f t="shared" ca="1" si="840"/>
        <v>-2.1362819022934076E-2</v>
      </c>
      <c r="IQ370" s="223">
        <f t="shared" ca="1" si="841"/>
        <v>-2.1071283733065448E-2</v>
      </c>
      <c r="IR370" s="223">
        <f t="shared" ca="1" si="842"/>
        <v>-1.9755773819062218E-2</v>
      </c>
      <c r="IS370" s="223">
        <f t="shared" ca="1" si="843"/>
        <v>-1.7480217458571423E-2</v>
      </c>
      <c r="IT370" s="223">
        <f t="shared" ca="1" si="844"/>
        <v>-1.4355196996667333E-2</v>
      </c>
      <c r="IU370" s="223">
        <f t="shared" ca="1" si="845"/>
        <v>-1.0532575114970574E-2</v>
      </c>
      <c r="IV370" s="223">
        <f t="shared" ca="1" si="846"/>
        <v>-6.1981149522678377E-3</v>
      </c>
      <c r="IW370" s="223">
        <f t="shared" ca="1" si="847"/>
        <v>-1.5624528073323336E-3</v>
      </c>
      <c r="IX370" s="223">
        <f t="shared" ca="1" si="848"/>
        <v>3.1491378878703118E-3</v>
      </c>
      <c r="IY370" s="223">
        <f t="shared" ca="1" si="849"/>
        <v>7.7076938972925205E-3</v>
      </c>
      <c r="IZ370" s="223">
        <f t="shared" ca="1" si="850"/>
        <v>1.1891688818676242E-2</v>
      </c>
      <c r="JA370" s="223">
        <f t="shared" ca="1" si="851"/>
        <v>1.5497798322982891E-2</v>
      </c>
      <c r="JB370" s="223">
        <f t="shared" ca="1" si="852"/>
        <v>1.8350780850607755E-2</v>
      </c>
    </row>
    <row r="371" spans="2:262">
      <c r="B371" s="230">
        <v>10</v>
      </c>
      <c r="C371" s="229">
        <f t="shared" si="853"/>
        <v>1.9531249999999998E-4</v>
      </c>
      <c r="D371" s="226">
        <f t="shared" ca="1" si="597"/>
        <v>58.263832329778744</v>
      </c>
      <c r="E371" s="225">
        <f ca="1">P361</f>
        <v>0.16383232977874546</v>
      </c>
      <c r="F371" s="224">
        <v>10</v>
      </c>
      <c r="G371" s="223">
        <f t="shared" ca="1" si="854"/>
        <v>-8.1475232485939077E-4</v>
      </c>
      <c r="H371" s="223">
        <f t="shared" ca="1" si="598"/>
        <v>-8.5549400671707822E-4</v>
      </c>
      <c r="I371" s="223">
        <f t="shared" ca="1" si="599"/>
        <v>-8.4495952201298725E-4</v>
      </c>
      <c r="J371" s="223">
        <f t="shared" ca="1" si="600"/>
        <v>-7.8378028135676361E-4</v>
      </c>
      <c r="K371" s="223">
        <f t="shared" ca="1" si="601"/>
        <v>-6.7562321509436005E-4</v>
      </c>
      <c r="L371" s="223">
        <f t="shared" ca="1" si="602"/>
        <v>-5.2697098669385453E-4</v>
      </c>
      <c r="M371" s="223">
        <f t="shared" ca="1" si="603"/>
        <v>-3.4673343814525012E-4</v>
      </c>
      <c r="N371" s="223">
        <f t="shared" ca="1" si="604"/>
        <v>-1.4571355636312512E-4</v>
      </c>
      <c r="O371" s="223">
        <f t="shared" ca="1" si="605"/>
        <v>6.4040030772537909E-5</v>
      </c>
      <c r="P371" s="223">
        <f t="shared" ca="1" si="606"/>
        <v>2.6995521897292936E-4</v>
      </c>
      <c r="Q371" s="223">
        <f t="shared" ca="1" si="607"/>
        <v>4.596899679608985E-4</v>
      </c>
      <c r="R371" s="223">
        <f t="shared" ca="1" si="608"/>
        <v>6.2187205243121062E-4</v>
      </c>
      <c r="S371" s="223">
        <f t="shared" ca="1" si="609"/>
        <v>7.4678068473212273E-4</v>
      </c>
      <c r="T371" s="223">
        <f t="shared" ca="1" si="610"/>
        <v>8.2692915451315055E-4</v>
      </c>
      <c r="U371" s="223">
        <f t="shared" ca="1" si="611"/>
        <v>8.5751356337886967E-4</v>
      </c>
      <c r="V371" s="223">
        <f t="shared" ca="1" si="612"/>
        <v>8.3670075851829733E-4</v>
      </c>
      <c r="W371" s="223">
        <f t="shared" ca="1" si="613"/>
        <v>7.6573820728978925E-4</v>
      </c>
      <c r="X371" s="223">
        <f t="shared" ca="1" si="614"/>
        <v>6.4887922715421817E-4</v>
      </c>
      <c r="Y371" s="223">
        <f t="shared" ca="1" si="615"/>
        <v>4.931280524868377E-4</v>
      </c>
      <c r="Z371" s="223">
        <f t="shared" ca="1" si="616"/>
        <v>3.0782001832416585E-4</v>
      </c>
      <c r="AA371" s="223">
        <f t="shared" ca="1" si="617"/>
        <v>1.0406202377987849E-4</v>
      </c>
      <c r="AB371" s="223">
        <f t="shared" ca="1" si="618"/>
        <v>-1.0593318764985399E-4</v>
      </c>
      <c r="AC371" s="223">
        <f t="shared" ca="1" si="619"/>
        <v>-3.0957902932163972E-4</v>
      </c>
      <c r="AD371" s="223">
        <f t="shared" ca="1" si="620"/>
        <v>-4.9466947990138674E-4</v>
      </c>
      <c r="AE371" s="223">
        <f t="shared" ca="1" si="621"/>
        <v>-6.5011068169003186E-4</v>
      </c>
      <c r="AF371" s="223">
        <f t="shared" ca="1" si="622"/>
        <v>-7.6658587864849507E-4</v>
      </c>
      <c r="AG371" s="223">
        <f t="shared" ca="1" si="623"/>
        <v>-8.3711383940324874E-4</v>
      </c>
      <c r="AH371" s="223">
        <f t="shared" ca="1" si="624"/>
        <v>-8.574672947571642E-4</v>
      </c>
      <c r="AI371" s="223">
        <f t="shared" ca="1" si="625"/>
        <v>-8.2642630961000593E-4</v>
      </c>
      <c r="AJ371" s="223">
        <f t="shared" ca="1" si="626"/>
        <v>-7.4585140281070847E-4</v>
      </c>
      <c r="AK371" s="223">
        <f t="shared" ca="1" si="627"/>
        <v>-6.2057203232075426E-4</v>
      </c>
      <c r="AL371" s="223">
        <f t="shared" ca="1" si="628"/>
        <v>-4.5809712960846424E-4</v>
      </c>
      <c r="AM371" s="223">
        <f t="shared" ca="1" si="629"/>
        <v>-2.6816503311709046E-4</v>
      </c>
      <c r="AN371" s="223">
        <f t="shared" ca="1" si="630"/>
        <v>-6.215979666658963E-5</v>
      </c>
      <c r="AO371" s="223">
        <f t="shared" ca="1" si="631"/>
        <v>1.4757114219946909E-4</v>
      </c>
      <c r="AP371" s="223">
        <f t="shared" ca="1" si="632"/>
        <v>3.4845703667279342E-4</v>
      </c>
      <c r="AQ371" s="223">
        <f t="shared" ca="1" si="633"/>
        <v>5.284572897368637E-4</v>
      </c>
      <c r="AR371" s="223">
        <f t="shared" ca="1" si="634"/>
        <v>6.7678313737369188E-4</v>
      </c>
      <c r="AS371" s="223">
        <f t="shared" ca="1" si="635"/>
        <v>7.8454430003821051E-4</v>
      </c>
      <c r="AT371" s="223">
        <f t="shared" ca="1" si="636"/>
        <v>8.4528184373171191E-4</v>
      </c>
      <c r="AU371" s="223">
        <f t="shared" ca="1" si="637"/>
        <v>8.5535531231712379E-4</v>
      </c>
      <c r="AV371" s="223">
        <f t="shared" ca="1" si="638"/>
        <v>8.1416092733546837E-4</v>
      </c>
      <c r="AW371" s="223">
        <f t="shared" ca="1" si="639"/>
        <v>7.2416777697338933E-4</v>
      </c>
      <c r="AX371" s="223">
        <f t="shared" ca="1" si="640"/>
        <v>5.9076982510573883E-4</v>
      </c>
      <c r="AY371" s="223">
        <f t="shared" ca="1" si="641"/>
        <v>4.2196261062029436E-4</v>
      </c>
      <c r="AZ371" s="223">
        <f t="shared" ca="1" si="642"/>
        <v>2.2786401485675101E-4</v>
      </c>
      <c r="BA371" s="223">
        <f t="shared" ca="1" si="643"/>
        <v>2.0107821158575818E-5</v>
      </c>
      <c r="BB371" s="223">
        <f t="shared" ca="1" si="644"/>
        <v>-1.8885358494182084E-4</v>
      </c>
      <c r="BC371" s="223">
        <f t="shared" ca="1" si="645"/>
        <v>-3.8649558050137076E-4</v>
      </c>
      <c r="BD371" s="223">
        <f t="shared" ca="1" si="646"/>
        <v>-5.6097199967397268E-4</v>
      </c>
      <c r="BE371" s="223">
        <f t="shared" ca="1" si="647"/>
        <v>-7.0182516320021647E-4</v>
      </c>
      <c r="BF371" s="223">
        <f t="shared" ca="1" si="648"/>
        <v>-8.0061268549116906E-4</v>
      </c>
      <c r="BG371" s="223">
        <f t="shared" ca="1" si="649"/>
        <v>-8.5141349006068027E-4</v>
      </c>
      <c r="BH371" s="223">
        <f t="shared" ca="1" si="650"/>
        <v>-8.5118270400943476E-4</v>
      </c>
      <c r="BI371" s="223">
        <f t="shared" ca="1" si="651"/>
        <v>-7.9993416007490491E-4</v>
      </c>
      <c r="BJ371" s="223">
        <f t="shared" ca="1" si="652"/>
        <v>-7.007395675317355E-4</v>
      </c>
      <c r="BK371" s="223">
        <f t="shared" ca="1" si="653"/>
        <v>-5.5954440163671882E-4</v>
      </c>
      <c r="BL371" s="223">
        <f t="shared" ca="1" si="654"/>
        <v>-3.8481154674358063E-4</v>
      </c>
      <c r="BM371" s="223">
        <f t="shared" ca="1" si="655"/>
        <v>-1.8701405222609269E-4</v>
      </c>
      <c r="BN371" s="223">
        <f t="shared" ca="1" si="656"/>
        <v>2.1992595851846083E-5</v>
      </c>
      <c r="BO371" s="223">
        <f t="shared" ca="1" si="657"/>
        <v>2.2968106285642885E-4</v>
      </c>
      <c r="BP371" s="223">
        <f t="shared" ca="1" si="658"/>
        <v>4.2360302262350565E-4</v>
      </c>
      <c r="BQ371" s="223">
        <f t="shared" ca="1" si="659"/>
        <v>5.9213527892852419E-4</v>
      </c>
      <c r="BR371" s="223">
        <f t="shared" ca="1" si="660"/>
        <v>7.2517643073596763E-4</v>
      </c>
      <c r="BS371" s="223">
        <f t="shared" ca="1" si="661"/>
        <v>8.1475232485939044E-4</v>
      </c>
      <c r="BT371" s="223">
        <f t="shared" ca="1" si="662"/>
        <v>8.5549400671707811E-4</v>
      </c>
      <c r="BU371" s="223">
        <f t="shared" ca="1" si="663"/>
        <v>8.4495952201298747E-4</v>
      </c>
      <c r="BV371" s="223">
        <f t="shared" ca="1" si="664"/>
        <v>7.8378028135676371E-4</v>
      </c>
      <c r="BW371" s="223">
        <f t="shared" ca="1" si="665"/>
        <v>6.7562321509435973E-4</v>
      </c>
      <c r="BX371" s="223">
        <f t="shared" ca="1" si="666"/>
        <v>5.2697098669385594E-4</v>
      </c>
      <c r="BY371" s="223">
        <f t="shared" ca="1" si="667"/>
        <v>3.4673343814525088E-4</v>
      </c>
      <c r="BZ371" s="223">
        <f t="shared" ca="1" si="668"/>
        <v>1.4571355636312528E-4</v>
      </c>
      <c r="CA371" s="223">
        <f t="shared" ca="1" si="669"/>
        <v>-6.4040030772538506E-5</v>
      </c>
      <c r="CB371" s="223">
        <f t="shared" ca="1" si="670"/>
        <v>-2.6995521897292779E-4</v>
      </c>
      <c r="CC371" s="223">
        <f t="shared" ca="1" si="671"/>
        <v>-4.5968996796089774E-4</v>
      </c>
      <c r="CD371" s="223">
        <f t="shared" ca="1" si="672"/>
        <v>-6.2187205243121083E-4</v>
      </c>
      <c r="CE371" s="223">
        <f t="shared" ca="1" si="673"/>
        <v>-7.4678068473212327E-4</v>
      </c>
      <c r="CF371" s="223">
        <f t="shared" ca="1" si="674"/>
        <v>-8.2692915451315022E-4</v>
      </c>
      <c r="CG371" s="223">
        <f t="shared" ca="1" si="675"/>
        <v>-8.5751356337886956E-4</v>
      </c>
      <c r="CH371" s="223">
        <f t="shared" ca="1" si="676"/>
        <v>-8.3670075851829733E-4</v>
      </c>
      <c r="CI371" s="223">
        <f t="shared" ca="1" si="677"/>
        <v>-7.6573820728979012E-4</v>
      </c>
      <c r="CJ371" s="223">
        <f t="shared" ca="1" si="678"/>
        <v>-6.4887922715421904E-4</v>
      </c>
      <c r="CK371" s="223">
        <f t="shared" ca="1" si="679"/>
        <v>-4.9312805248683813E-4</v>
      </c>
      <c r="CL371" s="223">
        <f t="shared" ca="1" si="680"/>
        <v>-3.0782001832416563E-4</v>
      </c>
      <c r="CM371" s="223">
        <f t="shared" ca="1" si="681"/>
        <v>-1.0406202377988044E-4</v>
      </c>
      <c r="CN371" s="223">
        <f t="shared" ca="1" si="682"/>
        <v>1.0593318764985264E-4</v>
      </c>
      <c r="CO371" s="223">
        <f t="shared" ca="1" si="683"/>
        <v>3.0957902932163918E-4</v>
      </c>
      <c r="CP371" s="223">
        <f t="shared" ca="1" si="684"/>
        <v>4.9466947990138761E-4</v>
      </c>
      <c r="CQ371" s="223">
        <f t="shared" ca="1" si="685"/>
        <v>6.50110681690031E-4</v>
      </c>
      <c r="CR371" s="223">
        <f t="shared" ca="1" si="686"/>
        <v>7.6658587864849486E-4</v>
      </c>
      <c r="CS371" s="223">
        <f t="shared" ca="1" si="687"/>
        <v>8.3711383940324885E-4</v>
      </c>
      <c r="CT371" s="223">
        <f t="shared" ca="1" si="688"/>
        <v>8.5746729475716409E-4</v>
      </c>
      <c r="CU371" s="223">
        <f t="shared" ca="1" si="689"/>
        <v>8.2642630961000626E-4</v>
      </c>
      <c r="CV371" s="223">
        <f t="shared" ca="1" si="690"/>
        <v>7.4585140281070868E-4</v>
      </c>
      <c r="CW371" s="223">
        <f t="shared" ca="1" si="691"/>
        <v>6.2057203232075415E-4</v>
      </c>
      <c r="CX371" s="223">
        <f t="shared" ca="1" si="692"/>
        <v>4.5809712960846597E-4</v>
      </c>
      <c r="CY371" s="223">
        <f t="shared" ca="1" si="693"/>
        <v>2.6816503311709094E-4</v>
      </c>
      <c r="CZ371" s="223">
        <f t="shared" ca="1" si="694"/>
        <v>6.2159796666590172E-5</v>
      </c>
      <c r="DA371" s="223">
        <f t="shared" ca="1" si="695"/>
        <v>-1.4757114219946996E-4</v>
      </c>
      <c r="DB371" s="223">
        <f t="shared" ca="1" si="696"/>
        <v>-3.4845703667279153E-4</v>
      </c>
      <c r="DC371" s="223">
        <f t="shared" ca="1" si="697"/>
        <v>-5.2845728973686316E-4</v>
      </c>
      <c r="DD371" s="223">
        <f t="shared" ca="1" si="698"/>
        <v>-6.7678313737369155E-4</v>
      </c>
      <c r="DE371" s="223">
        <f t="shared" ca="1" si="699"/>
        <v>-7.8454430003821083E-4</v>
      </c>
      <c r="DF371" s="223">
        <f t="shared" ca="1" si="700"/>
        <v>-8.4528184373171159E-4</v>
      </c>
      <c r="DG371" s="223">
        <f t="shared" ca="1" si="701"/>
        <v>-8.553553123171239E-4</v>
      </c>
      <c r="DH371" s="223">
        <f t="shared" ca="1" si="702"/>
        <v>-8.1416092733546837E-4</v>
      </c>
      <c r="DI371" s="223">
        <f t="shared" ca="1" si="703"/>
        <v>-7.2416777697338879E-4</v>
      </c>
      <c r="DJ371" s="223">
        <f t="shared" ca="1" si="704"/>
        <v>-5.9076982510574024E-4</v>
      </c>
      <c r="DK371" s="223">
        <f t="shared" ca="1" si="705"/>
        <v>-4.2196261062029479E-4</v>
      </c>
      <c r="DL371" s="223">
        <f t="shared" ca="1" si="706"/>
        <v>-2.2786401485675153E-4</v>
      </c>
      <c r="DM371" s="223">
        <f t="shared" ca="1" si="707"/>
        <v>-2.0107821158574842E-5</v>
      </c>
      <c r="DN371" s="223">
        <f t="shared" ca="1" si="708"/>
        <v>1.8885358494182035E-4</v>
      </c>
      <c r="DO371" s="223">
        <f t="shared" ca="1" si="709"/>
        <v>3.8649558050137033E-4</v>
      </c>
      <c r="DP371" s="223">
        <f t="shared" ca="1" si="710"/>
        <v>5.6097199967397344E-4</v>
      </c>
      <c r="DQ371" s="223">
        <f t="shared" ca="1" si="711"/>
        <v>7.0182516320021527E-4</v>
      </c>
      <c r="DR371" s="223">
        <f t="shared" ca="1" si="712"/>
        <v>8.0061268549116895E-4</v>
      </c>
      <c r="DS371" s="223">
        <f t="shared" ca="1" si="713"/>
        <v>8.5141349006068005E-4</v>
      </c>
      <c r="DT371" s="223">
        <f t="shared" ca="1" si="714"/>
        <v>8.5118270400943465E-4</v>
      </c>
      <c r="DU371" s="223">
        <f t="shared" ca="1" si="715"/>
        <v>7.9993416007490556E-4</v>
      </c>
      <c r="DV371" s="223">
        <f t="shared" ca="1" si="716"/>
        <v>7.0073956753173583E-4</v>
      </c>
      <c r="DW371" s="223">
        <f t="shared" ca="1" si="717"/>
        <v>5.5954440163671925E-4</v>
      </c>
      <c r="DX371" s="223">
        <f t="shared" ca="1" si="718"/>
        <v>3.8481154674357976E-4</v>
      </c>
      <c r="DY371" s="223">
        <f t="shared" ca="1" si="719"/>
        <v>1.870140522260947E-4</v>
      </c>
      <c r="DZ371" s="223">
        <f t="shared" ca="1" si="720"/>
        <v>-2.1992595851845595E-5</v>
      </c>
      <c r="EA371" s="223">
        <f t="shared" ca="1" si="721"/>
        <v>-2.2968106285642831E-4</v>
      </c>
      <c r="EB371" s="223">
        <f t="shared" ca="1" si="722"/>
        <v>-4.2360302262350652E-4</v>
      </c>
      <c r="EC371" s="223">
        <f t="shared" ca="1" si="723"/>
        <v>-5.9213527892852268E-4</v>
      </c>
      <c r="ED371" s="223">
        <f t="shared" ca="1" si="724"/>
        <v>-7.2517643073596741E-4</v>
      </c>
      <c r="EE371" s="223">
        <f t="shared" ca="1" si="725"/>
        <v>-8.1475232485939077E-4</v>
      </c>
      <c r="EF371" s="223">
        <f t="shared" ca="1" si="726"/>
        <v>-8.55494006717078E-4</v>
      </c>
      <c r="EG371" s="223">
        <f t="shared" ca="1" si="727"/>
        <v>-8.4495952201298758E-4</v>
      </c>
      <c r="EH371" s="223">
        <f t="shared" ca="1" si="728"/>
        <v>-7.8378028135676512E-4</v>
      </c>
      <c r="EI371" s="223">
        <f t="shared" ca="1" si="729"/>
        <v>-6.7562321509436005E-4</v>
      </c>
      <c r="EJ371" s="223">
        <f t="shared" ca="1" si="730"/>
        <v>-5.2697098669385626E-4</v>
      </c>
      <c r="EK371" s="223">
        <f t="shared" ca="1" si="731"/>
        <v>-3.467334381452486E-4</v>
      </c>
      <c r="EL371" s="223">
        <f t="shared" ca="1" si="732"/>
        <v>-1.4571355636312577E-4</v>
      </c>
      <c r="EM371" s="223">
        <f t="shared" ca="1" si="733"/>
        <v>6.4040030772535036E-5</v>
      </c>
      <c r="EN371" s="223">
        <f t="shared" ca="1" si="734"/>
        <v>2.6995521897293017E-4</v>
      </c>
      <c r="EO371" s="223">
        <f t="shared" ca="1" si="735"/>
        <v>4.5968996796089736E-4</v>
      </c>
      <c r="EP371" s="223">
        <f t="shared" ca="1" si="736"/>
        <v>6.2187205243120834E-4</v>
      </c>
      <c r="EQ371" s="223">
        <f t="shared" ca="1" si="737"/>
        <v>7.4678068473212295E-4</v>
      </c>
      <c r="ER371" s="223">
        <f t="shared" ca="1" si="738"/>
        <v>8.2692915451315022E-4</v>
      </c>
      <c r="ES371" s="223">
        <f t="shared" ca="1" si="739"/>
        <v>8.5751356337886977E-4</v>
      </c>
      <c r="ET371" s="223">
        <f t="shared" ca="1" si="740"/>
        <v>8.3670075851829733E-4</v>
      </c>
      <c r="EU371" s="223">
        <f t="shared" ca="1" si="741"/>
        <v>7.6573820728979044E-4</v>
      </c>
      <c r="EV371" s="223">
        <f t="shared" ca="1" si="742"/>
        <v>6.4887922715421741E-4</v>
      </c>
      <c r="EW371" s="223">
        <f t="shared" ca="1" si="743"/>
        <v>4.9312805248683856E-4</v>
      </c>
      <c r="EX371" s="223">
        <f t="shared" ca="1" si="744"/>
        <v>3.0782001832416894E-4</v>
      </c>
      <c r="EY371" s="223">
        <f t="shared" ca="1" si="745"/>
        <v>1.04062023779878E-4</v>
      </c>
      <c r="EZ371" s="223">
        <f t="shared" ca="1" si="746"/>
        <v>-1.0593318764985215E-4</v>
      </c>
      <c r="FA371" s="223">
        <f t="shared" ca="1" si="747"/>
        <v>-3.0957902932163592E-4</v>
      </c>
      <c r="FB371" s="223">
        <f t="shared" ca="1" si="748"/>
        <v>-4.9466947990138707E-4</v>
      </c>
      <c r="FC371" s="223">
        <f t="shared" ca="1" si="749"/>
        <v>-6.5011068169003067E-4</v>
      </c>
      <c r="FD371" s="223">
        <f t="shared" ca="1" si="750"/>
        <v>-7.6658587864849605E-4</v>
      </c>
      <c r="FE371" s="223">
        <f t="shared" ca="1" si="751"/>
        <v>-8.3711383940324863E-4</v>
      </c>
      <c r="FF371" s="223">
        <f t="shared" ca="1" si="752"/>
        <v>-8.574672947571642E-4</v>
      </c>
      <c r="FG371" s="223">
        <f t="shared" ca="1" si="753"/>
        <v>-8.2642630961000561E-4</v>
      </c>
      <c r="FH371" s="223">
        <f t="shared" ca="1" si="754"/>
        <v>-7.458514028107089E-4</v>
      </c>
      <c r="FI371" s="223">
        <f t="shared" ca="1" si="755"/>
        <v>-6.2057203232075654E-4</v>
      </c>
      <c r="FJ371" s="223">
        <f t="shared" ca="1" si="756"/>
        <v>-4.5809712960846386E-4</v>
      </c>
      <c r="FK371" s="223">
        <f t="shared" ca="1" si="757"/>
        <v>-2.6816503311709143E-4</v>
      </c>
      <c r="FL371" s="223">
        <f t="shared" ca="1" si="758"/>
        <v>-6.215979666659375E-5</v>
      </c>
      <c r="FM371" s="223">
        <f t="shared" ca="1" si="759"/>
        <v>1.4757114219946942E-4</v>
      </c>
      <c r="FN371" s="223">
        <f t="shared" ca="1" si="760"/>
        <v>3.4845703667279104E-4</v>
      </c>
      <c r="FO371" s="223">
        <f t="shared" ca="1" si="761"/>
        <v>5.2845728973686522E-4</v>
      </c>
      <c r="FP371" s="223">
        <f t="shared" ca="1" si="762"/>
        <v>6.7678313737369123E-4</v>
      </c>
      <c r="FQ371" s="223">
        <f t="shared" ca="1" si="763"/>
        <v>7.8454430003820942E-4</v>
      </c>
      <c r="FR371" s="223">
        <f t="shared" ca="1" si="764"/>
        <v>8.4528184373171213E-4</v>
      </c>
      <c r="FS371" s="223">
        <f t="shared" ca="1" si="765"/>
        <v>8.553553123171239E-4</v>
      </c>
      <c r="FT371" s="223">
        <f t="shared" ca="1" si="766"/>
        <v>8.1416092733546956E-4</v>
      </c>
      <c r="FU371" s="223">
        <f t="shared" ca="1" si="767"/>
        <v>7.2416777697338912E-4</v>
      </c>
      <c r="FV371" s="223">
        <f t="shared" ca="1" si="768"/>
        <v>5.9076982510574056E-4</v>
      </c>
      <c r="FW371" s="223">
        <f t="shared" ca="1" si="769"/>
        <v>4.2196261062029262E-4</v>
      </c>
      <c r="FX371" s="223">
        <f t="shared" ca="1" si="770"/>
        <v>2.2786401485675207E-4</v>
      </c>
      <c r="FY371" s="223">
        <f t="shared" ca="1" si="771"/>
        <v>2.0107821158578474E-5</v>
      </c>
      <c r="FZ371" s="223">
        <f t="shared" ca="1" si="772"/>
        <v>-1.8885358494182279E-4</v>
      </c>
      <c r="GA371" s="223">
        <f t="shared" ca="1" si="773"/>
        <v>-3.8649558050136978E-4</v>
      </c>
      <c r="GB371" s="223">
        <f t="shared" ca="1" si="774"/>
        <v>-5.6097199967397073E-4</v>
      </c>
      <c r="GC371" s="223">
        <f t="shared" ca="1" si="775"/>
        <v>-7.0182516320021679E-4</v>
      </c>
      <c r="GD371" s="223">
        <f t="shared" ca="1" si="776"/>
        <v>-8.0061268549116863E-4</v>
      </c>
      <c r="GE371" s="223">
        <f t="shared" ca="1" si="777"/>
        <v>-8.5141349006067962E-4</v>
      </c>
      <c r="GF371" s="223">
        <f t="shared" ca="1" si="778"/>
        <v>-8.5118270400943476E-4</v>
      </c>
      <c r="GG371" s="223">
        <f t="shared" ca="1" si="779"/>
        <v>-7.9993416007490578E-4</v>
      </c>
      <c r="GH371" s="223">
        <f t="shared" ca="1" si="780"/>
        <v>-7.0073956753173442E-4</v>
      </c>
      <c r="GI371" s="223">
        <f t="shared" ca="1" si="781"/>
        <v>-5.5954440163671958E-4</v>
      </c>
      <c r="GJ371" s="223">
        <f t="shared" ca="1" si="782"/>
        <v>-3.8481154674358296E-4</v>
      </c>
      <c r="GK371" s="223">
        <f t="shared" ca="1" si="783"/>
        <v>-1.8701405222609221E-4</v>
      </c>
      <c r="GL371" s="223">
        <f t="shared" ca="1" si="784"/>
        <v>2.1992595851844999E-5</v>
      </c>
      <c r="GM371" s="223">
        <f t="shared" ca="1" si="785"/>
        <v>2.2968106285642495E-4</v>
      </c>
      <c r="GN371" s="223">
        <f t="shared" ca="1" si="786"/>
        <v>4.2360302262350603E-4</v>
      </c>
      <c r="GO371" s="223">
        <f t="shared" ca="1" si="787"/>
        <v>5.9213527892852235E-4</v>
      </c>
      <c r="GP371" s="223">
        <f t="shared" ca="1" si="788"/>
        <v>7.2517643073596546E-4</v>
      </c>
      <c r="GQ371" s="223">
        <f t="shared" ca="1" si="789"/>
        <v>8.1475232485939055E-4</v>
      </c>
      <c r="GR371" s="223">
        <f t="shared" ca="1" si="790"/>
        <v>8.55494006717078E-4</v>
      </c>
      <c r="GS371" s="223">
        <f t="shared" ca="1" si="791"/>
        <v>8.4495952201298703E-4</v>
      </c>
      <c r="GT371" s="223">
        <f t="shared" ca="1" si="792"/>
        <v>7.8378028135676415E-4</v>
      </c>
      <c r="GU371" s="223">
        <f t="shared" ca="1" si="793"/>
        <v>6.7562321509436222E-4</v>
      </c>
      <c r="GV371" s="223">
        <f t="shared" ca="1" si="794"/>
        <v>5.2697098669385431E-4</v>
      </c>
      <c r="GW371" s="223">
        <f t="shared" ca="1" si="795"/>
        <v>3.4673343814525191E-4</v>
      </c>
      <c r="GX371" s="223">
        <f t="shared" ca="1" si="796"/>
        <v>1.4571355636312929E-4</v>
      </c>
      <c r="GY371" s="223">
        <f t="shared" ca="1" si="797"/>
        <v>-6.4040030772537476E-5</v>
      </c>
      <c r="GZ371" s="223">
        <f t="shared" ca="1" si="798"/>
        <v>-2.6995521897292687E-4</v>
      </c>
      <c r="HA371" s="223">
        <f t="shared" ca="1" si="799"/>
        <v>-4.5968996796089947E-4</v>
      </c>
      <c r="HB371" s="223">
        <f t="shared" ca="1" si="800"/>
        <v>-6.2187205243121007E-4</v>
      </c>
      <c r="HC371" s="223">
        <f t="shared" ca="1" si="801"/>
        <v>-7.4678068473212121E-4</v>
      </c>
      <c r="HD371" s="223">
        <f t="shared" ca="1" si="802"/>
        <v>-8.2692915451315087E-4</v>
      </c>
      <c r="HE371" s="223">
        <f t="shared" ca="1" si="803"/>
        <v>-8.5751356337886967E-4</v>
      </c>
      <c r="HF371" s="223">
        <f t="shared" ca="1" si="804"/>
        <v>-8.367007585182982E-4</v>
      </c>
      <c r="HG371" s="223">
        <f t="shared" ca="1" si="805"/>
        <v>-7.6573820728978936E-4</v>
      </c>
      <c r="HH371" s="223">
        <f t="shared" ca="1" si="806"/>
        <v>-6.488792271542198E-4</v>
      </c>
      <c r="HI371" s="223">
        <f t="shared" ca="1" si="807"/>
        <v>-4.9312805248684149E-4</v>
      </c>
      <c r="HJ371" s="223">
        <f t="shared" ca="1" si="808"/>
        <v>-3.0782001832416661E-4</v>
      </c>
      <c r="HK371" s="223">
        <f t="shared" ca="1" si="809"/>
        <v>-1.0406202377988153E-4</v>
      </c>
      <c r="HL371" s="223">
        <f t="shared" ca="1" si="810"/>
        <v>1.059331876498547E-4</v>
      </c>
      <c r="HM371" s="223">
        <f t="shared" ca="1" si="811"/>
        <v>3.0957902932163831E-4</v>
      </c>
      <c r="HN371" s="223">
        <f t="shared" ca="1" si="812"/>
        <v>4.9466947990138414E-4</v>
      </c>
      <c r="HO371" s="223">
        <f t="shared" ca="1" si="813"/>
        <v>6.501106816900323E-4</v>
      </c>
      <c r="HP371" s="223">
        <f t="shared" ca="1" si="814"/>
        <v>7.6658587864849442E-4</v>
      </c>
      <c r="HQ371" s="223">
        <f t="shared" ca="1" si="815"/>
        <v>8.3711383940324787E-4</v>
      </c>
      <c r="HR371" s="223">
        <f t="shared" ca="1" si="816"/>
        <v>8.5746729475716409E-4</v>
      </c>
      <c r="HS371" s="223">
        <f t="shared" ca="1" si="817"/>
        <v>8.2642630961000658E-4</v>
      </c>
      <c r="HT371" s="223">
        <f t="shared" ca="1" si="818"/>
        <v>7.458514028107076E-4</v>
      </c>
      <c r="HU371" s="223">
        <f t="shared" ca="1" si="819"/>
        <v>6.205720323207548E-4</v>
      </c>
      <c r="HV371" s="223">
        <f t="shared" ca="1" si="820"/>
        <v>4.5809712960846684E-4</v>
      </c>
      <c r="HW371" s="223">
        <f t="shared" ca="1" si="821"/>
        <v>2.681650331170891E-4</v>
      </c>
      <c r="HX371" s="223">
        <f t="shared" ca="1" si="822"/>
        <v>6.2159796666591202E-5</v>
      </c>
      <c r="HY371" s="223">
        <f t="shared" ca="1" si="823"/>
        <v>-1.4757114219946595E-4</v>
      </c>
      <c r="HZ371" s="223">
        <f t="shared" ca="1" si="824"/>
        <v>-3.4845703667279337E-4</v>
      </c>
      <c r="IA371" s="223">
        <f t="shared" ca="1" si="825"/>
        <v>-5.284572897368623E-4</v>
      </c>
      <c r="IB371" s="223">
        <f t="shared" ca="1" si="826"/>
        <v>-6.7678313737368906E-4</v>
      </c>
      <c r="IC371" s="223">
        <f t="shared" ca="1" si="827"/>
        <v>-7.8454430003821051E-4</v>
      </c>
      <c r="ID371" s="223">
        <f t="shared" ca="1" si="828"/>
        <v>-8.4528184373171148E-4</v>
      </c>
      <c r="IE371" s="223">
        <f t="shared" ca="1" si="829"/>
        <v>-1.380986381004597E-4</v>
      </c>
      <c r="IF371" s="223">
        <f t="shared" ca="1" si="830"/>
        <v>-8.141609273354688E-4</v>
      </c>
      <c r="IG371" s="223">
        <f t="shared" ca="1" si="831"/>
        <v>-7.2416777697339096E-4</v>
      </c>
      <c r="IH371" s="223">
        <f t="shared" ca="1" si="832"/>
        <v>-5.9076982510573883E-4</v>
      </c>
      <c r="II371" s="223">
        <f t="shared" ca="1" si="833"/>
        <v>-4.2196261062029576E-4</v>
      </c>
      <c r="IJ371" s="223">
        <f t="shared" ca="1" si="834"/>
        <v>-2.2786401485675549E-4</v>
      </c>
      <c r="IK371" s="223">
        <f t="shared" ca="1" si="835"/>
        <v>-2.0107821158575872E-5</v>
      </c>
      <c r="IL371" s="223">
        <f t="shared" ca="1" si="836"/>
        <v>1.8885358494181927E-4</v>
      </c>
      <c r="IM371" s="223">
        <f t="shared" ca="1" si="837"/>
        <v>3.8649558050136664E-4</v>
      </c>
      <c r="IN371" s="223">
        <f t="shared" ca="1" si="838"/>
        <v>5.6097199967397268E-4</v>
      </c>
      <c r="IO371" s="223">
        <f t="shared" ca="1" si="839"/>
        <v>7.0182516320021462E-4</v>
      </c>
      <c r="IP371" s="223">
        <f t="shared" ca="1" si="840"/>
        <v>8.006126854911696E-4</v>
      </c>
      <c r="IQ371" s="223">
        <f t="shared" ca="1" si="841"/>
        <v>8.5141349006068005E-4</v>
      </c>
      <c r="IR371" s="223">
        <f t="shared" ca="1" si="842"/>
        <v>8.5118270400943508E-4</v>
      </c>
      <c r="IS371" s="223">
        <f t="shared" ca="1" si="843"/>
        <v>7.9993416007490491E-4</v>
      </c>
      <c r="IT371" s="223">
        <f t="shared" ca="1" si="844"/>
        <v>7.0073956753173648E-4</v>
      </c>
      <c r="IU371" s="223">
        <f t="shared" ca="1" si="845"/>
        <v>5.5954440163672229E-4</v>
      </c>
      <c r="IV371" s="223">
        <f t="shared" ca="1" si="846"/>
        <v>3.8481154674358068E-4</v>
      </c>
      <c r="IW371" s="223">
        <f t="shared" ca="1" si="847"/>
        <v>1.8701405222609573E-4</v>
      </c>
      <c r="IX371" s="223">
        <f t="shared" ca="1" si="848"/>
        <v>-2.1992595851847547E-5</v>
      </c>
      <c r="IY371" s="223">
        <f t="shared" ca="1" si="849"/>
        <v>-2.2968106285642739E-4</v>
      </c>
      <c r="IZ371" s="223">
        <f t="shared" ca="1" si="850"/>
        <v>-4.2360302262350283E-4</v>
      </c>
      <c r="JA371" s="223">
        <f t="shared" ca="1" si="851"/>
        <v>-5.9213527892852419E-4</v>
      </c>
      <c r="JB371" s="223">
        <f t="shared" ca="1" si="852"/>
        <v>-7.2517643073596687E-4</v>
      </c>
    </row>
    <row r="372" spans="2:262">
      <c r="B372" s="230">
        <v>11</v>
      </c>
      <c r="C372" s="229">
        <f t="shared" si="853"/>
        <v>2.1484374999999997E-4</v>
      </c>
      <c r="D372" s="226">
        <f t="shared" ca="1" si="597"/>
        <v>58.266734044474227</v>
      </c>
      <c r="E372" s="225">
        <f ca="1">Q361</f>
        <v>0.16673404447422646</v>
      </c>
      <c r="F372" s="224">
        <v>11</v>
      </c>
      <c r="G372" s="223">
        <f t="shared" ca="1" si="854"/>
        <v>-1.6898937000658622E-2</v>
      </c>
      <c r="H372" s="223">
        <f t="shared" ca="1" si="598"/>
        <v>-1.7886196299611638E-2</v>
      </c>
      <c r="I372" s="223">
        <f t="shared" ca="1" si="599"/>
        <v>-1.7577638802710696E-2</v>
      </c>
      <c r="J372" s="223">
        <f t="shared" ca="1" si="600"/>
        <v>-1.5995618842887922E-2</v>
      </c>
      <c r="K372" s="223">
        <f t="shared" ca="1" si="601"/>
        <v>-1.325475039401316E-2</v>
      </c>
      <c r="L372" s="223">
        <f t="shared" ca="1" si="602"/>
        <v>-9.5536035327971978E-3</v>
      </c>
      <c r="M372" s="223">
        <f t="shared" ca="1" si="603"/>
        <v>-5.1603184600042384E-3</v>
      </c>
      <c r="N372" s="223">
        <f t="shared" ca="1" si="604"/>
        <v>-3.9317931447173902E-4</v>
      </c>
      <c r="O372" s="223">
        <f t="shared" ca="1" si="605"/>
        <v>4.4024448342968002E-3</v>
      </c>
      <c r="P372" s="223">
        <f t="shared" ca="1" si="606"/>
        <v>8.8791212390317911E-3</v>
      </c>
      <c r="Q372" s="223">
        <f t="shared" ca="1" si="607"/>
        <v>1.2712524236652784E-2</v>
      </c>
      <c r="R372" s="223">
        <f t="shared" ca="1" si="608"/>
        <v>1.5624931951229002E-2</v>
      </c>
      <c r="S372" s="223">
        <f t="shared" ca="1" si="609"/>
        <v>1.7405346651901122E-2</v>
      </c>
      <c r="T372" s="223">
        <f t="shared" ca="1" si="610"/>
        <v>1.7924781088721191E-2</v>
      </c>
      <c r="U372" s="223">
        <f t="shared" ca="1" si="611"/>
        <v>1.7145603343963298E-2</v>
      </c>
      <c r="V372" s="223">
        <f t="shared" ca="1" si="612"/>
        <v>1.5124263184346981E-2</v>
      </c>
      <c r="W372" s="223">
        <f t="shared" ca="1" si="613"/>
        <v>1.2007202395766192E-2</v>
      </c>
      <c r="X372" s="223">
        <f t="shared" ca="1" si="614"/>
        <v>8.0202453880552603E-3</v>
      </c>
      <c r="Y372" s="223">
        <f t="shared" ca="1" si="615"/>
        <v>3.4522386978616468E-3</v>
      </c>
      <c r="Z372" s="223">
        <f t="shared" ca="1" si="616"/>
        <v>-1.3658753272315187E-3</v>
      </c>
      <c r="AA372" s="223">
        <f t="shared" ca="1" si="617"/>
        <v>-6.0850345963541523E-3</v>
      </c>
      <c r="AB372" s="223">
        <f t="shared" ca="1" si="618"/>
        <v>-1.0363346079775175E-2</v>
      </c>
      <c r="AC372" s="223">
        <f t="shared" ca="1" si="619"/>
        <v>-1.3890855230130474E-2</v>
      </c>
      <c r="AD372" s="223">
        <f t="shared" ca="1" si="620"/>
        <v>-1.6412001528683141E-2</v>
      </c>
      <c r="AE372" s="223">
        <f t="shared" ca="1" si="621"/>
        <v>-1.7744133300155493E-2</v>
      </c>
      <c r="AF372" s="223">
        <f t="shared" ca="1" si="622"/>
        <v>-1.779074043726429E-2</v>
      </c>
      <c r="AG372" s="223">
        <f t="shared" ca="1" si="623"/>
        <v>-1.6548446352273347E-2</v>
      </c>
      <c r="AH372" s="223">
        <f t="shared" ca="1" si="624"/>
        <v>-1.4107252603577522E-2</v>
      </c>
      <c r="AI372" s="223">
        <f t="shared" ca="1" si="625"/>
        <v>-1.0644018474643491E-2</v>
      </c>
      <c r="AJ372" s="223">
        <f t="shared" ca="1" si="626"/>
        <v>-6.4096478959142465E-3</v>
      </c>
      <c r="AK372" s="223">
        <f t="shared" ca="1" si="627"/>
        <v>-1.7109119898730098E-3</v>
      </c>
      <c r="AL372" s="223">
        <f t="shared" ca="1" si="628"/>
        <v>3.111775842870132E-3</v>
      </c>
      <c r="AM372" s="223">
        <f t="shared" ca="1" si="629"/>
        <v>7.7090221488303381E-3</v>
      </c>
      <c r="AN372" s="223">
        <f t="shared" ca="1" si="630"/>
        <v>1.1747766232589092E-2</v>
      </c>
      <c r="AO372" s="223">
        <f t="shared" ca="1" si="631"/>
        <v>1.4935409694228125E-2</v>
      </c>
      <c r="AP372" s="223">
        <f t="shared" ca="1" si="632"/>
        <v>1.7041014559703419E-2</v>
      </c>
      <c r="AQ372" s="223">
        <f t="shared" ca="1" si="633"/>
        <v>1.7912034244799417E-2</v>
      </c>
      <c r="AR372" s="223">
        <f t="shared" ca="1" si="634"/>
        <v>1.7485365229988531E-2</v>
      </c>
      <c r="AS372" s="223">
        <f t="shared" ca="1" si="635"/>
        <v>1.5791918775910033E-2</v>
      </c>
      <c r="AT372" s="223">
        <f t="shared" ca="1" si="636"/>
        <v>1.2954381468426887E-2</v>
      </c>
      <c r="AU372" s="223">
        <f t="shared" ca="1" si="637"/>
        <v>9.1783268369976037E-3</v>
      </c>
      <c r="AV372" s="223">
        <f t="shared" ca="1" si="638"/>
        <v>4.7373219906656225E-3</v>
      </c>
      <c r="AW372" s="223">
        <f t="shared" ca="1" si="639"/>
        <v>-4.689173585773615E-5</v>
      </c>
      <c r="AX372" s="223">
        <f t="shared" ca="1" si="640"/>
        <v>-4.8277082560721947E-3</v>
      </c>
      <c r="AY372" s="223">
        <f t="shared" ca="1" si="641"/>
        <v>-9.2587676038331131E-3</v>
      </c>
      <c r="AZ372" s="223">
        <f t="shared" ca="1" si="642"/>
        <v>-1.3019048974600905E-2</v>
      </c>
      <c r="BA372" s="223">
        <f t="shared" ca="1" si="643"/>
        <v>-1.5836127998444919E-2</v>
      </c>
      <c r="BB372" s="223">
        <f t="shared" ca="1" si="644"/>
        <v>-1.750591330494761E-2</v>
      </c>
      <c r="BC372" s="223">
        <f t="shared" ca="1" si="645"/>
        <v>-1.790743250795199E-2</v>
      </c>
      <c r="BD372" s="223">
        <f t="shared" ca="1" si="646"/>
        <v>-1.7011596397075061E-2</v>
      </c>
      <c r="BE372" s="223">
        <f t="shared" ca="1" si="647"/>
        <v>-1.4883306388993774E-2</v>
      </c>
      <c r="BF372" s="223">
        <f t="shared" ca="1" si="648"/>
        <v>-1.1676752558150047E-2</v>
      </c>
      <c r="BG372" s="223">
        <f t="shared" ca="1" si="649"/>
        <v>-7.6242428945276089E-3</v>
      </c>
      <c r="BH372" s="223">
        <f t="shared" ca="1" si="650"/>
        <v>-3.0193730849632635E-3</v>
      </c>
      <c r="BI372" s="223">
        <f t="shared" ca="1" si="651"/>
        <v>1.8042438685385419E-3</v>
      </c>
      <c r="BJ372" s="223">
        <f t="shared" ca="1" si="652"/>
        <v>6.4971471996745009E-3</v>
      </c>
      <c r="BK372" s="223">
        <f t="shared" ca="1" si="653"/>
        <v>1.071934606545376E-2</v>
      </c>
      <c r="BL372" s="223">
        <f t="shared" ca="1" si="654"/>
        <v>1.4164951158051204E-2</v>
      </c>
      <c r="BM372" s="223">
        <f t="shared" ca="1" si="655"/>
        <v>1.6584335733128539E-2</v>
      </c>
      <c r="BN372" s="223">
        <f t="shared" ca="1" si="656"/>
        <v>1.7802220535359507E-2</v>
      </c>
      <c r="BO372" s="223">
        <f t="shared" ca="1" si="657"/>
        <v>1.773037240685461E-2</v>
      </c>
      <c r="BP372" s="223">
        <f t="shared" ca="1" si="658"/>
        <v>1.6373996591373216E-2</v>
      </c>
      <c r="BQ372" s="223">
        <f t="shared" ca="1" si="659"/>
        <v>1.3831359625508629E-2</v>
      </c>
      <c r="BR372" s="223">
        <f t="shared" ca="1" si="660"/>
        <v>1.0286670137575976E-2</v>
      </c>
      <c r="BS372" s="223">
        <f t="shared" ca="1" si="661"/>
        <v>5.9967333251481911E-3</v>
      </c>
      <c r="BT372" s="223">
        <f t="shared" ca="1" si="662"/>
        <v>1.2723459658954854E-3</v>
      </c>
      <c r="BU372" s="223">
        <f t="shared" ca="1" si="663"/>
        <v>-3.544220146465292E-3</v>
      </c>
      <c r="BV372" s="223">
        <f t="shared" ca="1" si="664"/>
        <v>-8.104015064042E-3</v>
      </c>
      <c r="BW372" s="223">
        <f t="shared" ca="1" si="665"/>
        <v>-1.2076691364673466E-2</v>
      </c>
      <c r="BX372" s="223">
        <f t="shared" ca="1" si="666"/>
        <v>-1.5174437118499508E-2</v>
      </c>
      <c r="BY372" s="223">
        <f t="shared" ca="1" si="667"/>
        <v>-1.7172827248782028E-2</v>
      </c>
      <c r="BZ372" s="223">
        <f t="shared" ca="1" si="668"/>
        <v>-1.7927082650332233E-2</v>
      </c>
      <c r="CA372" s="223">
        <f t="shared" ca="1" si="669"/>
        <v>-1.7382559127071748E-2</v>
      </c>
      <c r="CB372" s="223">
        <f t="shared" ca="1" si="670"/>
        <v>-1.5578706247559412E-2</v>
      </c>
      <c r="CC372" s="223">
        <f t="shared" ca="1" si="671"/>
        <v>-1.2646209307839558E-2</v>
      </c>
      <c r="CD372" s="223">
        <f t="shared" ca="1" si="672"/>
        <v>-8.7975214603111477E-3</v>
      </c>
      <c r="CE372" s="223">
        <f t="shared" ca="1" si="673"/>
        <v>-4.3114719356997068E-3</v>
      </c>
      <c r="CF372" s="223">
        <f t="shared" ca="1" si="674"/>
        <v>4.8693454035892217E-4</v>
      </c>
      <c r="CG372" s="223">
        <f t="shared" ca="1" si="675"/>
        <v>5.2500636469137735E-3</v>
      </c>
      <c r="CH372" s="223">
        <f t="shared" ca="1" si="676"/>
        <v>9.632836833237509E-3</v>
      </c>
      <c r="CI372" s="223">
        <f t="shared" ca="1" si="677"/>
        <v>1.3317731524260325E-2</v>
      </c>
      <c r="CJ372" s="223">
        <f t="shared" ca="1" si="678"/>
        <v>1.603778495430554E-2</v>
      </c>
      <c r="CK372" s="223">
        <f t="shared" ca="1" si="679"/>
        <v>1.7595935050407456E-2</v>
      </c>
      <c r="CL372" s="223">
        <f t="shared" ca="1" si="680"/>
        <v>1.7879297159442028E-2</v>
      </c>
      <c r="CM372" s="223">
        <f t="shared" ca="1" si="681"/>
        <v>1.6867342300621785E-2</v>
      </c>
      <c r="CN372" s="223">
        <f t="shared" ca="1" si="682"/>
        <v>1.4633384446394507E-2</v>
      </c>
      <c r="CO372" s="223">
        <f t="shared" ca="1" si="683"/>
        <v>1.1339269081414775E-2</v>
      </c>
      <c r="CP372" s="223">
        <f t="shared" ca="1" si="684"/>
        <v>7.2236478421690981E-3</v>
      </c>
      <c r="CQ372" s="223">
        <f t="shared" ca="1" si="685"/>
        <v>2.5846887146201286E-3</v>
      </c>
      <c r="CR372" s="223">
        <f t="shared" ca="1" si="686"/>
        <v>-2.2415256008041775E-3</v>
      </c>
      <c r="CS372" s="223">
        <f t="shared" ca="1" si="687"/>
        <v>-6.905346164465748E-3</v>
      </c>
      <c r="CT372" s="223">
        <f t="shared" ca="1" si="688"/>
        <v>-1.1068889117884681E-2</v>
      </c>
      <c r="CU372" s="223">
        <f t="shared" ca="1" si="689"/>
        <v>-1.4430514649055962E-2</v>
      </c>
      <c r="CV372" s="223">
        <f t="shared" ca="1" si="690"/>
        <v>-1.6746680153856552E-2</v>
      </c>
      <c r="CW372" s="223">
        <f t="shared" ca="1" si="691"/>
        <v>-1.7849584378580922E-2</v>
      </c>
      <c r="CX372" s="223">
        <f t="shared" ca="1" si="692"/>
        <v>-1.7659324263088371E-2</v>
      </c>
      <c r="CY372" s="223">
        <f t="shared" ca="1" si="693"/>
        <v>-1.6189683747189609E-2</v>
      </c>
      <c r="CZ372" s="223">
        <f t="shared" ca="1" si="694"/>
        <v>-1.354713515358918E-2</v>
      </c>
      <c r="DA372" s="223">
        <f t="shared" ca="1" si="695"/>
        <v>-9.9231254950609572E-3</v>
      </c>
      <c r="DB372" s="223">
        <f t="shared" ca="1" si="696"/>
        <v>-5.5802065464593681E-3</v>
      </c>
      <c r="DC372" s="223">
        <f t="shared" ca="1" si="697"/>
        <v>-8.3301352828418253E-4</v>
      </c>
      <c r="DD372" s="223">
        <f t="shared" ca="1" si="698"/>
        <v>3.9745295443711515E-3</v>
      </c>
      <c r="DE372" s="223">
        <f t="shared" ca="1" si="699"/>
        <v>8.4941264236077264E-3</v>
      </c>
      <c r="DF372" s="223">
        <f t="shared" ca="1" si="700"/>
        <v>1.2398341949456337E-2</v>
      </c>
      <c r="DG372" s="223">
        <f t="shared" ca="1" si="701"/>
        <v>1.5404324029259458E-2</v>
      </c>
      <c r="DH372" s="223">
        <f t="shared" ca="1" si="702"/>
        <v>1.7294295668859341E-2</v>
      </c>
      <c r="DI372" s="223">
        <f t="shared" ca="1" si="703"/>
        <v>1.7931332451613283E-2</v>
      </c>
      <c r="DJ372" s="223">
        <f t="shared" ca="1" si="704"/>
        <v>1.7269282420512563E-2</v>
      </c>
      <c r="DK372" s="223">
        <f t="shared" ca="1" si="705"/>
        <v>1.5356109689090611E-2</v>
      </c>
      <c r="DL372" s="223">
        <f t="shared" ca="1" si="706"/>
        <v>1.2330419543637408E-2</v>
      </c>
      <c r="DM372" s="223">
        <f t="shared" ca="1" si="707"/>
        <v>8.4114167856575179E-3</v>
      </c>
      <c r="DN372" s="223">
        <f t="shared" ca="1" si="708"/>
        <v>3.8830248112560455E-3</v>
      </c>
      <c r="DO372" s="223">
        <f t="shared" ca="1" si="709"/>
        <v>-9.2668403370065391E-4</v>
      </c>
      <c r="DP372" s="223">
        <f t="shared" ca="1" si="710"/>
        <v>-5.6692565957269748E-3</v>
      </c>
      <c r="DQ372" s="223">
        <f t="shared" ca="1" si="711"/>
        <v>-1.000110360192853E-2</v>
      </c>
      <c r="DR372" s="223">
        <f t="shared" ca="1" si="712"/>
        <v>-1.360839197043159E-2</v>
      </c>
      <c r="DS372" s="223">
        <f t="shared" ca="1" si="713"/>
        <v>-1.6229781348201095E-2</v>
      </c>
      <c r="DT372" s="223">
        <f t="shared" ca="1" si="714"/>
        <v>-1.7675357662547329E-2</v>
      </c>
      <c r="DU372" s="223">
        <f t="shared" ca="1" si="715"/>
        <v>-1.7840391990873204E-2</v>
      </c>
      <c r="DV372" s="223">
        <f t="shared" ca="1" si="716"/>
        <v>-1.6712927947877168E-2</v>
      </c>
      <c r="DW372" s="223">
        <f t="shared" ca="1" si="717"/>
        <v>-1.4374647900182223E-2</v>
      </c>
      <c r="DX372" s="223">
        <f t="shared" ca="1" si="718"/>
        <v>-1.0994955252987439E-2</v>
      </c>
      <c r="DY372" s="223">
        <f t="shared" ca="1" si="719"/>
        <v>-6.8187015344600543E-3</v>
      </c>
      <c r="DZ372" s="223">
        <f t="shared" ca="1" si="720"/>
        <v>-2.1484474244430427E-3</v>
      </c>
      <c r="EA372" s="223">
        <f t="shared" ca="1" si="721"/>
        <v>2.6774571218639324E-3</v>
      </c>
      <c r="EB372" s="223">
        <f t="shared" ca="1" si="722"/>
        <v>7.3093856069350463E-3</v>
      </c>
      <c r="EC372" s="223">
        <f t="shared" ca="1" si="723"/>
        <v>1.1411764685403416E-2</v>
      </c>
      <c r="ED372" s="223">
        <f t="shared" ca="1" si="724"/>
        <v>1.4687385737627829E-2</v>
      </c>
      <c r="EE372" s="223">
        <f t="shared" ca="1" si="725"/>
        <v>1.6898937000658594E-2</v>
      </c>
      <c r="EF372" s="223">
        <f t="shared" ca="1" si="726"/>
        <v>1.7886196299611631E-2</v>
      </c>
      <c r="EG372" s="223">
        <f t="shared" ca="1" si="727"/>
        <v>1.7577638802710713E-2</v>
      </c>
      <c r="EH372" s="223">
        <f t="shared" ca="1" si="728"/>
        <v>1.5995618842887964E-2</v>
      </c>
      <c r="EI372" s="223">
        <f t="shared" ca="1" si="729"/>
        <v>1.3254750394013221E-2</v>
      </c>
      <c r="EJ372" s="223">
        <f t="shared" ca="1" si="730"/>
        <v>9.5536035327972741E-3</v>
      </c>
      <c r="EK372" s="223">
        <f t="shared" ca="1" si="731"/>
        <v>5.1603184600043242E-3</v>
      </c>
      <c r="EL372" s="223">
        <f t="shared" ca="1" si="732"/>
        <v>3.931793144718275E-4</v>
      </c>
      <c r="EM372" s="223">
        <f t="shared" ca="1" si="733"/>
        <v>-4.4024448342967143E-3</v>
      </c>
      <c r="EN372" s="223">
        <f t="shared" ca="1" si="734"/>
        <v>-8.8791212390317148E-3</v>
      </c>
      <c r="EO372" s="223">
        <f t="shared" ca="1" si="735"/>
        <v>-1.2712524236652721E-2</v>
      </c>
      <c r="EP372" s="223">
        <f t="shared" ca="1" si="736"/>
        <v>-1.5624931951228958E-2</v>
      </c>
      <c r="EQ372" s="223">
        <f t="shared" ca="1" si="737"/>
        <v>-1.7405346651901101E-2</v>
      </c>
      <c r="ER372" s="223">
        <f t="shared" ca="1" si="738"/>
        <v>-1.7924781088721194E-2</v>
      </c>
      <c r="ES372" s="223">
        <f t="shared" ca="1" si="739"/>
        <v>-1.7145603343963325E-2</v>
      </c>
      <c r="ET372" s="223">
        <f t="shared" ca="1" si="740"/>
        <v>-1.512426318434703E-2</v>
      </c>
      <c r="EU372" s="223">
        <f t="shared" ca="1" si="741"/>
        <v>-1.2007202395766256E-2</v>
      </c>
      <c r="EV372" s="223">
        <f t="shared" ca="1" si="742"/>
        <v>-8.0202453880553384E-3</v>
      </c>
      <c r="EW372" s="223">
        <f t="shared" ca="1" si="743"/>
        <v>-3.4522386978617335E-3</v>
      </c>
      <c r="EX372" s="223">
        <f t="shared" ca="1" si="744"/>
        <v>1.365875327231432E-3</v>
      </c>
      <c r="EY372" s="223">
        <f t="shared" ca="1" si="745"/>
        <v>6.0850345963540681E-3</v>
      </c>
      <c r="EZ372" s="223">
        <f t="shared" ca="1" si="746"/>
        <v>1.0363346079775104E-2</v>
      </c>
      <c r="FA372" s="223">
        <f t="shared" ca="1" si="747"/>
        <v>1.3890855230130419E-2</v>
      </c>
      <c r="FB372" s="223">
        <f t="shared" ca="1" si="748"/>
        <v>1.6412001528683107E-2</v>
      </c>
      <c r="FC372" s="223">
        <f t="shared" ca="1" si="749"/>
        <v>1.7744133300155479E-2</v>
      </c>
      <c r="FD372" s="223">
        <f t="shared" ca="1" si="750"/>
        <v>1.77907404372643E-2</v>
      </c>
      <c r="FE372" s="223">
        <f t="shared" ca="1" si="751"/>
        <v>1.6548446352273382E-2</v>
      </c>
      <c r="FF372" s="223">
        <f t="shared" ca="1" si="752"/>
        <v>1.4107252603577577E-2</v>
      </c>
      <c r="FG372" s="223">
        <f t="shared" ca="1" si="753"/>
        <v>1.0644018474643562E-2</v>
      </c>
      <c r="FH372" s="223">
        <f t="shared" ca="1" si="754"/>
        <v>6.4096478959143263E-3</v>
      </c>
      <c r="FI372" s="223">
        <f t="shared" ca="1" si="755"/>
        <v>1.7109119898730983E-3</v>
      </c>
      <c r="FJ372" s="223">
        <f t="shared" ca="1" si="756"/>
        <v>-3.1117758428700444E-3</v>
      </c>
      <c r="FK372" s="223">
        <f t="shared" ca="1" si="757"/>
        <v>-7.70902214883026E-3</v>
      </c>
      <c r="FL372" s="223">
        <f t="shared" ca="1" si="758"/>
        <v>-1.1747766232589028E-2</v>
      </c>
      <c r="FM372" s="223">
        <f t="shared" ca="1" si="759"/>
        <v>-1.4935409694228076E-2</v>
      </c>
      <c r="FN372" s="223">
        <f t="shared" ca="1" si="760"/>
        <v>-1.7041014559703391E-2</v>
      </c>
      <c r="FO372" s="223">
        <f t="shared" ca="1" si="761"/>
        <v>-1.7912034244799414E-2</v>
      </c>
      <c r="FP372" s="223">
        <f t="shared" ca="1" si="762"/>
        <v>-1.7485365229988552E-2</v>
      </c>
      <c r="FQ372" s="223">
        <f t="shared" ca="1" si="763"/>
        <v>-1.5791918775910074E-2</v>
      </c>
      <c r="FR372" s="223">
        <f t="shared" ca="1" si="764"/>
        <v>-1.2954381468426947E-2</v>
      </c>
      <c r="FS372" s="223">
        <f t="shared" ca="1" si="765"/>
        <v>-9.17832683699768E-3</v>
      </c>
      <c r="FT372" s="223">
        <f t="shared" ca="1" si="766"/>
        <v>-4.7373219906657058E-3</v>
      </c>
      <c r="FU372" s="223">
        <f t="shared" ca="1" si="767"/>
        <v>4.6891735857645944E-5</v>
      </c>
      <c r="FV372" s="223">
        <f t="shared" ca="1" si="768"/>
        <v>4.8277082560721106E-3</v>
      </c>
      <c r="FW372" s="223">
        <f t="shared" ca="1" si="769"/>
        <v>9.2587676038330367E-3</v>
      </c>
      <c r="FX372" s="223">
        <f t="shared" ca="1" si="770"/>
        <v>1.3019048974600845E-2</v>
      </c>
      <c r="FY372" s="223">
        <f t="shared" ca="1" si="771"/>
        <v>1.5836127998444877E-2</v>
      </c>
      <c r="FZ372" s="223">
        <f t="shared" ca="1" si="772"/>
        <v>1.7505913304947593E-2</v>
      </c>
      <c r="GA372" s="223">
        <f t="shared" ca="1" si="773"/>
        <v>1.7907432507951994E-2</v>
      </c>
      <c r="GB372" s="223">
        <f t="shared" ca="1" si="774"/>
        <v>1.7011596397075088E-2</v>
      </c>
      <c r="GC372" s="223">
        <f t="shared" ca="1" si="775"/>
        <v>1.4883306388993822E-2</v>
      </c>
      <c r="GD372" s="223">
        <f t="shared" ca="1" si="776"/>
        <v>1.1676752558150115E-2</v>
      </c>
      <c r="GE372" s="223">
        <f t="shared" ca="1" si="777"/>
        <v>7.6242428945276887E-3</v>
      </c>
      <c r="GF372" s="223">
        <f t="shared" ca="1" si="778"/>
        <v>3.0193730849633494E-3</v>
      </c>
      <c r="GG372" s="223">
        <f t="shared" ca="1" si="779"/>
        <v>-1.8042438685384526E-3</v>
      </c>
      <c r="GH372" s="223">
        <f t="shared" ca="1" si="780"/>
        <v>-6.4971471996744202E-3</v>
      </c>
      <c r="GI372" s="223">
        <f t="shared" ca="1" si="781"/>
        <v>-1.071934606545369E-2</v>
      </c>
      <c r="GJ372" s="223">
        <f t="shared" ca="1" si="782"/>
        <v>-1.4164951158051151E-2</v>
      </c>
      <c r="GK372" s="223">
        <f t="shared" ca="1" si="783"/>
        <v>-1.6584335733128504E-2</v>
      </c>
      <c r="GL372" s="223">
        <f t="shared" ca="1" si="784"/>
        <v>-1.7802220535359497E-2</v>
      </c>
      <c r="GM372" s="223">
        <f t="shared" ca="1" si="785"/>
        <v>-1.7730372406854624E-2</v>
      </c>
      <c r="GN372" s="223">
        <f t="shared" ca="1" si="786"/>
        <v>-1.6373996591373251E-2</v>
      </c>
      <c r="GO372" s="223">
        <f t="shared" ca="1" si="787"/>
        <v>-1.3831359625508684E-2</v>
      </c>
      <c r="GP372" s="223">
        <f t="shared" ca="1" si="788"/>
        <v>-1.0286670137576047E-2</v>
      </c>
      <c r="GQ372" s="223">
        <f t="shared" ca="1" si="789"/>
        <v>-5.9967333251482744E-3</v>
      </c>
      <c r="GR372" s="223">
        <f t="shared" ca="1" si="790"/>
        <v>-1.272345965895573E-3</v>
      </c>
      <c r="GS372" s="223">
        <f t="shared" ca="1" si="791"/>
        <v>3.544220146465207E-3</v>
      </c>
      <c r="GT372" s="223">
        <f t="shared" ca="1" si="792"/>
        <v>8.1040150640419219E-3</v>
      </c>
      <c r="GU372" s="223">
        <f t="shared" ca="1" si="793"/>
        <v>1.20766913646734E-2</v>
      </c>
      <c r="GV372" s="223">
        <f t="shared" ca="1" si="794"/>
        <v>1.5174437118499459E-2</v>
      </c>
      <c r="GW372" s="223">
        <f t="shared" ca="1" si="795"/>
        <v>1.7172827248782E-2</v>
      </c>
      <c r="GX372" s="223">
        <f t="shared" ca="1" si="796"/>
        <v>1.7927082650332229E-2</v>
      </c>
      <c r="GY372" s="223">
        <f t="shared" ca="1" si="797"/>
        <v>1.7382559127071769E-2</v>
      </c>
      <c r="GZ372" s="223">
        <f t="shared" ca="1" si="798"/>
        <v>1.5578706247559457E-2</v>
      </c>
      <c r="HA372" s="223">
        <f t="shared" ca="1" si="799"/>
        <v>1.2646209307839619E-2</v>
      </c>
      <c r="HB372" s="223">
        <f t="shared" ca="1" si="800"/>
        <v>8.7975214603112258E-3</v>
      </c>
      <c r="HC372" s="223">
        <f t="shared" ca="1" si="801"/>
        <v>4.3114719356997927E-3</v>
      </c>
      <c r="HD372" s="223">
        <f t="shared" ca="1" si="802"/>
        <v>-4.8693454035883543E-4</v>
      </c>
      <c r="HE372" s="223">
        <f t="shared" ca="1" si="803"/>
        <v>-5.2500636469136885E-3</v>
      </c>
      <c r="HF372" s="223">
        <f t="shared" ca="1" si="804"/>
        <v>-9.6328368332374362E-3</v>
      </c>
      <c r="HG372" s="223">
        <f t="shared" ca="1" si="805"/>
        <v>-1.3317731524260268E-2</v>
      </c>
      <c r="HH372" s="223">
        <f t="shared" ca="1" si="806"/>
        <v>-1.6037784954305499E-2</v>
      </c>
      <c r="HI372" s="223">
        <f t="shared" ca="1" si="807"/>
        <v>-1.7595935050407439E-2</v>
      </c>
      <c r="HJ372" s="223">
        <f t="shared" ca="1" si="808"/>
        <v>-1.7879297159442035E-2</v>
      </c>
      <c r="HK372" s="223">
        <f t="shared" ca="1" si="809"/>
        <v>-1.6867342300621816E-2</v>
      </c>
      <c r="HL372" s="223">
        <f t="shared" ca="1" si="810"/>
        <v>-1.4633384446394559E-2</v>
      </c>
      <c r="HM372" s="223">
        <f t="shared" ca="1" si="811"/>
        <v>-1.1339269081414843E-2</v>
      </c>
      <c r="HN372" s="223">
        <f t="shared" ca="1" si="812"/>
        <v>-7.2236478421691787E-3</v>
      </c>
      <c r="HO372" s="223">
        <f t="shared" ca="1" si="813"/>
        <v>-2.5846887146202162E-3</v>
      </c>
      <c r="HP372" s="223">
        <f t="shared" ca="1" si="814"/>
        <v>2.2415256008040908E-3</v>
      </c>
      <c r="HQ372" s="223">
        <f t="shared" ca="1" si="815"/>
        <v>6.9053461644656682E-3</v>
      </c>
      <c r="HR372" s="223">
        <f t="shared" ca="1" si="816"/>
        <v>1.1068889117884612E-2</v>
      </c>
      <c r="HS372" s="223">
        <f t="shared" ca="1" si="817"/>
        <v>1.443051464905591E-2</v>
      </c>
      <c r="HT372" s="223">
        <f t="shared" ca="1" si="818"/>
        <v>1.6746680153856525E-2</v>
      </c>
      <c r="HU372" s="223">
        <f t="shared" ca="1" si="819"/>
        <v>1.7849584378580915E-2</v>
      </c>
      <c r="HV372" s="223">
        <f t="shared" ca="1" si="820"/>
        <v>1.7659324263088385E-2</v>
      </c>
      <c r="HW372" s="223">
        <f t="shared" ca="1" si="821"/>
        <v>1.6189683747189643E-2</v>
      </c>
      <c r="HX372" s="223">
        <f t="shared" ca="1" si="822"/>
        <v>1.3547135153589237E-2</v>
      </c>
      <c r="HY372" s="223">
        <f t="shared" ca="1" si="823"/>
        <v>9.9231254950610283E-3</v>
      </c>
      <c r="HZ372" s="223">
        <f t="shared" ca="1" si="824"/>
        <v>5.5802065464594531E-3</v>
      </c>
      <c r="IA372" s="223">
        <f t="shared" ca="1" si="825"/>
        <v>8.33013528284271E-4</v>
      </c>
      <c r="IB372" s="223">
        <f t="shared" ca="1" si="826"/>
        <v>-3.9745295443710683E-3</v>
      </c>
      <c r="IC372" s="223">
        <f t="shared" ca="1" si="827"/>
        <v>-8.4941264236076466E-3</v>
      </c>
      <c r="ID372" s="223">
        <f t="shared" ca="1" si="828"/>
        <v>-1.2398341949456273E-2</v>
      </c>
      <c r="IE372" s="223">
        <f t="shared" ca="1" si="829"/>
        <v>-9.5773085148197906E-3</v>
      </c>
      <c r="IF372" s="223">
        <f t="shared" ca="1" si="830"/>
        <v>-1.7294295668859316E-2</v>
      </c>
      <c r="IG372" s="223">
        <f t="shared" ca="1" si="831"/>
        <v>-1.7931332451613286E-2</v>
      </c>
      <c r="IH372" s="223">
        <f t="shared" ca="1" si="832"/>
        <v>-1.7269282420512587E-2</v>
      </c>
      <c r="II372" s="223">
        <f t="shared" ca="1" si="833"/>
        <v>-1.5356109689090658E-2</v>
      </c>
      <c r="IJ372" s="223">
        <f t="shared" ca="1" si="834"/>
        <v>-1.2330419543637472E-2</v>
      </c>
      <c r="IK372" s="223">
        <f t="shared" ca="1" si="835"/>
        <v>-8.4114167856575942E-3</v>
      </c>
      <c r="IL372" s="223">
        <f t="shared" ca="1" si="836"/>
        <v>-3.8830248112561305E-3</v>
      </c>
      <c r="IM372" s="223">
        <f t="shared" ca="1" si="837"/>
        <v>9.2668403370056718E-4</v>
      </c>
      <c r="IN372" s="223">
        <f t="shared" ca="1" si="838"/>
        <v>5.6692565957268924E-3</v>
      </c>
      <c r="IO372" s="223">
        <f t="shared" ca="1" si="839"/>
        <v>1.0001103601928458E-2</v>
      </c>
      <c r="IP372" s="223">
        <f t="shared" ca="1" si="840"/>
        <v>1.3608391970431533E-2</v>
      </c>
      <c r="IQ372" s="223">
        <f t="shared" ca="1" si="841"/>
        <v>1.6229781348201057E-2</v>
      </c>
      <c r="IR372" s="223">
        <f t="shared" ca="1" si="842"/>
        <v>1.7675357662547315E-2</v>
      </c>
      <c r="IS372" s="223">
        <f t="shared" ca="1" si="843"/>
        <v>1.784039199087321E-2</v>
      </c>
      <c r="IT372" s="223">
        <f t="shared" ca="1" si="844"/>
        <v>1.6712927947877203E-2</v>
      </c>
      <c r="IU372" s="223">
        <f t="shared" ca="1" si="845"/>
        <v>1.4374647900182277E-2</v>
      </c>
      <c r="IV372" s="223">
        <f t="shared" ca="1" si="846"/>
        <v>1.099495525298751E-2</v>
      </c>
      <c r="IW372" s="223">
        <f t="shared" ca="1" si="847"/>
        <v>6.8187015344601375E-3</v>
      </c>
      <c r="IX372" s="223">
        <f t="shared" ca="1" si="848"/>
        <v>2.1484474244431312E-3</v>
      </c>
      <c r="IY372" s="223">
        <f t="shared" ca="1" si="849"/>
        <v>-2.6774571218638465E-3</v>
      </c>
      <c r="IZ372" s="223">
        <f t="shared" ca="1" si="850"/>
        <v>-7.3093856069349665E-3</v>
      </c>
      <c r="JA372" s="223">
        <f t="shared" ca="1" si="851"/>
        <v>-1.1411764685403347E-2</v>
      </c>
      <c r="JB372" s="223">
        <f t="shared" ca="1" si="852"/>
        <v>-1.4687385737627779E-2</v>
      </c>
    </row>
    <row r="373" spans="2:262">
      <c r="B373" s="230">
        <v>12</v>
      </c>
      <c r="C373" s="229">
        <f t="shared" si="853"/>
        <v>2.3437499999999996E-4</v>
      </c>
      <c r="D373" s="226">
        <f t="shared" ca="1" si="597"/>
        <v>58.265287105444365</v>
      </c>
      <c r="E373" s="225">
        <f ca="1">R361</f>
        <v>0.16528710544436329</v>
      </c>
      <c r="F373" s="224">
        <v>12</v>
      </c>
      <c r="G373" s="223">
        <f t="shared" ca="1" si="854"/>
        <v>-1.3725221788380079E-3</v>
      </c>
      <c r="H373" s="223">
        <f t="shared" ca="1" si="598"/>
        <v>-1.4667346580453423E-3</v>
      </c>
      <c r="I373" s="223">
        <f t="shared" ca="1" si="599"/>
        <v>-1.4346329333619449E-3</v>
      </c>
      <c r="J373" s="223">
        <f t="shared" ca="1" si="600"/>
        <v>-1.2789815837623841E-3</v>
      </c>
      <c r="K373" s="223">
        <f t="shared" ca="1" si="601"/>
        <v>-1.0131851989598315E-3</v>
      </c>
      <c r="L373" s="223">
        <f t="shared" ca="1" si="602"/>
        <v>-6.6013398514066742E-4</v>
      </c>
      <c r="M373" s="223">
        <f t="shared" ca="1" si="603"/>
        <v>-2.5023247577767103E-4</v>
      </c>
      <c r="N373" s="223">
        <f t="shared" ca="1" si="604"/>
        <v>1.8121888637709447E-4</v>
      </c>
      <c r="O373" s="223">
        <f t="shared" ca="1" si="605"/>
        <v>5.9706379971909856E-4</v>
      </c>
      <c r="P373" s="223">
        <f t="shared" ca="1" si="606"/>
        <v>9.6148997953639053E-4</v>
      </c>
      <c r="Q373" s="223">
        <f t="shared" ca="1" si="607"/>
        <v>1.2431132879223185E-3</v>
      </c>
      <c r="R373" s="223">
        <f t="shared" ca="1" si="608"/>
        <v>1.4176805146587158E-3</v>
      </c>
      <c r="S373" s="223">
        <f t="shared" ca="1" si="609"/>
        <v>1.4701580473947258E-3</v>
      </c>
      <c r="T373" s="223">
        <f t="shared" ca="1" si="610"/>
        <v>1.3960265562479191E-3</v>
      </c>
      <c r="U373" s="223">
        <f t="shared" ca="1" si="611"/>
        <v>1.2016701954592009E-3</v>
      </c>
      <c r="V373" s="223">
        <f t="shared" ca="1" si="612"/>
        <v>9.0382680431631422E-4</v>
      </c>
      <c r="W373" s="223">
        <f t="shared" ca="1" si="613"/>
        <v>5.2814645567324562E-4</v>
      </c>
      <c r="X373" s="223">
        <f t="shared" ca="1" si="614"/>
        <v>1.069824888991494E-4</v>
      </c>
      <c r="Y373" s="223">
        <f t="shared" ca="1" si="615"/>
        <v>-3.2339473798400709E-4</v>
      </c>
      <c r="Z373" s="223">
        <f t="shared" ca="1" si="616"/>
        <v>-7.2592142718004007E-4</v>
      </c>
      <c r="AA373" s="223">
        <f t="shared" ca="1" si="617"/>
        <v>-1.0659322504977377E-3</v>
      </c>
      <c r="AB373" s="223">
        <f t="shared" ca="1" si="618"/>
        <v>-1.3141457041381465E-3</v>
      </c>
      <c r="AC373" s="223">
        <f t="shared" ca="1" si="619"/>
        <v>-1.4491858121402587E-3</v>
      </c>
      <c r="AD373" s="223">
        <f t="shared" ca="1" si="620"/>
        <v>-1.4594230110775593E-3</v>
      </c>
      <c r="AE373" s="223">
        <f t="shared" ca="1" si="621"/>
        <v>-1.343975680251483E-3</v>
      </c>
      <c r="AF373" s="223">
        <f t="shared" ca="1" si="622"/>
        <v>-1.1127860662739966E-3</v>
      </c>
      <c r="AG373" s="223">
        <f t="shared" ca="1" si="623"/>
        <v>-7.8576406346524184E-4</v>
      </c>
      <c r="AH373" s="223">
        <f t="shared" ca="1" si="624"/>
        <v>-3.9107258712346851E-4</v>
      </c>
      <c r="AI373" s="223">
        <f t="shared" ca="1" si="625"/>
        <v>3.7297797830048492E-5</v>
      </c>
      <c r="AJ373" s="223">
        <f t="shared" ca="1" si="626"/>
        <v>4.6245612147858823E-4</v>
      </c>
      <c r="AK373" s="223">
        <f t="shared" ca="1" si="627"/>
        <v>8.4778803446822009E-4</v>
      </c>
      <c r="AL373" s="223">
        <f t="shared" ca="1" si="628"/>
        <v>1.1601090111889496E-3</v>
      </c>
      <c r="AM373" s="223">
        <f t="shared" ca="1" si="629"/>
        <v>1.3725221788380084E-3</v>
      </c>
      <c r="AN373" s="223">
        <f t="shared" ca="1" si="630"/>
        <v>1.4667346580453425E-3</v>
      </c>
      <c r="AO373" s="223">
        <f t="shared" ca="1" si="631"/>
        <v>1.4346329333619449E-3</v>
      </c>
      <c r="AP373" s="223">
        <f t="shared" ca="1" si="632"/>
        <v>1.2789815837623848E-3</v>
      </c>
      <c r="AQ373" s="223">
        <f t="shared" ca="1" si="633"/>
        <v>1.0131851989598315E-3</v>
      </c>
      <c r="AR373" s="223">
        <f t="shared" ca="1" si="634"/>
        <v>6.6013398514066872E-4</v>
      </c>
      <c r="AS373" s="223">
        <f t="shared" ca="1" si="635"/>
        <v>2.5023247577767157E-4</v>
      </c>
      <c r="AT373" s="223">
        <f t="shared" ca="1" si="636"/>
        <v>-1.8121888637709263E-4</v>
      </c>
      <c r="AU373" s="223">
        <f t="shared" ca="1" si="637"/>
        <v>-5.9706379971909813E-4</v>
      </c>
      <c r="AV373" s="223">
        <f t="shared" ca="1" si="638"/>
        <v>-9.6148997953639107E-4</v>
      </c>
      <c r="AW373" s="223">
        <f t="shared" ca="1" si="639"/>
        <v>-1.2431132879223176E-3</v>
      </c>
      <c r="AX373" s="223">
        <f t="shared" ca="1" si="640"/>
        <v>-1.4176805146587155E-3</v>
      </c>
      <c r="AY373" s="223">
        <f t="shared" ca="1" si="641"/>
        <v>-1.4701580473947258E-3</v>
      </c>
      <c r="AZ373" s="223">
        <f t="shared" ca="1" si="642"/>
        <v>-1.3960265562479196E-3</v>
      </c>
      <c r="BA373" s="223">
        <f t="shared" ca="1" si="643"/>
        <v>-1.2016701954592019E-3</v>
      </c>
      <c r="BB373" s="223">
        <f t="shared" ca="1" si="644"/>
        <v>-9.0382680431631466E-4</v>
      </c>
      <c r="BC373" s="223">
        <f t="shared" ca="1" si="645"/>
        <v>-5.2814645567324486E-4</v>
      </c>
      <c r="BD373" s="223">
        <f t="shared" ca="1" si="646"/>
        <v>-1.0698248889914994E-4</v>
      </c>
      <c r="BE373" s="223">
        <f t="shared" ca="1" si="647"/>
        <v>3.2339473798400774E-4</v>
      </c>
      <c r="BF373" s="223">
        <f t="shared" ca="1" si="648"/>
        <v>7.2592142718003964E-4</v>
      </c>
      <c r="BG373" s="223">
        <f t="shared" ca="1" si="649"/>
        <v>1.065932250497737E-3</v>
      </c>
      <c r="BH373" s="223">
        <f t="shared" ca="1" si="650"/>
        <v>1.3141457041381459E-3</v>
      </c>
      <c r="BI373" s="223">
        <f t="shared" ca="1" si="651"/>
        <v>1.4491858121402582E-3</v>
      </c>
      <c r="BJ373" s="223">
        <f t="shared" ca="1" si="652"/>
        <v>1.4594230110775591E-3</v>
      </c>
      <c r="BK373" s="223">
        <f t="shared" ca="1" si="653"/>
        <v>1.3439756802514833E-3</v>
      </c>
      <c r="BL373" s="223">
        <f t="shared" ca="1" si="654"/>
        <v>1.1127860662739977E-3</v>
      </c>
      <c r="BM373" s="223">
        <f t="shared" ca="1" si="655"/>
        <v>7.8576406346524011E-4</v>
      </c>
      <c r="BN373" s="223">
        <f t="shared" ca="1" si="656"/>
        <v>3.91072587123469E-4</v>
      </c>
      <c r="BO373" s="223">
        <f t="shared" ca="1" si="657"/>
        <v>-3.7297797830047842E-5</v>
      </c>
      <c r="BP373" s="223">
        <f t="shared" ca="1" si="658"/>
        <v>-4.6245612147858531E-4</v>
      </c>
      <c r="BQ373" s="223">
        <f t="shared" ca="1" si="659"/>
        <v>-8.4778803446822161E-4</v>
      </c>
      <c r="BR373" s="223">
        <f t="shared" ca="1" si="660"/>
        <v>-1.1601090111889494E-3</v>
      </c>
      <c r="BS373" s="223">
        <f t="shared" ca="1" si="661"/>
        <v>-1.3725221788380071E-3</v>
      </c>
      <c r="BT373" s="223">
        <f t="shared" ca="1" si="662"/>
        <v>-1.4667346580453425E-3</v>
      </c>
      <c r="BU373" s="223">
        <f t="shared" ca="1" si="663"/>
        <v>-1.4346329333619449E-3</v>
      </c>
      <c r="BV373" s="223">
        <f t="shared" ca="1" si="664"/>
        <v>-1.278981583762385E-3</v>
      </c>
      <c r="BW373" s="223">
        <f t="shared" ca="1" si="665"/>
        <v>-1.0131851989598336E-3</v>
      </c>
      <c r="BX373" s="223">
        <f t="shared" ca="1" si="666"/>
        <v>-6.6013398514066699E-4</v>
      </c>
      <c r="BY373" s="223">
        <f t="shared" ca="1" si="667"/>
        <v>-2.5023247577767211E-4</v>
      </c>
      <c r="BZ373" s="223">
        <f t="shared" ca="1" si="668"/>
        <v>1.8121888637709219E-4</v>
      </c>
      <c r="CA373" s="223">
        <f t="shared" ca="1" si="669"/>
        <v>5.9706379971909986E-4</v>
      </c>
      <c r="CB373" s="223">
        <f t="shared" ca="1" si="670"/>
        <v>9.6148997953639063E-4</v>
      </c>
      <c r="CC373" s="223">
        <f t="shared" ca="1" si="671"/>
        <v>1.2431132879223174E-3</v>
      </c>
      <c r="CD373" s="223">
        <f t="shared" ca="1" si="672"/>
        <v>1.4176805146587149E-3</v>
      </c>
      <c r="CE373" s="223">
        <f t="shared" ca="1" si="673"/>
        <v>1.4701580473947258E-3</v>
      </c>
      <c r="CF373" s="223">
        <f t="shared" ca="1" si="674"/>
        <v>1.3960265562479196E-3</v>
      </c>
      <c r="CG373" s="223">
        <f t="shared" ca="1" si="675"/>
        <v>1.2016701954592022E-3</v>
      </c>
      <c r="CH373" s="223">
        <f t="shared" ca="1" si="676"/>
        <v>9.0382680431631715E-4</v>
      </c>
      <c r="CI373" s="223">
        <f t="shared" ca="1" si="677"/>
        <v>5.281464556732454E-4</v>
      </c>
      <c r="CJ373" s="223">
        <f t="shared" ca="1" si="678"/>
        <v>1.0698248889915037E-4</v>
      </c>
      <c r="CK373" s="223">
        <f t="shared" ca="1" si="679"/>
        <v>-3.233947379840046E-4</v>
      </c>
      <c r="CL373" s="223">
        <f t="shared" ca="1" si="680"/>
        <v>-7.2592142718004137E-4</v>
      </c>
      <c r="CM373" s="223">
        <f t="shared" ca="1" si="681"/>
        <v>-1.0659322504977368E-3</v>
      </c>
      <c r="CN373" s="223">
        <f t="shared" ca="1" si="682"/>
        <v>-1.3141457041381454E-3</v>
      </c>
      <c r="CO373" s="223">
        <f t="shared" ca="1" si="683"/>
        <v>-1.449185812140258E-3</v>
      </c>
      <c r="CP373" s="223">
        <f t="shared" ca="1" si="684"/>
        <v>-1.4594230110775593E-3</v>
      </c>
      <c r="CQ373" s="223">
        <f t="shared" ca="1" si="685"/>
        <v>-1.3439756802514835E-3</v>
      </c>
      <c r="CR373" s="223">
        <f t="shared" ca="1" si="686"/>
        <v>-1.1127860662739982E-3</v>
      </c>
      <c r="CS373" s="223">
        <f t="shared" ca="1" si="687"/>
        <v>-7.8576406346524054E-4</v>
      </c>
      <c r="CT373" s="223">
        <f t="shared" ca="1" si="688"/>
        <v>-3.9107258712346954E-4</v>
      </c>
      <c r="CU373" s="223">
        <f t="shared" ca="1" si="689"/>
        <v>3.7297797830047408E-5</v>
      </c>
      <c r="CV373" s="223">
        <f t="shared" ca="1" si="690"/>
        <v>4.6245612147858477E-4</v>
      </c>
      <c r="CW373" s="223">
        <f t="shared" ca="1" si="691"/>
        <v>8.4778803446822117E-4</v>
      </c>
      <c r="CX373" s="223">
        <f t="shared" ca="1" si="692"/>
        <v>1.160109011188949E-3</v>
      </c>
      <c r="CY373" s="223">
        <f t="shared" ca="1" si="693"/>
        <v>1.3725221788380068E-3</v>
      </c>
      <c r="CZ373" s="223">
        <f t="shared" ca="1" si="694"/>
        <v>1.4667346580453425E-3</v>
      </c>
      <c r="DA373" s="223">
        <f t="shared" ca="1" si="695"/>
        <v>1.4346329333619452E-3</v>
      </c>
      <c r="DB373" s="223">
        <f t="shared" ca="1" si="696"/>
        <v>1.2789815837623854E-3</v>
      </c>
      <c r="DC373" s="223">
        <f t="shared" ca="1" si="697"/>
        <v>1.0131851989598341E-3</v>
      </c>
      <c r="DD373" s="223">
        <f t="shared" ca="1" si="698"/>
        <v>6.6013398514066731E-4</v>
      </c>
      <c r="DE373" s="223">
        <f t="shared" ca="1" si="699"/>
        <v>2.5023247577767255E-4</v>
      </c>
      <c r="DF373" s="223">
        <f t="shared" ca="1" si="700"/>
        <v>-1.8121888637709143E-4</v>
      </c>
      <c r="DG373" s="223">
        <f t="shared" ca="1" si="701"/>
        <v>-5.9706379971909954E-4</v>
      </c>
      <c r="DH373" s="223">
        <f t="shared" ca="1" si="702"/>
        <v>-9.6148997953639031E-4</v>
      </c>
      <c r="DI373" s="223">
        <f t="shared" ca="1" si="703"/>
        <v>-1.243113287922317E-3</v>
      </c>
      <c r="DJ373" s="223">
        <f t="shared" ca="1" si="704"/>
        <v>-1.4176805146587147E-3</v>
      </c>
      <c r="DK373" s="223">
        <f t="shared" ca="1" si="705"/>
        <v>-1.4701580473947258E-3</v>
      </c>
      <c r="DL373" s="223">
        <f t="shared" ca="1" si="706"/>
        <v>-1.3960265562479215E-3</v>
      </c>
      <c r="DM373" s="223">
        <f t="shared" ca="1" si="707"/>
        <v>-1.2016701954592026E-3</v>
      </c>
      <c r="DN373" s="223">
        <f t="shared" ca="1" si="708"/>
        <v>-9.0382680431631347E-4</v>
      </c>
      <c r="DO373" s="223">
        <f t="shared" ca="1" si="709"/>
        <v>-5.2814645567325071E-4</v>
      </c>
      <c r="DP373" s="223">
        <f t="shared" ca="1" si="710"/>
        <v>-1.0698248889915102E-4</v>
      </c>
      <c r="DQ373" s="223">
        <f t="shared" ca="1" si="711"/>
        <v>3.2339473798400915E-4</v>
      </c>
      <c r="DR373" s="223">
        <f t="shared" ca="1" si="712"/>
        <v>7.2592142718003638E-4</v>
      </c>
      <c r="DS373" s="223">
        <f t="shared" ca="1" si="713"/>
        <v>1.0659322504977364E-3</v>
      </c>
      <c r="DT373" s="223">
        <f t="shared" ca="1" si="714"/>
        <v>1.3141457041381476E-3</v>
      </c>
      <c r="DU373" s="223">
        <f t="shared" ca="1" si="715"/>
        <v>1.449185812140258E-3</v>
      </c>
      <c r="DV373" s="223">
        <f t="shared" ca="1" si="716"/>
        <v>1.4594230110775593E-3</v>
      </c>
      <c r="DW373" s="223">
        <f t="shared" ca="1" si="717"/>
        <v>1.3439756802514817E-3</v>
      </c>
      <c r="DX373" s="223">
        <f t="shared" ca="1" si="718"/>
        <v>1.1127860662739986E-3</v>
      </c>
      <c r="DY373" s="223">
        <f t="shared" ca="1" si="719"/>
        <v>7.8576406346524109E-4</v>
      </c>
      <c r="DZ373" s="223">
        <f t="shared" ca="1" si="720"/>
        <v>3.9107258712347518E-4</v>
      </c>
      <c r="EA373" s="223">
        <f t="shared" ca="1" si="721"/>
        <v>-3.7297797830046758E-5</v>
      </c>
      <c r="EB373" s="223">
        <f t="shared" ca="1" si="722"/>
        <v>-4.6245612147858921E-4</v>
      </c>
      <c r="EC373" s="223">
        <f t="shared" ca="1" si="723"/>
        <v>-8.4778803446821662E-4</v>
      </c>
      <c r="ED373" s="223">
        <f t="shared" ca="1" si="724"/>
        <v>-1.1601090111889487E-3</v>
      </c>
      <c r="EE373" s="223">
        <f t="shared" ca="1" si="725"/>
        <v>-1.3725221788380086E-3</v>
      </c>
      <c r="EF373" s="223">
        <f t="shared" ca="1" si="726"/>
        <v>-1.4667346580453419E-3</v>
      </c>
      <c r="EG373" s="223">
        <f t="shared" ca="1" si="727"/>
        <v>-1.4346329333619454E-3</v>
      </c>
      <c r="EH373" s="223">
        <f t="shared" ca="1" si="728"/>
        <v>-1.278981583762383E-3</v>
      </c>
      <c r="EI373" s="223">
        <f t="shared" ca="1" si="729"/>
        <v>-1.0131851989598343E-3</v>
      </c>
      <c r="EJ373" s="223">
        <f t="shared" ca="1" si="730"/>
        <v>-6.6013398514066786E-4</v>
      </c>
      <c r="EK373" s="223">
        <f t="shared" ca="1" si="731"/>
        <v>-2.5023247577767829E-4</v>
      </c>
      <c r="EL373" s="223">
        <f t="shared" ca="1" si="732"/>
        <v>1.81218886377091E-4</v>
      </c>
      <c r="EM373" s="223">
        <f t="shared" ca="1" si="733"/>
        <v>5.9706379971909878E-4</v>
      </c>
      <c r="EN373" s="223">
        <f t="shared" ca="1" si="734"/>
        <v>9.6148997953638597E-4</v>
      </c>
      <c r="EO373" s="223">
        <f t="shared" ca="1" si="735"/>
        <v>1.2431132879223167E-3</v>
      </c>
      <c r="EP373" s="223">
        <f t="shared" ca="1" si="736"/>
        <v>1.417680514658716E-3</v>
      </c>
      <c r="EQ373" s="223">
        <f t="shared" ca="1" si="737"/>
        <v>1.4701580473947258E-3</v>
      </c>
      <c r="ER373" s="223">
        <f t="shared" ca="1" si="738"/>
        <v>1.39602655624792E-3</v>
      </c>
      <c r="ES373" s="223">
        <f t="shared" ca="1" si="739"/>
        <v>1.2016701954591998E-3</v>
      </c>
      <c r="ET373" s="223">
        <f t="shared" ca="1" si="740"/>
        <v>9.0382680431631802E-4</v>
      </c>
      <c r="EU373" s="223">
        <f t="shared" ca="1" si="741"/>
        <v>5.2814645567324649E-4</v>
      </c>
      <c r="EV373" s="223">
        <f t="shared" ca="1" si="742"/>
        <v>1.0698248889914636E-4</v>
      </c>
      <c r="EW373" s="223">
        <f t="shared" ca="1" si="743"/>
        <v>-3.2339473798400362E-4</v>
      </c>
      <c r="EX373" s="223">
        <f t="shared" ca="1" si="744"/>
        <v>-7.259214271800405E-4</v>
      </c>
      <c r="EY373" s="223">
        <f t="shared" ca="1" si="745"/>
        <v>-1.0659322504977325E-3</v>
      </c>
      <c r="EZ373" s="223">
        <f t="shared" ca="1" si="746"/>
        <v>-1.314145704138145E-3</v>
      </c>
      <c r="FA373" s="223">
        <f t="shared" ca="1" si="747"/>
        <v>-1.4491858121402589E-3</v>
      </c>
      <c r="FB373" s="223">
        <f t="shared" ca="1" si="748"/>
        <v>-1.4594230110775599E-3</v>
      </c>
      <c r="FC373" s="223">
        <f t="shared" ca="1" si="749"/>
        <v>-1.3439756802514839E-3</v>
      </c>
      <c r="FD373" s="223">
        <f t="shared" ca="1" si="750"/>
        <v>-1.1127860662739956E-3</v>
      </c>
      <c r="FE373" s="223">
        <f t="shared" ca="1" si="751"/>
        <v>-7.8576406346524586E-4</v>
      </c>
      <c r="FF373" s="223">
        <f t="shared" ca="1" si="752"/>
        <v>-3.9107258712347068E-4</v>
      </c>
      <c r="FG373" s="223">
        <f t="shared" ca="1" si="753"/>
        <v>3.729779783005142E-5</v>
      </c>
      <c r="FH373" s="223">
        <f t="shared" ca="1" si="754"/>
        <v>4.6245612147858368E-4</v>
      </c>
      <c r="FI373" s="223">
        <f t="shared" ca="1" si="755"/>
        <v>8.4778803446822031E-4</v>
      </c>
      <c r="FJ373" s="223">
        <f t="shared" ca="1" si="756"/>
        <v>1.1601090111889453E-3</v>
      </c>
      <c r="FK373" s="223">
        <f t="shared" ca="1" si="757"/>
        <v>1.3725221788380066E-3</v>
      </c>
      <c r="FL373" s="223">
        <f t="shared" ca="1" si="758"/>
        <v>1.4667346580453425E-3</v>
      </c>
      <c r="FM373" s="223">
        <f t="shared" ca="1" si="759"/>
        <v>1.4346329333619467E-3</v>
      </c>
      <c r="FN373" s="223">
        <f t="shared" ca="1" si="760"/>
        <v>1.2789815837623859E-3</v>
      </c>
      <c r="FO373" s="223">
        <f t="shared" ca="1" si="761"/>
        <v>1.013185198959831E-3</v>
      </c>
      <c r="FP373" s="223">
        <f t="shared" ca="1" si="762"/>
        <v>6.6013398514067306E-4</v>
      </c>
      <c r="FQ373" s="223">
        <f t="shared" ca="1" si="763"/>
        <v>2.5023247577767363E-4</v>
      </c>
      <c r="FR373" s="223">
        <f t="shared" ca="1" si="764"/>
        <v>-1.8121888637709566E-4</v>
      </c>
      <c r="FS373" s="223">
        <f t="shared" ca="1" si="765"/>
        <v>-5.9706379971909379E-4</v>
      </c>
      <c r="FT373" s="223">
        <f t="shared" ca="1" si="766"/>
        <v>-9.6148997953638944E-4</v>
      </c>
      <c r="FU373" s="223">
        <f t="shared" ca="1" si="767"/>
        <v>-1.2431132879223194E-3</v>
      </c>
      <c r="FV373" s="223">
        <f t="shared" ca="1" si="768"/>
        <v>-1.4176805146587145E-3</v>
      </c>
      <c r="FW373" s="223">
        <f t="shared" ca="1" si="769"/>
        <v>-1.4701580473947258E-3</v>
      </c>
      <c r="FX373" s="223">
        <f t="shared" ca="1" si="770"/>
        <v>-1.3960265562479217E-3</v>
      </c>
      <c r="FY373" s="223">
        <f t="shared" ca="1" si="771"/>
        <v>-1.2016701954592032E-3</v>
      </c>
      <c r="FZ373" s="223">
        <f t="shared" ca="1" si="772"/>
        <v>-9.0382680431631433E-4</v>
      </c>
      <c r="GA373" s="223">
        <f t="shared" ca="1" si="773"/>
        <v>-5.2814645567325169E-4</v>
      </c>
      <c r="GB373" s="223">
        <f t="shared" ca="1" si="774"/>
        <v>-1.0698248889915211E-4</v>
      </c>
      <c r="GC373" s="223">
        <f t="shared" ca="1" si="775"/>
        <v>3.2339473798400806E-4</v>
      </c>
      <c r="GD373" s="223">
        <f t="shared" ca="1" si="776"/>
        <v>7.259214271800353E-4</v>
      </c>
      <c r="GE373" s="223">
        <f t="shared" ca="1" si="777"/>
        <v>1.0659322504977355E-3</v>
      </c>
      <c r="GF373" s="223">
        <f t="shared" ca="1" si="778"/>
        <v>1.3141457041381472E-3</v>
      </c>
      <c r="GG373" s="223">
        <f t="shared" ca="1" si="779"/>
        <v>1.4491858121402578E-3</v>
      </c>
      <c r="GH373" s="223">
        <f t="shared" ca="1" si="780"/>
        <v>1.4594230110775595E-3</v>
      </c>
      <c r="GI373" s="223">
        <f t="shared" ca="1" si="781"/>
        <v>1.3439756802514817E-3</v>
      </c>
      <c r="GJ373" s="223">
        <f t="shared" ca="1" si="782"/>
        <v>1.112786066273999E-3</v>
      </c>
      <c r="GK373" s="223">
        <f t="shared" ca="1" si="783"/>
        <v>7.8576406346524184E-4</v>
      </c>
      <c r="GL373" s="223">
        <f t="shared" ca="1" si="784"/>
        <v>3.9107258712347615E-4</v>
      </c>
      <c r="GM373" s="223">
        <f t="shared" ca="1" si="785"/>
        <v>-3.7297797830045673E-5</v>
      </c>
      <c r="GN373" s="223">
        <f t="shared" ca="1" si="786"/>
        <v>-4.6245612147858813E-4</v>
      </c>
      <c r="GO373" s="223">
        <f t="shared" ca="1" si="787"/>
        <v>-8.4778803446821564E-4</v>
      </c>
      <c r="GP373" s="223">
        <f t="shared" ca="1" si="788"/>
        <v>-1.1601090111889481E-3</v>
      </c>
      <c r="GQ373" s="223">
        <f t="shared" ca="1" si="789"/>
        <v>-1.3725221788380081E-3</v>
      </c>
      <c r="GR373" s="223">
        <f t="shared" ca="1" si="790"/>
        <v>-1.4667346580453421E-3</v>
      </c>
      <c r="GS373" s="223">
        <f t="shared" ca="1" si="791"/>
        <v>-1.4346329333619456E-3</v>
      </c>
      <c r="GT373" s="223">
        <f t="shared" ca="1" si="792"/>
        <v>-1.2789815837623837E-3</v>
      </c>
      <c r="GU373" s="223">
        <f t="shared" ca="1" si="793"/>
        <v>-1.0131851989598351E-3</v>
      </c>
      <c r="GV373" s="223">
        <f t="shared" ca="1" si="794"/>
        <v>-6.6013398514066883E-4</v>
      </c>
      <c r="GW373" s="223">
        <f t="shared" ca="1" si="795"/>
        <v>-2.5023247577767938E-4</v>
      </c>
      <c r="GX373" s="223">
        <f t="shared" ca="1" si="796"/>
        <v>1.8121888637708992E-4</v>
      </c>
      <c r="GY373" s="223">
        <f t="shared" ca="1" si="797"/>
        <v>5.9706379971909813E-4</v>
      </c>
      <c r="GZ373" s="223">
        <f t="shared" ca="1" si="798"/>
        <v>9.6148997953638511E-4</v>
      </c>
      <c r="HA373" s="223">
        <f t="shared" ca="1" si="799"/>
        <v>1.2431132879223163E-3</v>
      </c>
      <c r="HB373" s="223">
        <f t="shared" ca="1" si="800"/>
        <v>1.4176805146587158E-3</v>
      </c>
      <c r="HC373" s="223">
        <f t="shared" ca="1" si="801"/>
        <v>1.4701580473947258E-3</v>
      </c>
      <c r="HD373" s="223">
        <f t="shared" ca="1" si="802"/>
        <v>1.3960265562479202E-3</v>
      </c>
      <c r="HE373" s="223">
        <f t="shared" ca="1" si="803"/>
        <v>1.2016701954592004E-3</v>
      </c>
      <c r="HF373" s="223">
        <f t="shared" ca="1" si="804"/>
        <v>9.0382680431631889E-4</v>
      </c>
      <c r="HG373" s="223">
        <f t="shared" ca="1" si="805"/>
        <v>5.2814645567324735E-4</v>
      </c>
      <c r="HH373" s="223">
        <f t="shared" ca="1" si="806"/>
        <v>1.0698248889914744E-4</v>
      </c>
      <c r="HI373" s="223">
        <f t="shared" ca="1" si="807"/>
        <v>-3.2339473798400254E-4</v>
      </c>
      <c r="HJ373" s="223">
        <f t="shared" ca="1" si="808"/>
        <v>-7.2592142718003953E-4</v>
      </c>
      <c r="HK373" s="223">
        <f t="shared" ca="1" si="809"/>
        <v>-1.0659322504977318E-3</v>
      </c>
      <c r="HL373" s="223">
        <f t="shared" ca="1" si="810"/>
        <v>-1.3141457041381446E-3</v>
      </c>
      <c r="HM373" s="223">
        <f t="shared" ca="1" si="811"/>
        <v>-1.4491858121402587E-3</v>
      </c>
      <c r="HN373" s="223">
        <f t="shared" ca="1" si="812"/>
        <v>-1.4594230110775602E-3</v>
      </c>
      <c r="HO373" s="223">
        <f t="shared" ca="1" si="813"/>
        <v>-1.3439756802514843E-3</v>
      </c>
      <c r="HP373" s="223">
        <f t="shared" ca="1" si="814"/>
        <v>-1.1127860662739962E-3</v>
      </c>
      <c r="HQ373" s="223">
        <f t="shared" ca="1" si="815"/>
        <v>-7.8576406346523783E-4</v>
      </c>
      <c r="HR373" s="223">
        <f t="shared" ca="1" si="816"/>
        <v>-3.9107258712348173E-4</v>
      </c>
      <c r="HS373" s="223">
        <f t="shared" ca="1" si="817"/>
        <v>3.7297797830039927E-5</v>
      </c>
      <c r="HT373" s="223">
        <f t="shared" ca="1" si="818"/>
        <v>4.624561214785826E-4</v>
      </c>
      <c r="HU373" s="223">
        <f t="shared" ca="1" si="819"/>
        <v>8.4778803446821944E-4</v>
      </c>
      <c r="HV373" s="223">
        <f t="shared" ca="1" si="820"/>
        <v>1.1601090111889509E-3</v>
      </c>
      <c r="HW373" s="223">
        <f t="shared" ca="1" si="821"/>
        <v>1.3725221788380099E-3</v>
      </c>
      <c r="HX373" s="223">
        <f t="shared" ca="1" si="822"/>
        <v>1.4667346580453417E-3</v>
      </c>
      <c r="HY373" s="223">
        <f t="shared" ca="1" si="823"/>
        <v>1.4346329333619467E-3</v>
      </c>
      <c r="HZ373" s="223">
        <f t="shared" ca="1" si="824"/>
        <v>1.2789815837623865E-3</v>
      </c>
      <c r="IA373" s="223">
        <f t="shared" ca="1" si="825"/>
        <v>1.0131851989598317E-3</v>
      </c>
      <c r="IB373" s="223">
        <f t="shared" ca="1" si="826"/>
        <v>6.6013398514066471E-4</v>
      </c>
      <c r="IC373" s="223">
        <f t="shared" ca="1" si="827"/>
        <v>2.5023247577768512E-4</v>
      </c>
      <c r="ID373" s="223">
        <f t="shared" ca="1" si="828"/>
        <v>-1.8121888637708406E-4</v>
      </c>
      <c r="IE373" s="223">
        <f t="shared" ca="1" si="829"/>
        <v>-1.2854918781145708E-3</v>
      </c>
      <c r="IF373" s="223">
        <f t="shared" ca="1" si="830"/>
        <v>-9.6148997953638879E-4</v>
      </c>
      <c r="IG373" s="223">
        <f t="shared" ca="1" si="831"/>
        <v>-1.2431132879223187E-3</v>
      </c>
      <c r="IH373" s="223">
        <f t="shared" ca="1" si="832"/>
        <v>-1.4176805146587168E-3</v>
      </c>
      <c r="II373" s="223">
        <f t="shared" ca="1" si="833"/>
        <v>-1.470158047394726E-3</v>
      </c>
      <c r="IJ373" s="223">
        <f t="shared" ca="1" si="834"/>
        <v>-1.3960265562479222E-3</v>
      </c>
      <c r="IK373" s="223">
        <f t="shared" ca="1" si="835"/>
        <v>-1.2016701954592037E-3</v>
      </c>
      <c r="IL373" s="223">
        <f t="shared" ca="1" si="836"/>
        <v>-9.0382680431631509E-4</v>
      </c>
      <c r="IM373" s="223">
        <f t="shared" ca="1" si="837"/>
        <v>-5.2814645567324291E-4</v>
      </c>
      <c r="IN373" s="223">
        <f t="shared" ca="1" si="838"/>
        <v>-1.0698248889914267E-4</v>
      </c>
      <c r="IO373" s="223">
        <f t="shared" ca="1" si="839"/>
        <v>3.2339473798399679E-4</v>
      </c>
      <c r="IP373" s="223">
        <f t="shared" ca="1" si="840"/>
        <v>7.2592142718003454E-4</v>
      </c>
      <c r="IQ373" s="223">
        <f t="shared" ca="1" si="841"/>
        <v>1.0659322504977349E-3</v>
      </c>
      <c r="IR373" s="223">
        <f t="shared" ca="1" si="842"/>
        <v>1.3141457041381465E-3</v>
      </c>
      <c r="IS373" s="223">
        <f t="shared" ca="1" si="843"/>
        <v>1.4491858121402595E-3</v>
      </c>
      <c r="IT373" s="223">
        <f t="shared" ca="1" si="844"/>
        <v>1.4594230110775608E-3</v>
      </c>
      <c r="IU373" s="223">
        <f t="shared" ca="1" si="845"/>
        <v>1.3439756802514867E-3</v>
      </c>
      <c r="IV373" s="223">
        <f t="shared" ca="1" si="846"/>
        <v>1.1127860662739999E-3</v>
      </c>
      <c r="IW373" s="223">
        <f t="shared" ca="1" si="847"/>
        <v>7.8576406346524282E-4</v>
      </c>
      <c r="IX373" s="223">
        <f t="shared" ca="1" si="848"/>
        <v>3.9107258712346715E-4</v>
      </c>
      <c r="IY373" s="223">
        <f t="shared" ca="1" si="849"/>
        <v>-3.7297797830055106E-5</v>
      </c>
      <c r="IZ373" s="223">
        <f t="shared" ca="1" si="850"/>
        <v>-4.6245612147857718E-4</v>
      </c>
      <c r="JA373" s="223">
        <f t="shared" ca="1" si="851"/>
        <v>-8.4778803446821478E-4</v>
      </c>
      <c r="JB373" s="223">
        <f t="shared" ca="1" si="852"/>
        <v>-1.1601090111889474E-3</v>
      </c>
    </row>
    <row r="374" spans="2:262">
      <c r="B374" s="230">
        <v>13</v>
      </c>
      <c r="C374" s="229">
        <f t="shared" si="853"/>
        <v>2.5390624999999995E-4</v>
      </c>
      <c r="D374" s="226">
        <f t="shared" ca="1" si="597"/>
        <v>58.26879357211871</v>
      </c>
      <c r="E374" s="225">
        <f ca="1">S361</f>
        <v>0.16879357211870996</v>
      </c>
      <c r="F374" s="224">
        <v>13</v>
      </c>
      <c r="G374" s="223">
        <f t="shared" ca="1" si="854"/>
        <v>1.1107354849182603E-2</v>
      </c>
      <c r="H374" s="223">
        <f t="shared" ca="1" si="598"/>
        <v>1.1779488386723363E-2</v>
      </c>
      <c r="I374" s="223">
        <f t="shared" ca="1" si="599"/>
        <v>1.1262557503141873E-2</v>
      </c>
      <c r="J374" s="223">
        <f t="shared" ca="1" si="600"/>
        <v>9.6087430828421527E-3</v>
      </c>
      <c r="K374" s="223">
        <f t="shared" ca="1" si="601"/>
        <v>6.9849871713321965E-3</v>
      </c>
      <c r="L374" s="223">
        <f t="shared" ca="1" si="602"/>
        <v>3.6561412376793709E-3</v>
      </c>
      <c r="M374" s="223">
        <f t="shared" ca="1" si="603"/>
        <v>-4.1768896522465827E-5</v>
      </c>
      <c r="N374" s="223">
        <f t="shared" ca="1" si="604"/>
        <v>-3.7354627263200763E-3</v>
      </c>
      <c r="O374" s="223">
        <f t="shared" ca="1" si="605"/>
        <v>-7.0520853558691497E-3</v>
      </c>
      <c r="P374" s="223">
        <f t="shared" ca="1" si="606"/>
        <v>-9.6568448283703874E-3</v>
      </c>
      <c r="Q374" s="223">
        <f t="shared" ca="1" si="607"/>
        <v>-1.128680724443447E-2</v>
      </c>
      <c r="R374" s="223">
        <f t="shared" ca="1" si="608"/>
        <v>-1.1777438266653947E-2</v>
      </c>
      <c r="S374" s="223">
        <f t="shared" ca="1" si="609"/>
        <v>-1.107921181433099E-2</v>
      </c>
      <c r="T374" s="223">
        <f t="shared" ca="1" si="610"/>
        <v>-9.2626094062792114E-3</v>
      </c>
      <c r="U374" s="223">
        <f t="shared" ca="1" si="611"/>
        <v>-6.5110054998455099E-3</v>
      </c>
      <c r="V374" s="223">
        <f t="shared" ca="1" si="612"/>
        <v>-3.1021570059199129E-3</v>
      </c>
      <c r="W374" s="223">
        <f t="shared" ca="1" si="613"/>
        <v>6.1983450435535402E-4</v>
      </c>
      <c r="X374" s="223">
        <f t="shared" ca="1" si="614"/>
        <v>4.2792576642985674E-3</v>
      </c>
      <c r="Y374" s="223">
        <f t="shared" ca="1" si="615"/>
        <v>7.5067169841851059E-3</v>
      </c>
      <c r="Z374" s="223">
        <f t="shared" ca="1" si="616"/>
        <v>9.9764209761416828E-3</v>
      </c>
      <c r="AA374" s="223">
        <f t="shared" ca="1" si="617"/>
        <v>1.1439068732426937E-2</v>
      </c>
      <c r="AB374" s="223">
        <f t="shared" ca="1" si="618"/>
        <v>1.1747015266218405E-2</v>
      </c>
      <c r="AC374" s="223">
        <f t="shared" ca="1" si="619"/>
        <v>1.0869175333835038E-2</v>
      </c>
      <c r="AD374" s="223">
        <f t="shared" ca="1" si="620"/>
        <v>8.8941612923477877E-3</v>
      </c>
      <c r="AE374" s="223">
        <f t="shared" ca="1" si="621"/>
        <v>6.0213382458129752E-3</v>
      </c>
      <c r="AF374" s="223">
        <f t="shared" ca="1" si="622"/>
        <v>2.540699406216337E-3</v>
      </c>
      <c r="AG374" s="223">
        <f t="shared" ca="1" si="623"/>
        <v>-1.1964068765761603E-3</v>
      </c>
      <c r="AH374" s="223">
        <f t="shared" ca="1" si="624"/>
        <v>-4.8127434957450765E-3</v>
      </c>
      <c r="AI374" s="223">
        <f t="shared" ca="1" si="625"/>
        <v>-7.9432642737754054E-3</v>
      </c>
      <c r="AJ374" s="223">
        <f t="shared" ca="1" si="626"/>
        <v>-1.0271963051950184E-2</v>
      </c>
      <c r="AK374" s="223">
        <f t="shared" ca="1" si="627"/>
        <v>-1.1563772501898904E-2</v>
      </c>
      <c r="AL374" s="223">
        <f t="shared" ca="1" si="628"/>
        <v>-1.1688292677089526E-2</v>
      </c>
      <c r="AM374" s="223">
        <f t="shared" ca="1" si="629"/>
        <v>-1.063295405793256E-2</v>
      </c>
      <c r="AN374" s="223">
        <f t="shared" ca="1" si="630"/>
        <v>-8.504286364826575E-3</v>
      </c>
      <c r="AO374" s="223">
        <f t="shared" ca="1" si="631"/>
        <v>-5.5171650605393358E-3</v>
      </c>
      <c r="AP374" s="223">
        <f t="shared" ca="1" si="632"/>
        <v>-1.9731210391041995E-3</v>
      </c>
      <c r="AQ374" s="223">
        <f t="shared" ca="1" si="633"/>
        <v>1.7700969998384513E-3</v>
      </c>
      <c r="AR374" s="223">
        <f t="shared" ca="1" si="634"/>
        <v>5.3346350065637746E-3</v>
      </c>
      <c r="AS374" s="223">
        <f t="shared" ca="1" si="635"/>
        <v>8.3606755439823953E-3</v>
      </c>
      <c r="AT374" s="223">
        <f t="shared" ca="1" si="636"/>
        <v>1.0542759069048828E-2</v>
      </c>
      <c r="AU374" s="223">
        <f t="shared" ca="1" si="637"/>
        <v>1.1660618130546948E-2</v>
      </c>
      <c r="AV374" s="223">
        <f t="shared" ca="1" si="638"/>
        <v>1.1601411967128012E-2</v>
      </c>
      <c r="AW374" s="223">
        <f t="shared" ca="1" si="639"/>
        <v>1.0371117064367743E-2</v>
      </c>
      <c r="AX374" s="223">
        <f t="shared" ca="1" si="640"/>
        <v>8.093923866564972E-3</v>
      </c>
      <c r="AY374" s="223">
        <f t="shared" ca="1" si="641"/>
        <v>4.9997005413882538E-3</v>
      </c>
      <c r="AZ374" s="223">
        <f t="shared" ca="1" si="642"/>
        <v>1.4007892505838492E-3</v>
      </c>
      <c r="BA374" s="223">
        <f t="shared" ca="1" si="643"/>
        <v>-2.3395228043859235E-3</v>
      </c>
      <c r="BB374" s="223">
        <f t="shared" ca="1" si="644"/>
        <v>-5.8436749143928194E-3</v>
      </c>
      <c r="BC374" s="223">
        <f t="shared" ca="1" si="645"/>
        <v>-8.7579452144952424E-3</v>
      </c>
      <c r="BD374" s="223">
        <f t="shared" ca="1" si="646"/>
        <v>-1.07881566561135E-2</v>
      </c>
      <c r="BE374" s="223">
        <f t="shared" ca="1" si="647"/>
        <v>-1.1729372308768984E-2</v>
      </c>
      <c r="BF374" s="223">
        <f t="shared" ca="1" si="648"/>
        <v>-1.1486582439574015E-2</v>
      </c>
      <c r="BG374" s="223">
        <f t="shared" ca="1" si="649"/>
        <v>-1.0084295141392287E-2</v>
      </c>
      <c r="BH374" s="223">
        <f t="shared" ca="1" si="650"/>
        <v>-7.6640623967648416E-3</v>
      </c>
      <c r="BI374" s="223">
        <f t="shared" ca="1" si="651"/>
        <v>-4.4701913057109402E-3</v>
      </c>
      <c r="BJ374" s="223">
        <f t="shared" ca="1" si="652"/>
        <v>-8.2508283806419398E-4</v>
      </c>
      <c r="BK374" s="223">
        <f t="shared" ca="1" si="653"/>
        <v>2.9033124935796345E-3</v>
      </c>
      <c r="BL374" s="223">
        <f t="shared" ca="1" si="654"/>
        <v>6.3386368975076376E-3</v>
      </c>
      <c r="BM374" s="223">
        <f t="shared" ca="1" si="655"/>
        <v>9.1341162278809687E-3</v>
      </c>
      <c r="BN374" s="223">
        <f t="shared" ca="1" si="656"/>
        <v>1.1007564628862685E-2</v>
      </c>
      <c r="BO374" s="223">
        <f t="shared" ca="1" si="657"/>
        <v>1.1769869401727516E-2</v>
      </c>
      <c r="BP374" s="223">
        <f t="shared" ca="1" si="658"/>
        <v>1.1344080728817284E-2</v>
      </c>
      <c r="BQ374" s="223">
        <f t="shared" ca="1" si="659"/>
        <v>9.7731792681413025E-3</v>
      </c>
      <c r="BR374" s="223">
        <f t="shared" ca="1" si="660"/>
        <v>7.2157375293582906E-3</v>
      </c>
      <c r="BS374" s="223">
        <f t="shared" ca="1" si="661"/>
        <v>3.9299129876356337E-3</v>
      </c>
      <c r="BT374" s="223">
        <f t="shared" ca="1" si="662"/>
        <v>2.473887287189622E-4</v>
      </c>
      <c r="BU374" s="223">
        <f t="shared" ca="1" si="663"/>
        <v>-3.4601078486761923E-3</v>
      </c>
      <c r="BV374" s="223">
        <f t="shared" ca="1" si="664"/>
        <v>-6.8183285491373062E-3</v>
      </c>
      <c r="BW374" s="223">
        <f t="shared" ca="1" si="665"/>
        <v>-9.488282355219653E-3</v>
      </c>
      <c r="BX374" s="223">
        <f t="shared" ca="1" si="666"/>
        <v>-1.1200454414272133E-2</v>
      </c>
      <c r="BY374" s="223">
        <f t="shared" ca="1" si="667"/>
        <v>-1.1782011848378487E-2</v>
      </c>
      <c r="BZ374" s="223">
        <f t="shared" ca="1" si="668"/>
        <v>-1.1174250133960721E-2</v>
      </c>
      <c r="CA374" s="223">
        <f t="shared" ca="1" si="669"/>
        <v>-9.4385189500039417E-3</v>
      </c>
      <c r="CB374" s="223">
        <f t="shared" ca="1" si="670"/>
        <v>-6.7500293182195534E-3</v>
      </c>
      <c r="CC374" s="223">
        <f t="shared" ca="1" si="671"/>
        <v>-3.3801671649534275E-3</v>
      </c>
      <c r="CD374" s="223">
        <f t="shared" ca="1" si="672"/>
        <v>3.3090136174248816E-4</v>
      </c>
      <c r="CE374" s="223">
        <f t="shared" ca="1" si="673"/>
        <v>4.0085675008955952E-3</v>
      </c>
      <c r="CF374" s="223">
        <f t="shared" ca="1" si="674"/>
        <v>7.2815942500770907E-3</v>
      </c>
      <c r="CG374" s="223">
        <f t="shared" ca="1" si="675"/>
        <v>9.8195903792892072E-3</v>
      </c>
      <c r="CH374" s="223">
        <f t="shared" ca="1" si="676"/>
        <v>1.136636132395367E-2</v>
      </c>
      <c r="CI374" s="223">
        <f t="shared" ca="1" si="677"/>
        <v>1.1765770396504355E-2</v>
      </c>
      <c r="CJ374" s="223">
        <f t="shared" ca="1" si="678"/>
        <v>1.0977499791782717E-2</v>
      </c>
      <c r="CK374" s="223">
        <f t="shared" ca="1" si="679"/>
        <v>9.0811204129993984E-3</v>
      </c>
      <c r="CL374" s="223">
        <f t="shared" ca="1" si="680"/>
        <v>6.2680596952205177E-3</v>
      </c>
      <c r="CM374" s="223">
        <f t="shared" ca="1" si="681"/>
        <v>2.8222782235031323E-3</v>
      </c>
      <c r="CN374" s="223">
        <f t="shared" ca="1" si="682"/>
        <v>-9.0839428183992453E-4</v>
      </c>
      <c r="CO374" s="223">
        <f t="shared" ca="1" si="683"/>
        <v>-4.5473701628963355E-3</v>
      </c>
      <c r="CP374" s="223">
        <f t="shared" ca="1" si="684"/>
        <v>-7.7273179526761073E-3</v>
      </c>
      <c r="CQ374" s="223">
        <f t="shared" ca="1" si="685"/>
        <v>-1.0127242150040542E-2</v>
      </c>
      <c r="CR374" s="223">
        <f t="shared" ca="1" si="686"/>
        <v>-1.1504885673630132E-2</v>
      </c>
      <c r="CS374" s="223">
        <f t="shared" ca="1" si="687"/>
        <v>-1.1721184173185276E-2</v>
      </c>
      <c r="CT374" s="223">
        <f t="shared" ca="1" si="688"/>
        <v>-1.0754303691090889E-2</v>
      </c>
      <c r="CU374" s="223">
        <f t="shared" ca="1" si="689"/>
        <v>-8.701844661507762E-3</v>
      </c>
      <c r="CV374" s="223">
        <f t="shared" ca="1" si="690"/>
        <v>-5.7709897673984736E-3</v>
      </c>
      <c r="CW374" s="223">
        <f t="shared" ca="1" si="691"/>
        <v>-2.2575901666100828E-3</v>
      </c>
      <c r="CX374" s="223">
        <f t="shared" ca="1" si="692"/>
        <v>1.483698800546507E-3</v>
      </c>
      <c r="CY374" s="223">
        <f t="shared" ca="1" si="693"/>
        <v>5.0752178118720712E-3</v>
      </c>
      <c r="CZ374" s="223">
        <f t="shared" ca="1" si="694"/>
        <v>8.1544258694939819E-3</v>
      </c>
      <c r="DA374" s="223">
        <f t="shared" ca="1" si="695"/>
        <v>1.041049650741078E-2</v>
      </c>
      <c r="DB374" s="223">
        <f t="shared" ca="1" si="696"/>
        <v>1.1615693746009842E-2</v>
      </c>
      <c r="DC374" s="223">
        <f t="shared" ca="1" si="697"/>
        <v>1.1648360590538514E-2</v>
      </c>
      <c r="DD374" s="223">
        <f t="shared" ca="1" si="698"/>
        <v>1.0505199530841468E-2</v>
      </c>
      <c r="DE374" s="223">
        <f t="shared" ca="1" si="699"/>
        <v>8.3016054040349514E-3</v>
      </c>
      <c r="DF374" s="223">
        <f t="shared" ca="1" si="700"/>
        <v>5.2600170197477994E-3</v>
      </c>
      <c r="DG374" s="223">
        <f t="shared" ca="1" si="701"/>
        <v>1.6874633772640439E-3</v>
      </c>
      <c r="DH374" s="223">
        <f t="shared" ca="1" si="702"/>
        <v>-2.0554289588859062E-3</v>
      </c>
      <c r="DI374" s="223">
        <f t="shared" ca="1" si="703"/>
        <v>-5.5908388166023941E-3</v>
      </c>
      <c r="DJ374" s="223">
        <f t="shared" ca="1" si="704"/>
        <v>-8.5618890601488959E-3</v>
      </c>
      <c r="DK374" s="223">
        <f t="shared" ca="1" si="705"/>
        <v>-1.0668671066842862E-2</v>
      </c>
      <c r="DL374" s="223">
        <f t="shared" ca="1" si="706"/>
        <v>-1.169851859474081E-2</v>
      </c>
      <c r="DM374" s="223">
        <f t="shared" ca="1" si="707"/>
        <v>-1.1547475086953252E-2</v>
      </c>
      <c r="DN374" s="223">
        <f t="shared" ca="1" si="708"/>
        <v>-1.023078742477544E-2</v>
      </c>
      <c r="DO374" s="223">
        <f t="shared" ca="1" si="709"/>
        <v>-7.881366852009063E-3</v>
      </c>
      <c r="DP374" s="223">
        <f t="shared" ca="1" si="710"/>
        <v>-4.7363724303734383E-3</v>
      </c>
      <c r="DQ374" s="223">
        <f t="shared" ca="1" si="711"/>
        <v>-1.1132713408379636E-3</v>
      </c>
      <c r="DR374" s="223">
        <f t="shared" ca="1" si="712"/>
        <v>2.6222074088290354E-3</v>
      </c>
      <c r="DS374" s="223">
        <f t="shared" ca="1" si="713"/>
        <v>6.0929910009239127E-3</v>
      </c>
      <c r="DT374" s="223">
        <f t="shared" ca="1" si="714"/>
        <v>8.9487259101250285E-3</v>
      </c>
      <c r="DU374" s="223">
        <f t="shared" ca="1" si="715"/>
        <v>1.0901143863209669E-2</v>
      </c>
      <c r="DV374" s="223">
        <f t="shared" ca="1" si="716"/>
        <v>1.1753160687507837E-2</v>
      </c>
      <c r="DW374" s="223">
        <f t="shared" ca="1" si="717"/>
        <v>1.1418770704444156E-2</v>
      </c>
      <c r="DX374" s="223">
        <f t="shared" ca="1" si="718"/>
        <v>9.93172845569203E-3</v>
      </c>
      <c r="DY374" s="223">
        <f t="shared" ca="1" si="719"/>
        <v>7.4421413969104786E-3</v>
      </c>
      <c r="DZ374" s="223">
        <f t="shared" ca="1" si="720"/>
        <v>4.2013175049570792E-3</v>
      </c>
      <c r="EA374" s="223">
        <f t="shared" ca="1" si="721"/>
        <v>5.3639733624066908E-4</v>
      </c>
      <c r="EB374" s="223">
        <f t="shared" ca="1" si="722"/>
        <v>-3.1826687314459711E-3</v>
      </c>
      <c r="EC374" s="223">
        <f t="shared" ca="1" si="723"/>
        <v>-6.580464636241224E-3</v>
      </c>
      <c r="ED374" s="223">
        <f t="shared" ca="1" si="724"/>
        <v>-9.3140044955678531E-3</v>
      </c>
      <c r="EE374" s="223">
        <f t="shared" ca="1" si="725"/>
        <v>-1.1107354849182603E-2</v>
      </c>
      <c r="EF374" s="223">
        <f t="shared" ca="1" si="726"/>
        <v>-1.1779488386723363E-2</v>
      </c>
      <c r="EG374" s="223">
        <f t="shared" ca="1" si="727"/>
        <v>-1.1262557503141864E-2</v>
      </c>
      <c r="EH374" s="223">
        <f t="shared" ca="1" si="728"/>
        <v>-9.6087430828421458E-3</v>
      </c>
      <c r="EI374" s="223">
        <f t="shared" ca="1" si="729"/>
        <v>-6.9849871713322052E-3</v>
      </c>
      <c r="EJ374" s="223">
        <f t="shared" ca="1" si="730"/>
        <v>-3.6561412376793249E-3</v>
      </c>
      <c r="EK374" s="223">
        <f t="shared" ca="1" si="731"/>
        <v>4.1768896522486644E-5</v>
      </c>
      <c r="EL374" s="223">
        <f t="shared" ca="1" si="732"/>
        <v>3.7354627263200789E-3</v>
      </c>
      <c r="EM374" s="223">
        <f t="shared" ca="1" si="733"/>
        <v>7.0520853558692E-3</v>
      </c>
      <c r="EN374" s="223">
        <f t="shared" ca="1" si="734"/>
        <v>9.65684482837041E-3</v>
      </c>
      <c r="EO374" s="223">
        <f t="shared" ca="1" si="735"/>
        <v>1.1286807244434474E-2</v>
      </c>
      <c r="EP374" s="223">
        <f t="shared" ca="1" si="736"/>
        <v>1.1777438266653947E-2</v>
      </c>
      <c r="EQ374" s="223">
        <f t="shared" ca="1" si="737"/>
        <v>1.1079211814330971E-2</v>
      </c>
      <c r="ER374" s="223">
        <f t="shared" ca="1" si="738"/>
        <v>9.2626094062791976E-3</v>
      </c>
      <c r="ES374" s="223">
        <f t="shared" ca="1" si="739"/>
        <v>6.5110054998455081E-3</v>
      </c>
      <c r="ET374" s="223">
        <f t="shared" ca="1" si="740"/>
        <v>3.102157005919932E-3</v>
      </c>
      <c r="EU374" s="223">
        <f t="shared" ca="1" si="741"/>
        <v>-6.1983450435539825E-4</v>
      </c>
      <c r="EV374" s="223">
        <f t="shared" ca="1" si="742"/>
        <v>-4.2792576642985882E-3</v>
      </c>
      <c r="EW374" s="223">
        <f t="shared" ca="1" si="743"/>
        <v>-7.5067169841850972E-3</v>
      </c>
      <c r="EX374" s="223">
        <f t="shared" ca="1" si="744"/>
        <v>-9.9764209761417141E-3</v>
      </c>
      <c r="EY374" s="223">
        <f t="shared" ca="1" si="745"/>
        <v>-1.1439068732426946E-2</v>
      </c>
      <c r="EZ374" s="223">
        <f t="shared" ca="1" si="746"/>
        <v>-1.1747015266218405E-2</v>
      </c>
      <c r="FA374" s="223">
        <f t="shared" ca="1" si="747"/>
        <v>-1.0869175333835045E-2</v>
      </c>
      <c r="FB374" s="223">
        <f t="shared" ca="1" si="748"/>
        <v>-8.8941612923477582E-3</v>
      </c>
      <c r="FC374" s="223">
        <f t="shared" ca="1" si="749"/>
        <v>-6.0213382458129553E-3</v>
      </c>
      <c r="FD374" s="223">
        <f t="shared" ca="1" si="750"/>
        <v>-2.5406994062163344E-3</v>
      </c>
      <c r="FE374" s="223">
        <f t="shared" ca="1" si="751"/>
        <v>1.1964068765762254E-3</v>
      </c>
      <c r="FF374" s="223">
        <f t="shared" ca="1" si="752"/>
        <v>4.8127434957450982E-3</v>
      </c>
      <c r="FG374" s="223">
        <f t="shared" ca="1" si="753"/>
        <v>7.9432642737754071E-3</v>
      </c>
      <c r="FH374" s="223">
        <f t="shared" ca="1" si="754"/>
        <v>1.0271963051950175E-2</v>
      </c>
      <c r="FI374" s="223">
        <f t="shared" ca="1" si="755"/>
        <v>1.1563772501898911E-2</v>
      </c>
      <c r="FJ374" s="223">
        <f t="shared" ca="1" si="756"/>
        <v>1.1688292677089523E-2</v>
      </c>
      <c r="FK374" s="223">
        <f t="shared" ca="1" si="757"/>
        <v>1.063295405793256E-2</v>
      </c>
      <c r="FL374" s="223">
        <f t="shared" ca="1" si="758"/>
        <v>8.5042863648265299E-3</v>
      </c>
      <c r="FM374" s="223">
        <f t="shared" ca="1" si="759"/>
        <v>5.5171650605392985E-3</v>
      </c>
      <c r="FN374" s="223">
        <f t="shared" ca="1" si="760"/>
        <v>1.9731210391041769E-3</v>
      </c>
      <c r="FO374" s="223">
        <f t="shared" ca="1" si="761"/>
        <v>-1.770096999838433E-3</v>
      </c>
      <c r="FP374" s="223">
        <f t="shared" ca="1" si="762"/>
        <v>-5.3346350065638128E-3</v>
      </c>
      <c r="FQ374" s="223">
        <f t="shared" ca="1" si="763"/>
        <v>-8.3606755439824109E-3</v>
      </c>
      <c r="FR374" s="223">
        <f t="shared" ca="1" si="764"/>
        <v>-1.054275906904883E-2</v>
      </c>
      <c r="FS374" s="223">
        <f t="shared" ca="1" si="765"/>
        <v>-1.1660618130546956E-2</v>
      </c>
      <c r="FT374" s="223">
        <f t="shared" ca="1" si="766"/>
        <v>-1.1601411967128005E-2</v>
      </c>
      <c r="FU374" s="223">
        <f t="shared" ca="1" si="767"/>
        <v>-1.0371117064367733E-2</v>
      </c>
      <c r="FV374" s="223">
        <f t="shared" ca="1" si="768"/>
        <v>-8.0939238665649858E-3</v>
      </c>
      <c r="FW374" s="223">
        <f t="shared" ca="1" si="769"/>
        <v>-4.9997005413882148E-3</v>
      </c>
      <c r="FX374" s="223">
        <f t="shared" ca="1" si="770"/>
        <v>-1.4007892505838249E-3</v>
      </c>
      <c r="FY374" s="223">
        <f t="shared" ca="1" si="771"/>
        <v>2.3395228043859261E-3</v>
      </c>
      <c r="FZ374" s="223">
        <f t="shared" ca="1" si="772"/>
        <v>5.8436749143928757E-3</v>
      </c>
      <c r="GA374" s="223">
        <f t="shared" ca="1" si="773"/>
        <v>8.7579452144952719E-3</v>
      </c>
      <c r="GB374" s="223">
        <f t="shared" ca="1" si="774"/>
        <v>1.0788156656113511E-2</v>
      </c>
      <c r="GC374" s="223">
        <f t="shared" ca="1" si="775"/>
        <v>1.1729372308768983E-2</v>
      </c>
      <c r="GD374" s="223">
        <f t="shared" ca="1" si="776"/>
        <v>1.1486582439574001E-2</v>
      </c>
      <c r="GE374" s="223">
        <f t="shared" ca="1" si="777"/>
        <v>1.0084295141392275E-2</v>
      </c>
      <c r="GF374" s="223">
        <f t="shared" ca="1" si="778"/>
        <v>7.6640623967648243E-3</v>
      </c>
      <c r="GG374" s="223">
        <f t="shared" ca="1" si="779"/>
        <v>4.4701913057109575E-3</v>
      </c>
      <c r="GH374" s="223">
        <f t="shared" ca="1" si="780"/>
        <v>8.2508283806417056E-4</v>
      </c>
      <c r="GI374" s="223">
        <f t="shared" ca="1" si="781"/>
        <v>-2.9033124935796571E-3</v>
      </c>
      <c r="GJ374" s="223">
        <f t="shared" ca="1" si="782"/>
        <v>-6.3386368975076237E-3</v>
      </c>
      <c r="GK374" s="223">
        <f t="shared" ca="1" si="783"/>
        <v>-9.1341162278810104E-3</v>
      </c>
      <c r="GL374" s="223">
        <f t="shared" ca="1" si="784"/>
        <v>-1.1007564628862692E-2</v>
      </c>
      <c r="GM374" s="223">
        <f t="shared" ca="1" si="785"/>
        <v>-1.1769869401727518E-2</v>
      </c>
      <c r="GN374" s="223">
        <f t="shared" ca="1" si="786"/>
        <v>-1.1344080728817287E-2</v>
      </c>
      <c r="GO374" s="223">
        <f t="shared" ca="1" si="787"/>
        <v>-9.773179268141266E-3</v>
      </c>
      <c r="GP374" s="223">
        <f t="shared" ca="1" si="788"/>
        <v>-7.2157375293582723E-3</v>
      </c>
      <c r="GQ374" s="223">
        <f t="shared" ca="1" si="789"/>
        <v>-3.9299129876356493E-3</v>
      </c>
      <c r="GR374" s="223">
        <f t="shared" ca="1" si="790"/>
        <v>-2.4738872871889715E-4</v>
      </c>
      <c r="GS374" s="223">
        <f t="shared" ca="1" si="791"/>
        <v>3.460107848676214E-3</v>
      </c>
      <c r="GT374" s="223">
        <f t="shared" ca="1" si="792"/>
        <v>6.8183285491373244E-3</v>
      </c>
      <c r="GU374" s="223">
        <f t="shared" ca="1" si="793"/>
        <v>9.4882823552196408E-3</v>
      </c>
      <c r="GV374" s="223">
        <f t="shared" ca="1" si="794"/>
        <v>1.1200454414272152E-2</v>
      </c>
      <c r="GW374" s="223">
        <f t="shared" ca="1" si="795"/>
        <v>1.1782011848378486E-2</v>
      </c>
      <c r="GX374" s="223">
        <f t="shared" ca="1" si="796"/>
        <v>1.1174250133960714E-2</v>
      </c>
      <c r="GY374" s="223">
        <f t="shared" ca="1" si="797"/>
        <v>9.4385189500039036E-3</v>
      </c>
      <c r="GZ374" s="223">
        <f t="shared" ca="1" si="798"/>
        <v>6.7500293182196029E-3</v>
      </c>
      <c r="HA374" s="223">
        <f t="shared" ca="1" si="799"/>
        <v>3.3801671649534046E-3</v>
      </c>
      <c r="HB374" s="223">
        <f t="shared" ca="1" si="800"/>
        <v>-3.3090136174255495E-4</v>
      </c>
      <c r="HC374" s="223">
        <f t="shared" ca="1" si="801"/>
        <v>-4.0085675008955778E-3</v>
      </c>
      <c r="HD374" s="223">
        <f t="shared" ca="1" si="802"/>
        <v>-7.2815942500771072E-3</v>
      </c>
      <c r="HE374" s="223">
        <f t="shared" ca="1" si="803"/>
        <v>-9.8195903792892662E-3</v>
      </c>
      <c r="HF374" s="223">
        <f t="shared" ca="1" si="804"/>
        <v>-1.1366361323953664E-2</v>
      </c>
      <c r="HG374" s="223">
        <f t="shared" ca="1" si="805"/>
        <v>-1.1765770396504355E-2</v>
      </c>
      <c r="HH374" s="223">
        <f t="shared" ca="1" si="806"/>
        <v>-1.0977499791782679E-2</v>
      </c>
      <c r="HI374" s="223">
        <f t="shared" ca="1" si="807"/>
        <v>-9.0811204129994105E-3</v>
      </c>
      <c r="HJ374" s="223">
        <f t="shared" ca="1" si="808"/>
        <v>-6.2680596952204622E-3</v>
      </c>
      <c r="HK374" s="223">
        <f t="shared" ca="1" si="809"/>
        <v>-2.8222782235031913E-3</v>
      </c>
      <c r="HL374" s="223">
        <f t="shared" ca="1" si="810"/>
        <v>9.0839428183994795E-4</v>
      </c>
      <c r="HM374" s="223">
        <f t="shared" ca="1" si="811"/>
        <v>4.5473701628963963E-3</v>
      </c>
      <c r="HN374" s="223">
        <f t="shared" ca="1" si="812"/>
        <v>7.7273179526760622E-3</v>
      </c>
      <c r="HO374" s="223">
        <f t="shared" ca="1" si="813"/>
        <v>1.0127242150040553E-2</v>
      </c>
      <c r="HP374" s="223">
        <f t="shared" ca="1" si="814"/>
        <v>1.1504885673630146E-2</v>
      </c>
      <c r="HQ374" s="223">
        <f t="shared" ca="1" si="815"/>
        <v>1.1721184173185278E-2</v>
      </c>
      <c r="HR374" s="223">
        <f t="shared" ca="1" si="816"/>
        <v>1.0754303691090879E-2</v>
      </c>
      <c r="HS374" s="223">
        <f t="shared" ca="1" si="817"/>
        <v>8.7018446615076891E-3</v>
      </c>
      <c r="HT374" s="223">
        <f t="shared" ca="1" si="818"/>
        <v>5.77098976739849E-3</v>
      </c>
      <c r="HU374" s="223">
        <f t="shared" ca="1" si="819"/>
        <v>2.2575901666100195E-3</v>
      </c>
      <c r="HV374" s="223">
        <f t="shared" ca="1" si="820"/>
        <v>-1.4836988005466137E-3</v>
      </c>
      <c r="HW374" s="223">
        <f t="shared" ca="1" si="821"/>
        <v>-5.0752178118720556E-3</v>
      </c>
      <c r="HX374" s="223">
        <f t="shared" ca="1" si="822"/>
        <v>-8.1544258694940287E-3</v>
      </c>
      <c r="HY374" s="223">
        <f t="shared" ca="1" si="823"/>
        <v>-1.0410496507410751E-2</v>
      </c>
      <c r="HZ374" s="223">
        <f t="shared" ca="1" si="824"/>
        <v>-1.1615693746009846E-2</v>
      </c>
      <c r="IA374" s="223">
        <f t="shared" ca="1" si="825"/>
        <v>-1.1648360590538497E-2</v>
      </c>
      <c r="IB374" s="223">
        <f t="shared" ca="1" si="826"/>
        <v>-1.0505199530841492E-2</v>
      </c>
      <c r="IC374" s="223">
        <f t="shared" ca="1" si="827"/>
        <v>-8.3016054040349341E-3</v>
      </c>
      <c r="ID374" s="223">
        <f t="shared" ca="1" si="828"/>
        <v>-5.260017019747704E-3</v>
      </c>
      <c r="IE374" s="223">
        <f t="shared" ca="1" si="829"/>
        <v>1.1036128090556773E-2</v>
      </c>
      <c r="IF374" s="223">
        <f t="shared" ca="1" si="830"/>
        <v>2.0554289588859296E-3</v>
      </c>
      <c r="IG374" s="223">
        <f t="shared" ca="1" si="831"/>
        <v>5.5908388166024869E-3</v>
      </c>
      <c r="IH374" s="223">
        <f t="shared" ca="1" si="832"/>
        <v>8.5618890601489115E-3</v>
      </c>
      <c r="II374" s="223">
        <f t="shared" ca="1" si="833"/>
        <v>1.0668671066842873E-2</v>
      </c>
      <c r="IJ374" s="223">
        <f t="shared" ca="1" si="834"/>
        <v>1.1698518594740805E-2</v>
      </c>
      <c r="IK374" s="223">
        <f t="shared" ca="1" si="835"/>
        <v>1.1547475086953248E-2</v>
      </c>
      <c r="IL374" s="223">
        <f t="shared" ca="1" si="836"/>
        <v>1.0230787424775428E-2</v>
      </c>
      <c r="IM374" s="223">
        <f t="shared" ca="1" si="837"/>
        <v>7.8813668520091081E-3</v>
      </c>
      <c r="IN374" s="223">
        <f t="shared" ca="1" si="838"/>
        <v>4.7363724303734166E-3</v>
      </c>
      <c r="IO374" s="223">
        <f t="shared" ca="1" si="839"/>
        <v>1.1132713408378569E-3</v>
      </c>
      <c r="IP374" s="223">
        <f t="shared" ca="1" si="840"/>
        <v>-2.6222074088289764E-3</v>
      </c>
      <c r="IQ374" s="223">
        <f t="shared" ca="1" si="841"/>
        <v>-6.0929910009239335E-3</v>
      </c>
      <c r="IR374" s="223">
        <f t="shared" ca="1" si="842"/>
        <v>-8.9487259101250997E-3</v>
      </c>
      <c r="IS374" s="223">
        <f t="shared" ca="1" si="843"/>
        <v>-1.0901143863209678E-2</v>
      </c>
      <c r="IT374" s="223">
        <f t="shared" ca="1" si="844"/>
        <v>-1.1753160687507839E-2</v>
      </c>
      <c r="IU374" s="223">
        <f t="shared" ca="1" si="845"/>
        <v>-1.141877070444413E-2</v>
      </c>
      <c r="IV374" s="223">
        <f t="shared" ca="1" si="846"/>
        <v>-9.9317284556920196E-3</v>
      </c>
      <c r="IW374" s="223">
        <f t="shared" ca="1" si="847"/>
        <v>-7.4421413969104604E-3</v>
      </c>
      <c r="IX374" s="223">
        <f t="shared" ca="1" si="848"/>
        <v>-4.2013175049571347E-3</v>
      </c>
      <c r="IY374" s="223">
        <f t="shared" ca="1" si="849"/>
        <v>-5.3639733624064566E-4</v>
      </c>
      <c r="IZ374" s="223">
        <f t="shared" ca="1" si="850"/>
        <v>3.1826687314460743E-3</v>
      </c>
      <c r="JA374" s="223">
        <f t="shared" ca="1" si="851"/>
        <v>6.5804646362411737E-3</v>
      </c>
      <c r="JB374" s="223">
        <f t="shared" ca="1" si="852"/>
        <v>9.314004495567867E-3</v>
      </c>
    </row>
    <row r="375" spans="2:262">
      <c r="B375" s="230">
        <v>14</v>
      </c>
      <c r="C375" s="229">
        <f t="shared" si="853"/>
        <v>2.7343749999999997E-4</v>
      </c>
      <c r="D375" s="226">
        <f t="shared" ca="1" si="597"/>
        <v>58.266851633279941</v>
      </c>
      <c r="E375" s="225">
        <f ca="1">T361</f>
        <v>0.16685163327993821</v>
      </c>
      <c r="F375" s="224">
        <v>14</v>
      </c>
      <c r="G375" s="223">
        <f t="shared" ca="1" si="854"/>
        <v>-6.8077015203846518E-4</v>
      </c>
      <c r="H375" s="223">
        <f t="shared" ca="1" si="598"/>
        <v>-7.1853946698245729E-4</v>
      </c>
      <c r="I375" s="223">
        <f t="shared" ca="1" si="599"/>
        <v>-6.7230298943574238E-4</v>
      </c>
      <c r="J375" s="223">
        <f t="shared" ca="1" si="600"/>
        <v>-5.4746631243359541E-4</v>
      </c>
      <c r="K375" s="223">
        <f t="shared" ca="1" si="601"/>
        <v>-3.5862432528322802E-4</v>
      </c>
      <c r="L375" s="223">
        <f t="shared" ca="1" si="602"/>
        <v>-1.2785489776778139E-4</v>
      </c>
      <c r="M375" s="223">
        <f t="shared" ca="1" si="603"/>
        <v>1.1786228488755484E-4</v>
      </c>
      <c r="N375" s="223">
        <f t="shared" ca="1" si="604"/>
        <v>3.4979996745735709E-4</v>
      </c>
      <c r="O375" s="223">
        <f t="shared" ca="1" si="605"/>
        <v>5.4084188183382191E-4</v>
      </c>
      <c r="P375" s="223">
        <f t="shared" ca="1" si="606"/>
        <v>6.6865296062874598E-4</v>
      </c>
      <c r="Q375" s="223">
        <f t="shared" ca="1" si="607"/>
        <v>7.1829057166028184E-4</v>
      </c>
      <c r="R375" s="223">
        <f t="shared" ca="1" si="608"/>
        <v>6.8395148901856926E-4</v>
      </c>
      <c r="S375" s="223">
        <f t="shared" ca="1" si="609"/>
        <v>5.6965035905676619E-4</v>
      </c>
      <c r="T375" s="223">
        <f t="shared" ca="1" si="610"/>
        <v>3.8875034057998093E-4</v>
      </c>
      <c r="U375" s="223">
        <f t="shared" ca="1" si="611"/>
        <v>1.624007929651514E-4</v>
      </c>
      <c r="V375" s="223">
        <f t="shared" ca="1" si="612"/>
        <v>-8.2935334985270823E-5</v>
      </c>
      <c r="W375" s="223">
        <f t="shared" ca="1" si="613"/>
        <v>-3.1857533786384636E-4</v>
      </c>
      <c r="X375" s="223">
        <f t="shared" ca="1" si="614"/>
        <v>-5.1697010237349017E-4</v>
      </c>
      <c r="Y375" s="223">
        <f t="shared" ca="1" si="615"/>
        <v>-6.5492492566978993E-4</v>
      </c>
      <c r="Z375" s="223">
        <f t="shared" ca="1" si="616"/>
        <v>-7.1631125143615322E-4</v>
      </c>
      <c r="AA375" s="223">
        <f t="shared" ca="1" si="617"/>
        <v>-6.9395228955727558E-4</v>
      </c>
      <c r="AB375" s="223">
        <f t="shared" ca="1" si="618"/>
        <v>-5.9046206806949073E-4</v>
      </c>
      <c r="AC375" s="223">
        <f t="shared" ca="1" si="619"/>
        <v>-4.1793982225576812E-4</v>
      </c>
      <c r="AD375" s="223">
        <f t="shared" ca="1" si="620"/>
        <v>-1.9655545042763893E-4</v>
      </c>
      <c r="AE375" s="223">
        <f t="shared" ca="1" si="621"/>
        <v>4.780858659672924E-5</v>
      </c>
      <c r="AF375" s="223">
        <f t="shared" ca="1" si="622"/>
        <v>2.8658323237751792E-4</v>
      </c>
      <c r="AG375" s="223">
        <f t="shared" ca="1" si="623"/>
        <v>4.9185289665530771E-4</v>
      </c>
      <c r="AH375" s="223">
        <f t="shared" ca="1" si="624"/>
        <v>6.3961911920024648E-4</v>
      </c>
      <c r="AI375" s="223">
        <f t="shared" ca="1" si="625"/>
        <v>7.1260627466585946E-4</v>
      </c>
      <c r="AJ375" s="223">
        <f t="shared" ca="1" si="626"/>
        <v>7.0228129824739653E-4</v>
      </c>
      <c r="AK375" s="223">
        <f t="shared" ca="1" si="627"/>
        <v>6.0985130224186707E-4</v>
      </c>
      <c r="AL375" s="223">
        <f t="shared" ca="1" si="628"/>
        <v>4.4612245029253619E-4</v>
      </c>
      <c r="AM375" s="223">
        <f t="shared" ca="1" si="629"/>
        <v>2.302365885938221E-4</v>
      </c>
      <c r="AN375" s="223">
        <f t="shared" ca="1" si="630"/>
        <v>-1.2566663135539144E-5</v>
      </c>
      <c r="AO375" s="223">
        <f t="shared" ca="1" si="631"/>
        <v>-2.5390072278266547E-4</v>
      </c>
      <c r="AP375" s="223">
        <f t="shared" ca="1" si="632"/>
        <v>-4.6555077422785691E-4</v>
      </c>
      <c r="AQ375" s="223">
        <f t="shared" ca="1" si="633"/>
        <v>-6.2277241424853202E-4</v>
      </c>
      <c r="AR375" s="223">
        <f t="shared" ca="1" si="634"/>
        <v>-7.0718456696295773E-4</v>
      </c>
      <c r="AS375" s="223">
        <f t="shared" ca="1" si="635"/>
        <v>-7.0891844977746257E-4</v>
      </c>
      <c r="AT375" s="223">
        <f t="shared" ca="1" si="636"/>
        <v>-6.2777135121047721E-4</v>
      </c>
      <c r="AU375" s="223">
        <f t="shared" ca="1" si="637"/>
        <v>-4.7323033027083802E-4</v>
      </c>
      <c r="AV375" s="223">
        <f t="shared" ca="1" si="638"/>
        <v>-2.6336306665173938E-4</v>
      </c>
      <c r="AW375" s="223">
        <f t="shared" ca="1" si="639"/>
        <v>-2.270553451785422E-5</v>
      </c>
      <c r="AX375" s="223">
        <f t="shared" ca="1" si="640"/>
        <v>2.2060654410755289E-4</v>
      </c>
      <c r="AY375" s="223">
        <f t="shared" ca="1" si="641"/>
        <v>4.381270992078595E-4</v>
      </c>
      <c r="AZ375" s="223">
        <f t="shared" ca="1" si="642"/>
        <v>6.044253960024715E-4</v>
      </c>
      <c r="BA375" s="223">
        <f t="shared" ca="1" si="643"/>
        <v>7.000591896961898E-4</v>
      </c>
      <c r="BB375" s="223">
        <f t="shared" ca="1" si="644"/>
        <v>7.1384775466809222E-4</v>
      </c>
      <c r="BC375" s="223">
        <f t="shared" ca="1" si="645"/>
        <v>6.4417904400774443E-4</v>
      </c>
      <c r="BD375" s="223">
        <f t="shared" ca="1" si="646"/>
        <v>4.991981569334368E-4</v>
      </c>
      <c r="BE375" s="223">
        <f t="shared" ca="1" si="647"/>
        <v>2.958550800142135E-4</v>
      </c>
      <c r="BF375" s="223">
        <f t="shared" ca="1" si="648"/>
        <v>5.7923032549824091E-5</v>
      </c>
      <c r="BG375" s="223">
        <f t="shared" ca="1" si="649"/>
        <v>-1.8678090494483396E-4</v>
      </c>
      <c r="BH375" s="223">
        <f t="shared" ca="1" si="650"/>
        <v>-4.0964793763046878E-4</v>
      </c>
      <c r="BI375" s="223">
        <f t="shared" ca="1" si="651"/>
        <v>-5.8462226403603005E-4</v>
      </c>
      <c r="BJ375" s="223">
        <f t="shared" ca="1" si="652"/>
        <v>-6.9124730852350034E-4</v>
      </c>
      <c r="BK375" s="223">
        <f t="shared" ca="1" si="653"/>
        <v>-7.1705733779204792E-4</v>
      </c>
      <c r="BL375" s="223">
        <f t="shared" ca="1" si="654"/>
        <v>-6.5903485306457782E-4</v>
      </c>
      <c r="BM375" s="223">
        <f t="shared" ca="1" si="655"/>
        <v>-5.2396337151138666E-4</v>
      </c>
      <c r="BN375" s="223">
        <f t="shared" ca="1" si="656"/>
        <v>-3.2763435257508668E-4</v>
      </c>
      <c r="BO375" s="223">
        <f t="shared" ca="1" si="657"/>
        <v>-9.3000988922921617E-5</v>
      </c>
      <c r="BP375" s="223">
        <f t="shared" ca="1" si="658"/>
        <v>1.5250529422202672E-4</v>
      </c>
      <c r="BQ375" s="223">
        <f t="shared" ca="1" si="659"/>
        <v>3.8018189829040348E-4</v>
      </c>
      <c r="BR375" s="223">
        <f t="shared" ca="1" si="660"/>
        <v>5.6341072582866158E-4</v>
      </c>
      <c r="BS375" s="223">
        <f t="shared" ca="1" si="661"/>
        <v>6.8077015203846518E-4</v>
      </c>
      <c r="BT375" s="223">
        <f t="shared" ca="1" si="662"/>
        <v>7.1853946698245729E-4</v>
      </c>
      <c r="BU375" s="223">
        <f t="shared" ca="1" si="663"/>
        <v>6.7230298943574303E-4</v>
      </c>
      <c r="BV375" s="223">
        <f t="shared" ca="1" si="664"/>
        <v>5.4746631243359628E-4</v>
      </c>
      <c r="BW375" s="223">
        <f t="shared" ca="1" si="665"/>
        <v>3.5862432528322878E-4</v>
      </c>
      <c r="BX375" s="223">
        <f t="shared" ca="1" si="666"/>
        <v>1.2785489776778199E-4</v>
      </c>
      <c r="BY375" s="223">
        <f t="shared" ca="1" si="667"/>
        <v>-1.1786228488755484E-4</v>
      </c>
      <c r="BZ375" s="223">
        <f t="shared" ca="1" si="668"/>
        <v>-3.4979996745735742E-4</v>
      </c>
      <c r="CA375" s="223">
        <f t="shared" ca="1" si="669"/>
        <v>-5.4084188183382072E-4</v>
      </c>
      <c r="CB375" s="223">
        <f t="shared" ca="1" si="670"/>
        <v>-6.6865296062874554E-4</v>
      </c>
      <c r="CC375" s="223">
        <f t="shared" ca="1" si="671"/>
        <v>-7.1829057166028195E-4</v>
      </c>
      <c r="CD375" s="223">
        <f t="shared" ca="1" si="672"/>
        <v>-6.8395148901856948E-4</v>
      </c>
      <c r="CE375" s="223">
        <f t="shared" ca="1" si="673"/>
        <v>-5.6965035905676619E-4</v>
      </c>
      <c r="CF375" s="223">
        <f t="shared" ca="1" si="674"/>
        <v>-3.8875034057998033E-4</v>
      </c>
      <c r="CG375" s="223">
        <f t="shared" ca="1" si="675"/>
        <v>-1.6240079296515319E-4</v>
      </c>
      <c r="CH375" s="223">
        <f t="shared" ca="1" si="676"/>
        <v>8.2935334985269576E-5</v>
      </c>
      <c r="CI375" s="223">
        <f t="shared" ca="1" si="677"/>
        <v>3.1857533786384593E-4</v>
      </c>
      <c r="CJ375" s="223">
        <f t="shared" ca="1" si="678"/>
        <v>5.1697010237348974E-4</v>
      </c>
      <c r="CK375" s="223">
        <f t="shared" ca="1" si="679"/>
        <v>6.5492492566978993E-4</v>
      </c>
      <c r="CL375" s="223">
        <f t="shared" ca="1" si="680"/>
        <v>7.1631125143615344E-4</v>
      </c>
      <c r="CM375" s="223">
        <f t="shared" ca="1" si="681"/>
        <v>6.9395228955727601E-4</v>
      </c>
      <c r="CN375" s="223">
        <f t="shared" ca="1" si="682"/>
        <v>5.9046206806949138E-4</v>
      </c>
      <c r="CO375" s="223">
        <f t="shared" ca="1" si="683"/>
        <v>4.1793982225576861E-4</v>
      </c>
      <c r="CP375" s="223">
        <f t="shared" ca="1" si="684"/>
        <v>1.9655545042763947E-4</v>
      </c>
      <c r="CQ375" s="223">
        <f t="shared" ca="1" si="685"/>
        <v>-4.780858659672989E-5</v>
      </c>
      <c r="CR375" s="223">
        <f t="shared" ca="1" si="686"/>
        <v>-2.8658323237751846E-4</v>
      </c>
      <c r="CS375" s="223">
        <f t="shared" ca="1" si="687"/>
        <v>-4.918528966553063E-4</v>
      </c>
      <c r="CT375" s="223">
        <f t="shared" ca="1" si="688"/>
        <v>-6.3961911920024637E-4</v>
      </c>
      <c r="CU375" s="223">
        <f t="shared" ca="1" si="689"/>
        <v>-7.1260627466585946E-4</v>
      </c>
      <c r="CV375" s="223">
        <f t="shared" ca="1" si="690"/>
        <v>-7.0228129824739653E-4</v>
      </c>
      <c r="CW375" s="223">
        <f t="shared" ca="1" si="691"/>
        <v>-6.0985130224186675E-4</v>
      </c>
      <c r="CX375" s="223">
        <f t="shared" ca="1" si="692"/>
        <v>-4.461224502925357E-4</v>
      </c>
      <c r="CY375" s="223">
        <f t="shared" ca="1" si="693"/>
        <v>-2.3023658859382148E-4</v>
      </c>
      <c r="CZ375" s="223">
        <f t="shared" ca="1" si="694"/>
        <v>1.2566663135541042E-5</v>
      </c>
      <c r="DA375" s="223">
        <f t="shared" ca="1" si="695"/>
        <v>2.5390072278266243E-4</v>
      </c>
      <c r="DB375" s="223">
        <f t="shared" ca="1" si="696"/>
        <v>4.6555077422785453E-4</v>
      </c>
      <c r="DC375" s="223">
        <f t="shared" ca="1" si="697"/>
        <v>6.2277241424853094E-4</v>
      </c>
      <c r="DD375" s="223">
        <f t="shared" ca="1" si="698"/>
        <v>7.0718456696295751E-4</v>
      </c>
      <c r="DE375" s="223">
        <f t="shared" ca="1" si="699"/>
        <v>7.0891844977746289E-4</v>
      </c>
      <c r="DF375" s="223">
        <f t="shared" ca="1" si="700"/>
        <v>6.2777135121047743E-4</v>
      </c>
      <c r="DG375" s="223">
        <f t="shared" ca="1" si="701"/>
        <v>4.7323033027083845E-4</v>
      </c>
      <c r="DH375" s="223">
        <f t="shared" ca="1" si="702"/>
        <v>2.6336306665173992E-4</v>
      </c>
      <c r="DI375" s="223">
        <f t="shared" ca="1" si="703"/>
        <v>2.2705534517853516E-5</v>
      </c>
      <c r="DJ375" s="223">
        <f t="shared" ca="1" si="704"/>
        <v>-2.2060654410755348E-4</v>
      </c>
      <c r="DK375" s="223">
        <f t="shared" ca="1" si="705"/>
        <v>-4.3812709920785999E-4</v>
      </c>
      <c r="DL375" s="223">
        <f t="shared" ca="1" si="706"/>
        <v>-6.0442539600247269E-4</v>
      </c>
      <c r="DM375" s="223">
        <f t="shared" ca="1" si="707"/>
        <v>-7.0005918969618915E-4</v>
      </c>
      <c r="DN375" s="223">
        <f t="shared" ca="1" si="708"/>
        <v>-7.1384775466809265E-4</v>
      </c>
      <c r="DO375" s="223">
        <f t="shared" ca="1" si="709"/>
        <v>-6.4417904400774584E-4</v>
      </c>
      <c r="DP375" s="223">
        <f t="shared" ca="1" si="710"/>
        <v>-4.9919815693343723E-4</v>
      </c>
      <c r="DQ375" s="223">
        <f t="shared" ca="1" si="711"/>
        <v>-2.9585508001421409E-4</v>
      </c>
      <c r="DR375" s="223">
        <f t="shared" ca="1" si="712"/>
        <v>-5.7923032549824741E-5</v>
      </c>
      <c r="DS375" s="223">
        <f t="shared" ca="1" si="713"/>
        <v>1.8678090494483337E-4</v>
      </c>
      <c r="DT375" s="223">
        <f t="shared" ca="1" si="714"/>
        <v>4.0964793763046824E-4</v>
      </c>
      <c r="DU375" s="223">
        <f t="shared" ca="1" si="715"/>
        <v>5.8462226403602972E-4</v>
      </c>
      <c r="DV375" s="223">
        <f t="shared" ca="1" si="716"/>
        <v>6.9124730852350089E-4</v>
      </c>
      <c r="DW375" s="223">
        <f t="shared" ca="1" si="717"/>
        <v>7.1705733779204781E-4</v>
      </c>
      <c r="DX375" s="223">
        <f t="shared" ca="1" si="718"/>
        <v>6.5903485306457706E-4</v>
      </c>
      <c r="DY375" s="223">
        <f t="shared" ca="1" si="719"/>
        <v>5.2396337151138883E-4</v>
      </c>
      <c r="DZ375" s="223">
        <f t="shared" ca="1" si="720"/>
        <v>3.276343525750895E-4</v>
      </c>
      <c r="EA375" s="223">
        <f t="shared" ca="1" si="721"/>
        <v>9.3000988922924924E-5</v>
      </c>
      <c r="EB375" s="223">
        <f t="shared" ca="1" si="722"/>
        <v>-1.5250529422202607E-4</v>
      </c>
      <c r="EC375" s="223">
        <f t="shared" ca="1" si="723"/>
        <v>-3.8018189829040294E-4</v>
      </c>
      <c r="ED375" s="223">
        <f t="shared" ca="1" si="724"/>
        <v>-5.6341072582866125E-4</v>
      </c>
      <c r="EE375" s="223">
        <f t="shared" ca="1" si="725"/>
        <v>-6.8077015203846496E-4</v>
      </c>
      <c r="EF375" s="223">
        <f t="shared" ca="1" si="726"/>
        <v>-7.1853946698245729E-4</v>
      </c>
      <c r="EG375" s="223">
        <f t="shared" ca="1" si="727"/>
        <v>-6.7230298943574238E-4</v>
      </c>
      <c r="EH375" s="223">
        <f t="shared" ca="1" si="728"/>
        <v>-5.4746631243359498E-4</v>
      </c>
      <c r="EI375" s="223">
        <f t="shared" ca="1" si="729"/>
        <v>-3.5862432528322715E-4</v>
      </c>
      <c r="EJ375" s="223">
        <f t="shared" ca="1" si="730"/>
        <v>-1.2785489776778508E-4</v>
      </c>
      <c r="EK375" s="223">
        <f t="shared" ca="1" si="731"/>
        <v>1.1786228488755175E-4</v>
      </c>
      <c r="EL375" s="223">
        <f t="shared" ca="1" si="732"/>
        <v>3.4979996745735466E-4</v>
      </c>
      <c r="EM375" s="223">
        <f t="shared" ca="1" si="733"/>
        <v>5.4084188183382029E-4</v>
      </c>
      <c r="EN375" s="223">
        <f t="shared" ca="1" si="734"/>
        <v>6.6865296062874533E-4</v>
      </c>
      <c r="EO375" s="223">
        <f t="shared" ca="1" si="735"/>
        <v>7.1829057166028184E-4</v>
      </c>
      <c r="EP375" s="223">
        <f t="shared" ca="1" si="736"/>
        <v>6.839514890185697E-4</v>
      </c>
      <c r="EQ375" s="223">
        <f t="shared" ca="1" si="737"/>
        <v>5.6965035905676663E-4</v>
      </c>
      <c r="ER375" s="223">
        <f t="shared" ca="1" si="738"/>
        <v>3.8875034057998087E-4</v>
      </c>
      <c r="ES375" s="223">
        <f t="shared" ca="1" si="739"/>
        <v>1.6240079296515132E-4</v>
      </c>
      <c r="ET375" s="223">
        <f t="shared" ca="1" si="740"/>
        <v>-8.2935334985271474E-5</v>
      </c>
      <c r="EU375" s="223">
        <f t="shared" ca="1" si="741"/>
        <v>-3.1857533786384766E-4</v>
      </c>
      <c r="EV375" s="223">
        <f t="shared" ca="1" si="742"/>
        <v>-5.1697010237348746E-4</v>
      </c>
      <c r="EW375" s="223">
        <f t="shared" ca="1" si="743"/>
        <v>-6.5492492566978852E-4</v>
      </c>
      <c r="EX375" s="223">
        <f t="shared" ca="1" si="744"/>
        <v>-7.1631125143615311E-4</v>
      </c>
      <c r="EY375" s="223">
        <f t="shared" ca="1" si="745"/>
        <v>-6.9395228955727623E-4</v>
      </c>
      <c r="EZ375" s="223">
        <f t="shared" ca="1" si="746"/>
        <v>-5.9046206806949171E-4</v>
      </c>
      <c r="FA375" s="223">
        <f t="shared" ca="1" si="747"/>
        <v>-4.179398222557691E-4</v>
      </c>
      <c r="FB375" s="223">
        <f t="shared" ca="1" si="748"/>
        <v>-1.965554504276401E-4</v>
      </c>
      <c r="FC375" s="223">
        <f t="shared" ca="1" si="749"/>
        <v>4.780858659672924E-5</v>
      </c>
      <c r="FD375" s="223">
        <f t="shared" ca="1" si="750"/>
        <v>2.8658323237751792E-4</v>
      </c>
      <c r="FE375" s="223">
        <f t="shared" ca="1" si="751"/>
        <v>4.9185289665530771E-4</v>
      </c>
      <c r="FF375" s="223">
        <f t="shared" ca="1" si="752"/>
        <v>6.3961911920024724E-4</v>
      </c>
      <c r="FG375" s="223">
        <f t="shared" ca="1" si="753"/>
        <v>7.1260627466585968E-4</v>
      </c>
      <c r="FH375" s="223">
        <f t="shared" ca="1" si="754"/>
        <v>7.0228129824739718E-4</v>
      </c>
      <c r="FI375" s="223">
        <f t="shared" ca="1" si="755"/>
        <v>6.0985130224186848E-4</v>
      </c>
      <c r="FJ375" s="223">
        <f t="shared" ca="1" si="756"/>
        <v>4.461224502925382E-4</v>
      </c>
      <c r="FK375" s="223">
        <f t="shared" ca="1" si="757"/>
        <v>2.3023658859382449E-4</v>
      </c>
      <c r="FL375" s="223">
        <f t="shared" ca="1" si="758"/>
        <v>-1.2566663135537843E-5</v>
      </c>
      <c r="FM375" s="223">
        <f t="shared" ca="1" si="759"/>
        <v>-2.5390072278266433E-4</v>
      </c>
      <c r="FN375" s="223">
        <f t="shared" ca="1" si="760"/>
        <v>-4.6555077422785594E-4</v>
      </c>
      <c r="FO375" s="223">
        <f t="shared" ca="1" si="761"/>
        <v>-6.2277241424853202E-4</v>
      </c>
      <c r="FP375" s="223">
        <f t="shared" ca="1" si="762"/>
        <v>-7.0718456696295773E-4</v>
      </c>
      <c r="FQ375" s="223">
        <f t="shared" ca="1" si="763"/>
        <v>-7.0891844977746257E-4</v>
      </c>
      <c r="FR375" s="223">
        <f t="shared" ca="1" si="764"/>
        <v>-6.2777135121047656E-4</v>
      </c>
      <c r="FS375" s="223">
        <f t="shared" ca="1" si="765"/>
        <v>-4.7323033027084083E-4</v>
      </c>
      <c r="FT375" s="223">
        <f t="shared" ca="1" si="766"/>
        <v>-2.633630666517429E-4</v>
      </c>
      <c r="FU375" s="223">
        <f t="shared" ca="1" si="767"/>
        <v>-2.2705534517856714E-5</v>
      </c>
      <c r="FV375" s="223">
        <f t="shared" ca="1" si="768"/>
        <v>2.206065441075505E-4</v>
      </c>
      <c r="FW375" s="223">
        <f t="shared" ca="1" si="769"/>
        <v>4.3812709920785755E-4</v>
      </c>
      <c r="FX375" s="223">
        <f t="shared" ca="1" si="770"/>
        <v>6.0442539600247106E-4</v>
      </c>
      <c r="FY375" s="223">
        <f t="shared" ca="1" si="771"/>
        <v>7.0005918969618958E-4</v>
      </c>
      <c r="FZ375" s="223">
        <f t="shared" ca="1" si="772"/>
        <v>7.1384775466809243E-4</v>
      </c>
      <c r="GA375" s="223">
        <f t="shared" ca="1" si="773"/>
        <v>6.4417904400774508E-4</v>
      </c>
      <c r="GB375" s="223">
        <f t="shared" ca="1" si="774"/>
        <v>4.9919815693343582E-4</v>
      </c>
      <c r="GC375" s="223">
        <f t="shared" ca="1" si="775"/>
        <v>2.958550800142123E-4</v>
      </c>
      <c r="GD375" s="223">
        <f t="shared" ca="1" si="776"/>
        <v>5.7923032549822789E-5</v>
      </c>
      <c r="GE375" s="223">
        <f t="shared" ca="1" si="777"/>
        <v>-1.8678090494483039E-4</v>
      </c>
      <c r="GF375" s="223">
        <f t="shared" ca="1" si="778"/>
        <v>-4.0964793763046564E-4</v>
      </c>
      <c r="GG375" s="223">
        <f t="shared" ca="1" si="779"/>
        <v>-5.8462226403602788E-4</v>
      </c>
      <c r="GH375" s="223">
        <f t="shared" ca="1" si="780"/>
        <v>-6.9124730852350013E-4</v>
      </c>
      <c r="GI375" s="223">
        <f t="shared" ca="1" si="781"/>
        <v>-7.1705733779204792E-4</v>
      </c>
      <c r="GJ375" s="223">
        <f t="shared" ca="1" si="782"/>
        <v>-6.5903485306457836E-4</v>
      </c>
      <c r="GK375" s="223">
        <f t="shared" ca="1" si="783"/>
        <v>-5.23963371511391E-4</v>
      </c>
      <c r="GL375" s="223">
        <f t="shared" ca="1" si="784"/>
        <v>-3.2763435257508782E-4</v>
      </c>
      <c r="GM375" s="223">
        <f t="shared" ca="1" si="785"/>
        <v>-9.3000988922928014E-5</v>
      </c>
      <c r="GN375" s="223">
        <f t="shared" ca="1" si="786"/>
        <v>1.5250529422202797E-4</v>
      </c>
      <c r="GO375" s="223">
        <f t="shared" ca="1" si="787"/>
        <v>3.8018189829040023E-4</v>
      </c>
      <c r="GP375" s="223">
        <f t="shared" ca="1" si="788"/>
        <v>5.6341072582866245E-4</v>
      </c>
      <c r="GQ375" s="223">
        <f t="shared" ca="1" si="789"/>
        <v>6.8077015203846388E-4</v>
      </c>
      <c r="GR375" s="223">
        <f t="shared" ca="1" si="790"/>
        <v>7.1853946698245729E-4</v>
      </c>
      <c r="GS375" s="223">
        <f t="shared" ca="1" si="791"/>
        <v>6.7230298943574346E-4</v>
      </c>
      <c r="GT375" s="223">
        <f t="shared" ca="1" si="792"/>
        <v>5.4746631243359379E-4</v>
      </c>
      <c r="GU375" s="223">
        <f t="shared" ca="1" si="793"/>
        <v>3.5862432528322986E-4</v>
      </c>
      <c r="GV375" s="223">
        <f t="shared" ca="1" si="794"/>
        <v>1.2785489776778822E-4</v>
      </c>
      <c r="GW375" s="223">
        <f t="shared" ca="1" si="795"/>
        <v>-1.1786228488755364E-4</v>
      </c>
      <c r="GX375" s="223">
        <f t="shared" ca="1" si="796"/>
        <v>-3.4979996745735184E-4</v>
      </c>
      <c r="GY375" s="223">
        <f t="shared" ca="1" si="797"/>
        <v>-5.4084188183382159E-4</v>
      </c>
      <c r="GZ375" s="223">
        <f t="shared" ca="1" si="798"/>
        <v>-6.6865296062874413E-4</v>
      </c>
      <c r="HA375" s="223">
        <f t="shared" ca="1" si="799"/>
        <v>-7.1829057166028195E-4</v>
      </c>
      <c r="HB375" s="223">
        <f t="shared" ca="1" si="800"/>
        <v>-6.8395148901857078E-4</v>
      </c>
      <c r="HC375" s="223">
        <f t="shared" ca="1" si="801"/>
        <v>-5.6965035905676544E-4</v>
      </c>
      <c r="HD375" s="223">
        <f t="shared" ca="1" si="802"/>
        <v>-3.8875034057998353E-4</v>
      </c>
      <c r="HE375" s="223">
        <f t="shared" ca="1" si="803"/>
        <v>-1.6240079296514945E-4</v>
      </c>
      <c r="HF375" s="223">
        <f t="shared" ca="1" si="804"/>
        <v>8.2935334985268329E-5</v>
      </c>
      <c r="HG375" s="223">
        <f t="shared" ca="1" si="805"/>
        <v>3.1857533786384923E-4</v>
      </c>
      <c r="HH375" s="223">
        <f t="shared" ca="1" si="806"/>
        <v>5.1697010237348887E-4</v>
      </c>
      <c r="HI375" s="223">
        <f t="shared" ca="1" si="807"/>
        <v>6.5492492566978733E-4</v>
      </c>
      <c r="HJ375" s="223">
        <f t="shared" ca="1" si="808"/>
        <v>7.1631125143615322E-4</v>
      </c>
      <c r="HK375" s="223">
        <f t="shared" ca="1" si="809"/>
        <v>6.9395228955727699E-4</v>
      </c>
      <c r="HL375" s="223">
        <f t="shared" ca="1" si="810"/>
        <v>5.9046206806949062E-4</v>
      </c>
      <c r="HM375" s="223">
        <f t="shared" ca="1" si="811"/>
        <v>4.179398222557717E-4</v>
      </c>
      <c r="HN375" s="223">
        <f t="shared" ca="1" si="812"/>
        <v>1.965554504276382E-4</v>
      </c>
      <c r="HO375" s="223">
        <f t="shared" ca="1" si="813"/>
        <v>-4.7808586596726095E-5</v>
      </c>
      <c r="HP375" s="223">
        <f t="shared" ca="1" si="814"/>
        <v>-2.8658323237751976E-4</v>
      </c>
      <c r="HQ375" s="223">
        <f t="shared" ca="1" si="815"/>
        <v>-4.9185289665530543E-4</v>
      </c>
      <c r="HR375" s="223">
        <f t="shared" ca="1" si="816"/>
        <v>-6.396191192002481E-4</v>
      </c>
      <c r="HS375" s="223">
        <f t="shared" ca="1" si="817"/>
        <v>-7.1260627466585924E-4</v>
      </c>
      <c r="HT375" s="223">
        <f t="shared" ca="1" si="818"/>
        <v>-7.0228129824739783E-4</v>
      </c>
      <c r="HU375" s="223">
        <f t="shared" ca="1" si="819"/>
        <v>-6.098513022418674E-4</v>
      </c>
      <c r="HV375" s="223">
        <f t="shared" ca="1" si="820"/>
        <v>-4.4612245029254069E-4</v>
      </c>
      <c r="HW375" s="223">
        <f t="shared" ca="1" si="821"/>
        <v>-2.3023658859382264E-4</v>
      </c>
      <c r="HX375" s="223">
        <f t="shared" ca="1" si="822"/>
        <v>1.2566663135534699E-5</v>
      </c>
      <c r="HY375" s="223">
        <f t="shared" ca="1" si="823"/>
        <v>2.5390072278266612E-4</v>
      </c>
      <c r="HZ375" s="223">
        <f t="shared" ca="1" si="824"/>
        <v>4.6555077422785355E-4</v>
      </c>
      <c r="IA375" s="223">
        <f t="shared" ca="1" si="825"/>
        <v>6.2277241424853289E-4</v>
      </c>
      <c r="IB375" s="223">
        <f t="shared" ca="1" si="826"/>
        <v>7.0718456696295729E-4</v>
      </c>
      <c r="IC375" s="223">
        <f t="shared" ca="1" si="827"/>
        <v>7.0891844977746224E-4</v>
      </c>
      <c r="ID375" s="223">
        <f t="shared" ca="1" si="828"/>
        <v>6.2777135121047808E-4</v>
      </c>
      <c r="IE375" s="223">
        <f t="shared" ca="1" si="829"/>
        <v>-3.9239869141030349E-4</v>
      </c>
      <c r="IF375" s="223">
        <f t="shared" ca="1" si="830"/>
        <v>2.6336306665174106E-4</v>
      </c>
      <c r="IG375" s="223">
        <f t="shared" ca="1" si="831"/>
        <v>2.2705534517859858E-5</v>
      </c>
      <c r="IH375" s="223">
        <f t="shared" ca="1" si="832"/>
        <v>-2.2060654410755229E-4</v>
      </c>
      <c r="II375" s="223">
        <f t="shared" ca="1" si="833"/>
        <v>-4.38127099207855E-4</v>
      </c>
      <c r="IJ375" s="223">
        <f t="shared" ca="1" si="834"/>
        <v>-6.0442539600247193E-4</v>
      </c>
      <c r="IK375" s="223">
        <f t="shared" ca="1" si="835"/>
        <v>-7.0005918969618882E-4</v>
      </c>
      <c r="IL375" s="223">
        <f t="shared" ca="1" si="836"/>
        <v>-7.1384775466809222E-4</v>
      </c>
      <c r="IM375" s="223">
        <f t="shared" ca="1" si="837"/>
        <v>-6.4417904400774638E-4</v>
      </c>
      <c r="IN375" s="223">
        <f t="shared" ca="1" si="838"/>
        <v>-4.9919815693343452E-4</v>
      </c>
      <c r="IO375" s="223">
        <f t="shared" ca="1" si="839"/>
        <v>-2.9585508001421523E-4</v>
      </c>
      <c r="IP375" s="223">
        <f t="shared" ca="1" si="840"/>
        <v>-5.7923032549820892E-5</v>
      </c>
      <c r="IQ375" s="223">
        <f t="shared" ca="1" si="841"/>
        <v>1.8678090494483217E-4</v>
      </c>
      <c r="IR375" s="223">
        <f t="shared" ca="1" si="842"/>
        <v>4.0964793763046303E-4</v>
      </c>
      <c r="IS375" s="223">
        <f t="shared" ca="1" si="843"/>
        <v>5.8462226403602896E-4</v>
      </c>
      <c r="IT375" s="223">
        <f t="shared" ca="1" si="844"/>
        <v>6.9124730852349915E-4</v>
      </c>
      <c r="IU375" s="223">
        <f t="shared" ca="1" si="845"/>
        <v>7.1705733779204781E-4</v>
      </c>
      <c r="IV375" s="223">
        <f t="shared" ca="1" si="846"/>
        <v>6.5903485306457966E-4</v>
      </c>
      <c r="IW375" s="223">
        <f t="shared" ca="1" si="847"/>
        <v>5.2396337151138623E-4</v>
      </c>
      <c r="IX375" s="223">
        <f t="shared" ca="1" si="848"/>
        <v>3.2763435257509064E-4</v>
      </c>
      <c r="IY375" s="223">
        <f t="shared" ca="1" si="849"/>
        <v>9.3000988922921021E-5</v>
      </c>
      <c r="IZ375" s="223">
        <f t="shared" ca="1" si="850"/>
        <v>-1.5250529422202488E-4</v>
      </c>
      <c r="JA375" s="223">
        <f t="shared" ca="1" si="851"/>
        <v>-3.801818982904063E-4</v>
      </c>
      <c r="JB375" s="223">
        <f t="shared" ca="1" si="852"/>
        <v>-5.634107258286605E-4</v>
      </c>
    </row>
    <row r="376" spans="2:262">
      <c r="B376" s="230">
        <v>15</v>
      </c>
      <c r="C376" s="229">
        <f t="shared" si="853"/>
        <v>2.9296874999999999E-4</v>
      </c>
      <c r="D376" s="226">
        <f t="shared" ca="1" si="597"/>
        <v>58.266797122209134</v>
      </c>
      <c r="E376" s="225">
        <f ca="1">U361</f>
        <v>0.1667971222091342</v>
      </c>
      <c r="F376" s="224">
        <v>15</v>
      </c>
      <c r="G376" s="223">
        <f t="shared" ca="1" si="854"/>
        <v>-1.0575908522895786E-2</v>
      </c>
      <c r="H376" s="223">
        <f t="shared" ca="1" si="598"/>
        <v>-1.1165301840356877E-2</v>
      </c>
      <c r="I376" s="223">
        <f t="shared" ca="1" si="599"/>
        <v>-1.0258383904842662E-2</v>
      </c>
      <c r="J376" s="223">
        <f t="shared" ca="1" si="600"/>
        <v>-7.976694781443909E-3</v>
      </c>
      <c r="K376" s="223">
        <f t="shared" ca="1" si="601"/>
        <v>-4.6260136743369526E-3</v>
      </c>
      <c r="L376" s="223">
        <f t="shared" ca="1" si="602"/>
        <v>-6.5538010949091428E-4</v>
      </c>
      <c r="M376" s="223">
        <f t="shared" ca="1" si="603"/>
        <v>3.4030838290278675E-3</v>
      </c>
      <c r="N376" s="223">
        <f t="shared" ca="1" si="604"/>
        <v>7.0054855221188149E-3</v>
      </c>
      <c r="O376" s="223">
        <f t="shared" ca="1" si="605"/>
        <v>9.669051259927881E-3</v>
      </c>
      <c r="P376" s="223">
        <f t="shared" ca="1" si="606"/>
        <v>1.1036824872034529E-2</v>
      </c>
      <c r="Q376" s="223">
        <f t="shared" ca="1" si="607"/>
        <v>1.092550499528883E-2</v>
      </c>
      <c r="R376" s="223">
        <f t="shared" ca="1" si="608"/>
        <v>9.3500100964403633E-3</v>
      </c>
      <c r="S376" s="223">
        <f t="shared" ca="1" si="609"/>
        <v>6.5214791827330884E-3</v>
      </c>
      <c r="T376" s="223">
        <f t="shared" ca="1" si="610"/>
        <v>2.8189761340409038E-3</v>
      </c>
      <c r="U376" s="223">
        <f t="shared" ca="1" si="611"/>
        <v>-1.2613103164387874E-3</v>
      </c>
      <c r="V376" s="223">
        <f t="shared" ca="1" si="612"/>
        <v>-5.1725630187076056E-3</v>
      </c>
      <c r="W376" s="223">
        <f t="shared" ca="1" si="613"/>
        <v>-8.390617779507361E-3</v>
      </c>
      <c r="X376" s="223">
        <f t="shared" ca="1" si="614"/>
        <v>-1.0484208913402591E-2</v>
      </c>
      <c r="Y376" s="223">
        <f t="shared" ca="1" si="615"/>
        <v>-1.1172765055859835E-2</v>
      </c>
      <c r="Z376" s="223">
        <f t="shared" ca="1" si="616"/>
        <v>-1.0364009766976677E-2</v>
      </c>
      <c r="AA376" s="223">
        <f t="shared" ca="1" si="617"/>
        <v>-8.1663279034244508E-3</v>
      </c>
      <c r="AB376" s="223">
        <f t="shared" ca="1" si="618"/>
        <v>-4.87424048665973E-3</v>
      </c>
      <c r="AC376" s="223">
        <f t="shared" ca="1" si="619"/>
        <v>-9.2893464426007516E-4</v>
      </c>
      <c r="AD376" s="223">
        <f t="shared" ca="1" si="620"/>
        <v>3.1408618192942115E-3</v>
      </c>
      <c r="AE376" s="223">
        <f t="shared" ca="1" si="621"/>
        <v>6.7897375633330431E-3</v>
      </c>
      <c r="AF376" s="223">
        <f t="shared" ca="1" si="622"/>
        <v>9.5286906858406857E-3</v>
      </c>
      <c r="AG376" s="223">
        <f t="shared" ca="1" si="623"/>
        <v>1.0990662021092975E-2</v>
      </c>
      <c r="AH376" s="223">
        <f t="shared" ca="1" si="624"/>
        <v>1.0979726354371723E-2</v>
      </c>
      <c r="AI376" s="223">
        <f t="shared" ca="1" si="625"/>
        <v>9.4973492225166635E-3</v>
      </c>
      <c r="AJ376" s="223">
        <f t="shared" ca="1" si="626"/>
        <v>6.7421905108817721E-3</v>
      </c>
      <c r="AK376" s="223">
        <f t="shared" ca="1" si="627"/>
        <v>3.0834811675325533E-3</v>
      </c>
      <c r="AL376" s="223">
        <f t="shared" ca="1" si="628"/>
        <v>-9.8845906158096138E-4</v>
      </c>
      <c r="AM376" s="223">
        <f t="shared" ca="1" si="629"/>
        <v>-4.9279315403285145E-3</v>
      </c>
      <c r="AN376" s="223">
        <f t="shared" ca="1" si="630"/>
        <v>-8.2069902189732154E-3</v>
      </c>
      <c r="AO376" s="223">
        <f t="shared" ca="1" si="631"/>
        <v>-1.0386194008489785E-2</v>
      </c>
      <c r="AP376" s="223">
        <f t="shared" ca="1" si="632"/>
        <v>-1.1173498215469736E-2</v>
      </c>
      <c r="AQ376" s="223">
        <f t="shared" ca="1" si="633"/>
        <v>-1.0463392737162357E-2</v>
      </c>
      <c r="AR376" s="223">
        <f t="shared" ca="1" si="634"/>
        <v>-8.3510419348346403E-3</v>
      </c>
      <c r="AS376" s="223">
        <f t="shared" ca="1" si="635"/>
        <v>-5.1195312387729347E-3</v>
      </c>
      <c r="AT376" s="223">
        <f t="shared" ca="1" si="636"/>
        <v>-1.2019296235346172E-3</v>
      </c>
      <c r="AU376" s="223">
        <f t="shared" ca="1" si="637"/>
        <v>2.8767478718450248E-3</v>
      </c>
      <c r="AV376" s="223">
        <f t="shared" ca="1" si="638"/>
        <v>6.5698997205237532E-3</v>
      </c>
      <c r="AW376" s="223">
        <f t="shared" ca="1" si="639"/>
        <v>9.3825903847850299E-3</v>
      </c>
      <c r="AX376" s="223">
        <f t="shared" ca="1" si="640"/>
        <v>1.0937878806317237E-2</v>
      </c>
      <c r="AY376" s="223">
        <f t="shared" ca="1" si="641"/>
        <v>1.1027333936857156E-2</v>
      </c>
      <c r="AZ376" s="223">
        <f t="shared" ca="1" si="642"/>
        <v>9.638967500550084E-3</v>
      </c>
      <c r="BA376" s="223">
        <f t="shared" ca="1" si="643"/>
        <v>6.9588405955734655E-3</v>
      </c>
      <c r="BB376" s="223">
        <f t="shared" ca="1" si="644"/>
        <v>3.3461288272676956E-3</v>
      </c>
      <c r="BC376" s="223">
        <f t="shared" ca="1" si="645"/>
        <v>-7.1501239594532438E-4</v>
      </c>
      <c r="BD376" s="223">
        <f t="shared" ca="1" si="646"/>
        <v>-4.6803316602567775E-3</v>
      </c>
      <c r="BE376" s="223">
        <f t="shared" ca="1" si="647"/>
        <v>-8.0184190744102997E-3</v>
      </c>
      <c r="BF376" s="223">
        <f t="shared" ca="1" si="648"/>
        <v>-1.028192284867107E-2</v>
      </c>
      <c r="BG376" s="223">
        <f t="shared" ca="1" si="649"/>
        <v>-1.1167500877558648E-2</v>
      </c>
      <c r="BH376" s="223">
        <f t="shared" ca="1" si="650"/>
        <v>-1.0556472950814626E-2</v>
      </c>
      <c r="BI376" s="223">
        <f t="shared" ca="1" si="651"/>
        <v>-8.5307256108488588E-3</v>
      </c>
      <c r="BJ376" s="223">
        <f t="shared" ca="1" si="652"/>
        <v>-5.3617381766995044E-3</v>
      </c>
      <c r="BK376" s="223">
        <f t="shared" ca="1" si="653"/>
        <v>-1.4742006053470244E-3</v>
      </c>
      <c r="BL376" s="223">
        <f t="shared" ca="1" si="654"/>
        <v>2.6109010790463308E-3</v>
      </c>
      <c r="BM376" s="223">
        <f t="shared" ca="1" si="655"/>
        <v>6.3461044157872093E-3</v>
      </c>
      <c r="BN376" s="223">
        <f t="shared" ca="1" si="656"/>
        <v>9.2308383621192425E-3</v>
      </c>
      <c r="BO376" s="223">
        <f t="shared" ca="1" si="657"/>
        <v>1.0878507022342207E-2</v>
      </c>
      <c r="BP376" s="223">
        <f t="shared" ca="1" si="658"/>
        <v>1.1068299065717598E-2</v>
      </c>
      <c r="BQ376" s="223">
        <f t="shared" ca="1" si="659"/>
        <v>9.7747796249853698E-3</v>
      </c>
      <c r="BR376" s="223">
        <f t="shared" ca="1" si="660"/>
        <v>7.1712989348981637E-3</v>
      </c>
      <c r="BS376" s="223">
        <f t="shared" ca="1" si="661"/>
        <v>3.6067609041170704E-3</v>
      </c>
      <c r="BT376" s="223">
        <f t="shared" ca="1" si="662"/>
        <v>-4.4113503357836367E-4</v>
      </c>
      <c r="BU376" s="223">
        <f t="shared" ca="1" si="663"/>
        <v>-4.4299125234017389E-3</v>
      </c>
      <c r="BV376" s="223">
        <f t="shared" ca="1" si="664"/>
        <v>-7.8250179340249356E-3</v>
      </c>
      <c r="BW376" s="223">
        <f t="shared" ca="1" si="665"/>
        <v>-1.0171458242994166E-2</v>
      </c>
      <c r="BX376" s="223">
        <f t="shared" ca="1" si="666"/>
        <v>-1.1154776654698674E-2</v>
      </c>
      <c r="BY376" s="223">
        <f t="shared" ca="1" si="667"/>
        <v>-1.0643194339893264E-2</v>
      </c>
      <c r="BZ376" s="223">
        <f t="shared" ca="1" si="668"/>
        <v>-8.7052706967394623E-3</v>
      </c>
      <c r="CA376" s="223">
        <f t="shared" ca="1" si="669"/>
        <v>-5.6007154040367164E-3</v>
      </c>
      <c r="CB376" s="223">
        <f t="shared" ca="1" si="670"/>
        <v>-1.7455835838386426E-3</v>
      </c>
      <c r="CC376" s="223">
        <f t="shared" ca="1" si="671"/>
        <v>2.3434815770655383E-3</v>
      </c>
      <c r="CD376" s="223">
        <f t="shared" ca="1" si="672"/>
        <v>6.1184864550466907E-3</v>
      </c>
      <c r="CE376" s="223">
        <f t="shared" ca="1" si="673"/>
        <v>9.07352602758737E-3</v>
      </c>
      <c r="CF376" s="223">
        <f t="shared" ca="1" si="674"/>
        <v>1.081258243251049E-2</v>
      </c>
      <c r="CG376" s="223">
        <f t="shared" ca="1" si="675"/>
        <v>1.1102597065091216E-2</v>
      </c>
      <c r="CH376" s="223">
        <f t="shared" ca="1" si="676"/>
        <v>9.9047037876771188E-3</v>
      </c>
      <c r="CI376" s="223">
        <f t="shared" ca="1" si="677"/>
        <v>7.3794375518966178E-3</v>
      </c>
      <c r="CJ376" s="223">
        <f t="shared" ca="1" si="678"/>
        <v>3.8652204030632832E-3</v>
      </c>
      <c r="CK376" s="223">
        <f t="shared" ca="1" si="679"/>
        <v>-1.6699194796231803E-4</v>
      </c>
      <c r="CL376" s="223">
        <f t="shared" ca="1" si="680"/>
        <v>-4.1768249728877382E-3</v>
      </c>
      <c r="CM376" s="223">
        <f t="shared" ca="1" si="681"/>
        <v>-7.6269032954324086E-3</v>
      </c>
      <c r="CN376" s="223">
        <f t="shared" ca="1" si="682"/>
        <v>-1.0054866731207019E-2</v>
      </c>
      <c r="CO376" s="223">
        <f t="shared" ca="1" si="683"/>
        <v>-1.1135333211485875E-2</v>
      </c>
      <c r="CP376" s="223">
        <f t="shared" ca="1" si="684"/>
        <v>-1.0723504666676232E-2</v>
      </c>
      <c r="CQ376" s="223">
        <f t="shared" ca="1" si="685"/>
        <v>-8.8745720530733901E-3</v>
      </c>
      <c r="CR376" s="223">
        <f t="shared" ca="1" si="686"/>
        <v>-5.83631896983881E-3</v>
      </c>
      <c r="CS376" s="223">
        <f t="shared" ca="1" si="687"/>
        <v>-2.0159150880509312E-3</v>
      </c>
      <c r="CT376" s="223">
        <f t="shared" ca="1" si="688"/>
        <v>2.0746504494111011E-3</v>
      </c>
      <c r="CU376" s="223">
        <f t="shared" ca="1" si="689"/>
        <v>5.8871829468506304E-3</v>
      </c>
      <c r="CV376" s="223">
        <f t="shared" ca="1" si="690"/>
        <v>8.9107481402574667E-3</v>
      </c>
      <c r="CW376" s="223">
        <f t="shared" ca="1" si="691"/>
        <v>1.0740144747329934E-2</v>
      </c>
      <c r="CX376" s="223">
        <f t="shared" ca="1" si="692"/>
        <v>1.1130207275145666E-2</v>
      </c>
      <c r="CY376" s="223">
        <f t="shared" ca="1" si="693"/>
        <v>1.0028661727167916E-2</v>
      </c>
      <c r="CZ376" s="223">
        <f t="shared" ca="1" si="694"/>
        <v>7.5831310716487528E-3</v>
      </c>
      <c r="DA376" s="223">
        <f t="shared" ca="1" si="695"/>
        <v>4.1213516377686266E-3</v>
      </c>
      <c r="DB376" s="223">
        <f t="shared" ca="1" si="696"/>
        <v>1.0725172735895003E-4</v>
      </c>
      <c r="DC376" s="223">
        <f t="shared" ca="1" si="697"/>
        <v>-3.921221459191577E-3</v>
      </c>
      <c r="DD376" s="223">
        <f t="shared" ca="1" si="698"/>
        <v>-7.4241944954829978E-3</v>
      </c>
      <c r="DE376" s="223">
        <f t="shared" ca="1" si="699"/>
        <v>-9.9322185436766589E-3</v>
      </c>
      <c r="DF376" s="223">
        <f t="shared" ca="1" si="700"/>
        <v>-1.1109182259923397E-2</v>
      </c>
      <c r="DG376" s="223">
        <f t="shared" ca="1" si="701"/>
        <v>-1.0797355555225659E-2</v>
      </c>
      <c r="DH376" s="223">
        <f t="shared" ca="1" si="702"/>
        <v>-9.0385276990441916E-3</v>
      </c>
      <c r="DI376" s="223">
        <f t="shared" ca="1" si="703"/>
        <v>-6.0684069553274267E-3</v>
      </c>
      <c r="DJ376" s="223">
        <f t="shared" ca="1" si="704"/>
        <v>-2.2850322803941369E-3</v>
      </c>
      <c r="DK376" s="223">
        <f t="shared" ca="1" si="705"/>
        <v>1.8045696299021953E-3</v>
      </c>
      <c r="DL376" s="223">
        <f t="shared" ca="1" si="706"/>
        <v>5.6523332197832999E-3</v>
      </c>
      <c r="DM376" s="223">
        <f t="shared" ca="1" si="707"/>
        <v>8.742602751442256E-3</v>
      </c>
      <c r="DN376" s="223">
        <f t="shared" ca="1" si="708"/>
        <v>1.0661237600553455E-2</v>
      </c>
      <c r="DO376" s="223">
        <f t="shared" ca="1" si="709"/>
        <v>1.1151113064522817E-2</v>
      </c>
      <c r="DP376" s="223">
        <f t="shared" ca="1" si="710"/>
        <v>1.0146578775830082E-2</v>
      </c>
      <c r="DQ376" s="223">
        <f t="shared" ca="1" si="711"/>
        <v>7.78225679679489E-3</v>
      </c>
      <c r="DR376" s="223">
        <f t="shared" ca="1" si="712"/>
        <v>4.3750003243546408E-3</v>
      </c>
      <c r="DS376" s="223">
        <f t="shared" ca="1" si="713"/>
        <v>3.8143079825009654E-4</v>
      </c>
      <c r="DT376" s="223">
        <f t="shared" ca="1" si="714"/>
        <v>-3.6632559483123889E-3</v>
      </c>
      <c r="DU376" s="223">
        <f t="shared" ca="1" si="715"/>
        <v>-7.2170136383779906E-3</v>
      </c>
      <c r="DV376" s="223">
        <f t="shared" ca="1" si="716"/>
        <v>-9.8035875590851956E-3</v>
      </c>
      <c r="DW376" s="223">
        <f t="shared" ca="1" si="717"/>
        <v>-1.1076339552366622E-2</v>
      </c>
      <c r="DX376" s="223">
        <f t="shared" ca="1" si="718"/>
        <v>-1.0864702520527727E-2</v>
      </c>
      <c r="DY376" s="223">
        <f t="shared" ca="1" si="719"/>
        <v>-9.1970388739014072E-3</v>
      </c>
      <c r="DZ376" s="223">
        <f t="shared" ca="1" si="720"/>
        <v>-6.2968395593785732E-3</v>
      </c>
      <c r="EA376" s="223">
        <f t="shared" ca="1" si="721"/>
        <v>-2.5527730547344938E-3</v>
      </c>
      <c r="EB376" s="223">
        <f t="shared" ca="1" si="722"/>
        <v>1.5334018051253624E-3</v>
      </c>
      <c r="EC376" s="223">
        <f t="shared" ca="1" si="723"/>
        <v>5.4140787385387277E-3</v>
      </c>
      <c r="ED376" s="223">
        <f t="shared" ca="1" si="724"/>
        <v>8.5691911456365014E-3</v>
      </c>
      <c r="EE376" s="223">
        <f t="shared" ca="1" si="725"/>
        <v>1.0575908522895777E-2</v>
      </c>
      <c r="EF376" s="223">
        <f t="shared" ca="1" si="726"/>
        <v>1.116530184035688E-2</v>
      </c>
      <c r="EG376" s="223">
        <f t="shared" ca="1" si="727"/>
        <v>1.0258383904842674E-2</v>
      </c>
      <c r="EH376" s="223">
        <f t="shared" ca="1" si="728"/>
        <v>7.9766947814439611E-3</v>
      </c>
      <c r="EI376" s="223">
        <f t="shared" ca="1" si="729"/>
        <v>4.6260136743369908E-3</v>
      </c>
      <c r="EJ376" s="223">
        <f t="shared" ca="1" si="730"/>
        <v>6.5538010949099407E-4</v>
      </c>
      <c r="EK376" s="223">
        <f t="shared" ca="1" si="731"/>
        <v>-3.4030838290278246E-3</v>
      </c>
      <c r="EL376" s="223">
        <f t="shared" ca="1" si="732"/>
        <v>-7.0054855221187429E-3</v>
      </c>
      <c r="EM376" s="223">
        <f t="shared" ca="1" si="733"/>
        <v>-9.6690512599278532E-3</v>
      </c>
      <c r="EN376" s="223">
        <f t="shared" ca="1" si="734"/>
        <v>-1.1036824872034515E-2</v>
      </c>
      <c r="EO376" s="223">
        <f t="shared" ca="1" si="735"/>
        <v>-1.0925504995288842E-2</v>
      </c>
      <c r="EP376" s="223">
        <f t="shared" ca="1" si="736"/>
        <v>-9.3500100964403754E-3</v>
      </c>
      <c r="EQ376" s="223">
        <f t="shared" ca="1" si="737"/>
        <v>-6.5214791827331465E-3</v>
      </c>
      <c r="ER376" s="223">
        <f t="shared" ca="1" si="738"/>
        <v>-2.8189761340409332E-3</v>
      </c>
      <c r="ES376" s="223">
        <f t="shared" ca="1" si="739"/>
        <v>1.2613103164387084E-3</v>
      </c>
      <c r="ET376" s="223">
        <f t="shared" ca="1" si="740"/>
        <v>5.1725630187075683E-3</v>
      </c>
      <c r="EU376" s="223">
        <f t="shared" ca="1" si="741"/>
        <v>8.3906177795073089E-3</v>
      </c>
      <c r="EV376" s="223">
        <f t="shared" ca="1" si="742"/>
        <v>1.0484208913402572E-2</v>
      </c>
      <c r="EW376" s="223">
        <f t="shared" ca="1" si="743"/>
        <v>1.1172765055859837E-2</v>
      </c>
      <c r="EX376" s="223">
        <f t="shared" ca="1" si="744"/>
        <v>1.0364009766976701E-2</v>
      </c>
      <c r="EY376" s="223">
        <f t="shared" ca="1" si="745"/>
        <v>8.1663279034245202E-3</v>
      </c>
      <c r="EZ376" s="223">
        <f t="shared" ca="1" si="746"/>
        <v>4.8742404866597838E-3</v>
      </c>
      <c r="FA376" s="223">
        <f t="shared" ca="1" si="747"/>
        <v>9.2893464426009424E-4</v>
      </c>
      <c r="FB376" s="223">
        <f t="shared" ca="1" si="748"/>
        <v>-3.1408618192941542E-3</v>
      </c>
      <c r="FC376" s="223">
        <f t="shared" ca="1" si="749"/>
        <v>-6.7897375633330127E-3</v>
      </c>
      <c r="FD376" s="223">
        <f t="shared" ca="1" si="750"/>
        <v>-9.5286906858406441E-3</v>
      </c>
      <c r="FE376" s="223">
        <f t="shared" ca="1" si="751"/>
        <v>-1.0990662021092968E-2</v>
      </c>
      <c r="FF376" s="223">
        <f t="shared" ca="1" si="752"/>
        <v>-1.0979726354371739E-2</v>
      </c>
      <c r="FG376" s="223">
        <f t="shared" ca="1" si="753"/>
        <v>-9.497349222516686E-3</v>
      </c>
      <c r="FH376" s="223">
        <f t="shared" ca="1" si="754"/>
        <v>-6.7421905108818528E-3</v>
      </c>
      <c r="FI376" s="223">
        <f t="shared" ca="1" si="755"/>
        <v>-3.0834811675326109E-3</v>
      </c>
      <c r="FJ376" s="223">
        <f t="shared" ca="1" si="756"/>
        <v>9.8845906158094056E-4</v>
      </c>
      <c r="FK376" s="223">
        <f t="shared" ca="1" si="757"/>
        <v>4.9279315403284608E-3</v>
      </c>
      <c r="FL376" s="223">
        <f t="shared" ca="1" si="758"/>
        <v>8.2069902189731998E-3</v>
      </c>
      <c r="FM376" s="223">
        <f t="shared" ca="1" si="759"/>
        <v>1.0386194008489755E-2</v>
      </c>
      <c r="FN376" s="223">
        <f t="shared" ca="1" si="760"/>
        <v>1.1173498215469736E-2</v>
      </c>
      <c r="FO376" s="223">
        <f t="shared" ca="1" si="761"/>
        <v>1.0463392737162385E-2</v>
      </c>
      <c r="FP376" s="223">
        <f t="shared" ca="1" si="762"/>
        <v>8.351041934834668E-3</v>
      </c>
      <c r="FQ376" s="223">
        <f t="shared" ca="1" si="763"/>
        <v>5.1195312387730058E-3</v>
      </c>
      <c r="FR376" s="223">
        <f t="shared" ca="1" si="764"/>
        <v>1.2019296235346762E-3</v>
      </c>
      <c r="FS376" s="223">
        <f t="shared" ca="1" si="765"/>
        <v>-2.8767478718449277E-3</v>
      </c>
      <c r="FT376" s="223">
        <f t="shared" ca="1" si="766"/>
        <v>-6.5698997205237055E-3</v>
      </c>
      <c r="FU376" s="223">
        <f t="shared" ca="1" si="767"/>
        <v>-9.3825903847850178E-3</v>
      </c>
      <c r="FV376" s="223">
        <f t="shared" ca="1" si="768"/>
        <v>-1.0937878806317225E-2</v>
      </c>
      <c r="FW376" s="223">
        <f t="shared" ca="1" si="769"/>
        <v>-1.1027333936857162E-2</v>
      </c>
      <c r="FX376" s="223">
        <f t="shared" ca="1" si="770"/>
        <v>-9.6389675005500754E-3</v>
      </c>
      <c r="FY376" s="223">
        <f t="shared" ca="1" si="771"/>
        <v>-6.958840595573482E-3</v>
      </c>
      <c r="FZ376" s="223">
        <f t="shared" ca="1" si="772"/>
        <v>-3.3461288272677537E-3</v>
      </c>
      <c r="GA376" s="223">
        <f t="shared" ca="1" si="773"/>
        <v>7.1501239594518387E-4</v>
      </c>
      <c r="GB376" s="223">
        <f t="shared" ca="1" si="774"/>
        <v>4.6803316602567601E-3</v>
      </c>
      <c r="GC376" s="223">
        <f t="shared" ca="1" si="775"/>
        <v>8.0184190744102598E-3</v>
      </c>
      <c r="GD376" s="223">
        <f t="shared" ca="1" si="776"/>
        <v>1.0281922848671032E-2</v>
      </c>
      <c r="GE376" s="223">
        <f t="shared" ca="1" si="777"/>
        <v>1.1167500877558644E-2</v>
      </c>
      <c r="GF376" s="223">
        <f t="shared" ca="1" si="778"/>
        <v>1.0556472950814631E-2</v>
      </c>
      <c r="GG376" s="223">
        <f t="shared" ca="1" si="779"/>
        <v>8.5307256108488969E-3</v>
      </c>
      <c r="GH376" s="223">
        <f t="shared" ca="1" si="780"/>
        <v>5.361738176699592E-3</v>
      </c>
      <c r="GI376" s="223">
        <f t="shared" ca="1" si="781"/>
        <v>1.4742006053470053E-3</v>
      </c>
      <c r="GJ376" s="223">
        <f t="shared" ca="1" si="782"/>
        <v>-2.6109010790463108E-3</v>
      </c>
      <c r="GK376" s="223">
        <f t="shared" ca="1" si="783"/>
        <v>-6.3461044157871269E-3</v>
      </c>
      <c r="GL376" s="223">
        <f t="shared" ca="1" si="784"/>
        <v>-9.2308383621191627E-3</v>
      </c>
      <c r="GM376" s="223">
        <f t="shared" ca="1" si="785"/>
        <v>-1.0878507022342204E-2</v>
      </c>
      <c r="GN376" s="223">
        <f t="shared" ca="1" si="786"/>
        <v>-1.1068299065717605E-2</v>
      </c>
      <c r="GO376" s="223">
        <f t="shared" ca="1" si="787"/>
        <v>-9.7747796249854184E-3</v>
      </c>
      <c r="GP376" s="223">
        <f t="shared" ca="1" si="788"/>
        <v>-7.1712989348982703E-3</v>
      </c>
      <c r="GQ376" s="223">
        <f t="shared" ca="1" si="789"/>
        <v>-3.6067609041170903E-3</v>
      </c>
      <c r="GR376" s="223">
        <f t="shared" ca="1" si="790"/>
        <v>4.4113503357830468E-4</v>
      </c>
      <c r="GS376" s="223">
        <f t="shared" ca="1" si="791"/>
        <v>4.4299125234016469E-3</v>
      </c>
      <c r="GT376" s="223">
        <f t="shared" ca="1" si="792"/>
        <v>7.8250179340249495E-3</v>
      </c>
      <c r="GU376" s="223">
        <f t="shared" ca="1" si="793"/>
        <v>1.0171458242994157E-2</v>
      </c>
      <c r="GV376" s="223">
        <f t="shared" ca="1" si="794"/>
        <v>1.1154776654698668E-2</v>
      </c>
      <c r="GW376" s="223">
        <f t="shared" ca="1" si="795"/>
        <v>1.0643194339893306E-2</v>
      </c>
      <c r="GX376" s="223">
        <f t="shared" ca="1" si="796"/>
        <v>8.7052706967394762E-3</v>
      </c>
      <c r="GY376" s="223">
        <f t="shared" ca="1" si="797"/>
        <v>5.6007154040367685E-3</v>
      </c>
      <c r="GZ376" s="223">
        <f t="shared" ca="1" si="798"/>
        <v>1.7455835838387414E-3</v>
      </c>
      <c r="HA376" s="223">
        <f t="shared" ca="1" si="799"/>
        <v>-2.3434815770655574E-3</v>
      </c>
      <c r="HB376" s="223">
        <f t="shared" ca="1" si="800"/>
        <v>-6.1184864550466733E-3</v>
      </c>
      <c r="HC376" s="223">
        <f t="shared" ca="1" si="801"/>
        <v>-9.0735260275873319E-3</v>
      </c>
      <c r="HD376" s="223">
        <f t="shared" ca="1" si="802"/>
        <v>-1.0812582432510464E-2</v>
      </c>
      <c r="HE376" s="223">
        <f t="shared" ca="1" si="803"/>
        <v>-1.1102597065091212E-2</v>
      </c>
      <c r="HF376" s="223">
        <f t="shared" ca="1" si="804"/>
        <v>-9.9047037876771448E-3</v>
      </c>
      <c r="HG376" s="223">
        <f t="shared" ca="1" si="805"/>
        <v>-7.3794375518966924E-3</v>
      </c>
      <c r="HH376" s="223">
        <f t="shared" ca="1" si="806"/>
        <v>-3.8652204030634142E-3</v>
      </c>
      <c r="HI376" s="223">
        <f t="shared" ca="1" si="807"/>
        <v>1.6699194796229722E-4</v>
      </c>
      <c r="HJ376" s="223">
        <f t="shared" ca="1" si="808"/>
        <v>4.1768249728876827E-3</v>
      </c>
      <c r="HK376" s="223">
        <f t="shared" ca="1" si="809"/>
        <v>7.6269032954323366E-3</v>
      </c>
      <c r="HL376" s="223">
        <f t="shared" ca="1" si="810"/>
        <v>1.0054866731207028E-2</v>
      </c>
      <c r="HM376" s="223">
        <f t="shared" ca="1" si="811"/>
        <v>1.1135333211485868E-2</v>
      </c>
      <c r="HN376" s="223">
        <f t="shared" ca="1" si="812"/>
        <v>1.0723504666676247E-2</v>
      </c>
      <c r="HO376" s="223">
        <f t="shared" ca="1" si="813"/>
        <v>8.8745720530734751E-3</v>
      </c>
      <c r="HP376" s="223">
        <f t="shared" ca="1" si="814"/>
        <v>5.8363189698387927E-3</v>
      </c>
      <c r="HQ376" s="223">
        <f t="shared" ca="1" si="815"/>
        <v>2.0159150880509902E-3</v>
      </c>
      <c r="HR376" s="223">
        <f t="shared" ca="1" si="816"/>
        <v>-2.0746504494110422E-3</v>
      </c>
      <c r="HS376" s="223">
        <f t="shared" ca="1" si="817"/>
        <v>-5.8871829468505107E-3</v>
      </c>
      <c r="HT376" s="223">
        <f t="shared" ca="1" si="818"/>
        <v>-8.9107481402574788E-3</v>
      </c>
      <c r="HU376" s="223">
        <f t="shared" ca="1" si="819"/>
        <v>-1.0740144747329919E-2</v>
      </c>
      <c r="HV376" s="223">
        <f t="shared" ca="1" si="820"/>
        <v>-1.113020727514567E-2</v>
      </c>
      <c r="HW376" s="223">
        <f t="shared" ca="1" si="821"/>
        <v>-1.0028661727167907E-2</v>
      </c>
      <c r="HX376" s="223">
        <f t="shared" ca="1" si="822"/>
        <v>-7.583131071648797E-3</v>
      </c>
      <c r="HY376" s="223">
        <f t="shared" ca="1" si="823"/>
        <v>-4.1213516377686821E-3</v>
      </c>
      <c r="HZ376" s="223">
        <f t="shared" ca="1" si="824"/>
        <v>-1.0725172735908967E-4</v>
      </c>
      <c r="IA376" s="223">
        <f t="shared" ca="1" si="825"/>
        <v>3.9212214591915952E-3</v>
      </c>
      <c r="IB376" s="223">
        <f t="shared" ca="1" si="826"/>
        <v>7.4241944954829527E-3</v>
      </c>
      <c r="IC376" s="223">
        <f t="shared" ca="1" si="827"/>
        <v>9.9322185436766311E-3</v>
      </c>
      <c r="ID376" s="223">
        <f t="shared" ca="1" si="828"/>
        <v>1.1109182259923384E-2</v>
      </c>
      <c r="IE376" s="223">
        <f t="shared" ca="1" si="829"/>
        <v>2.0281038519821826E-3</v>
      </c>
      <c r="IF376" s="223">
        <f t="shared" ca="1" si="830"/>
        <v>9.0385276990442263E-3</v>
      </c>
      <c r="IG376" s="223">
        <f t="shared" ca="1" si="831"/>
        <v>6.0684069553275438E-3</v>
      </c>
      <c r="IH376" s="223">
        <f t="shared" ca="1" si="832"/>
        <v>2.2850322803941187E-3</v>
      </c>
      <c r="II376" s="223">
        <f t="shared" ca="1" si="833"/>
        <v>-1.8045696299021355E-3</v>
      </c>
      <c r="IJ376" s="223">
        <f t="shared" ca="1" si="834"/>
        <v>-5.6523332197832496E-3</v>
      </c>
      <c r="IK376" s="223">
        <f t="shared" ca="1" si="835"/>
        <v>-8.7426027514421693E-3</v>
      </c>
      <c r="IL376" s="223">
        <f t="shared" ca="1" si="836"/>
        <v>-1.0661237600553462E-2</v>
      </c>
      <c r="IM376" s="223">
        <f t="shared" ca="1" si="837"/>
        <v>-1.115111306452282E-2</v>
      </c>
      <c r="IN376" s="223">
        <f t="shared" ca="1" si="838"/>
        <v>-1.0146578775830107E-2</v>
      </c>
      <c r="IO376" s="223">
        <f t="shared" ca="1" si="839"/>
        <v>-7.7822567967949898E-3</v>
      </c>
      <c r="IP376" s="223">
        <f t="shared" ca="1" si="840"/>
        <v>-4.3750003243546234E-3</v>
      </c>
      <c r="IQ376" s="223">
        <f t="shared" ca="1" si="841"/>
        <v>-3.8143079825015726E-4</v>
      </c>
      <c r="IR376" s="223">
        <f t="shared" ca="1" si="842"/>
        <v>3.6632559483122571E-3</v>
      </c>
      <c r="IS376" s="223">
        <f t="shared" ca="1" si="843"/>
        <v>7.2170136383780045E-3</v>
      </c>
      <c r="IT376" s="223">
        <f t="shared" ca="1" si="844"/>
        <v>9.8035875590851661E-3</v>
      </c>
      <c r="IU376" s="223">
        <f t="shared" ca="1" si="845"/>
        <v>1.1076339552366615E-2</v>
      </c>
      <c r="IV376" s="223">
        <f t="shared" ca="1" si="846"/>
        <v>1.086470252052776E-2</v>
      </c>
      <c r="IW376" s="223">
        <f t="shared" ca="1" si="847"/>
        <v>9.1970388739013968E-3</v>
      </c>
      <c r="IX376" s="223">
        <f t="shared" ca="1" si="848"/>
        <v>6.2968395593786235E-3</v>
      </c>
      <c r="IY376" s="223">
        <f t="shared" ca="1" si="849"/>
        <v>2.5527730547345519E-3</v>
      </c>
      <c r="IZ376" s="223">
        <f t="shared" ca="1" si="850"/>
        <v>-1.5334018051252245E-3</v>
      </c>
      <c r="JA376" s="223">
        <f t="shared" ca="1" si="851"/>
        <v>-5.4140787385387416E-3</v>
      </c>
      <c r="JB376" s="223">
        <f t="shared" ca="1" si="852"/>
        <v>-8.5691911456364615E-3</v>
      </c>
    </row>
    <row r="377" spans="2:262">
      <c r="B377" s="230">
        <v>16</v>
      </c>
      <c r="C377" s="229">
        <f t="shared" si="853"/>
        <v>3.1250000000000001E-4</v>
      </c>
      <c r="D377" s="226">
        <f t="shared" ca="1" si="597"/>
        <v>58.262289644560248</v>
      </c>
      <c r="E377" s="225">
        <f ca="1">V361</f>
        <v>0.16228964456024694</v>
      </c>
      <c r="F377" s="224">
        <v>16</v>
      </c>
      <c r="G377" s="223">
        <f t="shared" ca="1" si="854"/>
        <v>-1.1759747628913764E-3</v>
      </c>
      <c r="H377" s="223">
        <f t="shared" ca="1" si="598"/>
        <v>-1.247845623696592E-3</v>
      </c>
      <c r="I377" s="223">
        <f t="shared" ca="1" si="599"/>
        <v>-1.1297433000427488E-3</v>
      </c>
      <c r="J377" s="223">
        <f t="shared" ca="1" si="600"/>
        <v>-8.3964780010591415E-4</v>
      </c>
      <c r="K377" s="223">
        <f t="shared" ca="1" si="601"/>
        <v>-4.2172353402921575E-4</v>
      </c>
      <c r="L377" s="223">
        <f t="shared" ca="1" si="602"/>
        <v>6.0404317170074722E-5</v>
      </c>
      <c r="M377" s="223">
        <f t="shared" ca="1" si="603"/>
        <v>5.3333615864672025E-4</v>
      </c>
      <c r="N377" s="223">
        <f t="shared" ca="1" si="604"/>
        <v>9.2507240467371986E-4</v>
      </c>
      <c r="O377" s="223">
        <f t="shared" ca="1" si="605"/>
        <v>1.1759747628913764E-3</v>
      </c>
      <c r="P377" s="223">
        <f t="shared" ca="1" si="606"/>
        <v>1.2478456236965922E-3</v>
      </c>
      <c r="Q377" s="223">
        <f t="shared" ca="1" si="607"/>
        <v>1.129743300042749E-3</v>
      </c>
      <c r="R377" s="223">
        <f t="shared" ca="1" si="608"/>
        <v>8.3964780010591425E-4</v>
      </c>
      <c r="S377" s="223">
        <f t="shared" ca="1" si="609"/>
        <v>4.2172353402921537E-4</v>
      </c>
      <c r="T377" s="223">
        <f t="shared" ca="1" si="610"/>
        <v>-6.0404317170074614E-5</v>
      </c>
      <c r="U377" s="223">
        <f t="shared" ca="1" si="611"/>
        <v>-5.333361586467196E-4</v>
      </c>
      <c r="V377" s="223">
        <f t="shared" ca="1" si="612"/>
        <v>-9.2507240467371975E-4</v>
      </c>
      <c r="W377" s="223">
        <f t="shared" ca="1" si="613"/>
        <v>-1.1759747628913764E-3</v>
      </c>
      <c r="X377" s="223">
        <f t="shared" ca="1" si="614"/>
        <v>-1.247845623696592E-3</v>
      </c>
      <c r="Y377" s="223">
        <f t="shared" ca="1" si="615"/>
        <v>-1.1297433000427492E-3</v>
      </c>
      <c r="Z377" s="223">
        <f t="shared" ca="1" si="616"/>
        <v>-8.3964780010591436E-4</v>
      </c>
      <c r="AA377" s="223">
        <f t="shared" ca="1" si="617"/>
        <v>-4.2172353402921558E-4</v>
      </c>
      <c r="AB377" s="223">
        <f t="shared" ca="1" si="618"/>
        <v>6.0404317170073421E-5</v>
      </c>
      <c r="AC377" s="223">
        <f t="shared" ca="1" si="619"/>
        <v>5.3333615864671938E-4</v>
      </c>
      <c r="AD377" s="223">
        <f t="shared" ca="1" si="620"/>
        <v>9.2507240467371965E-4</v>
      </c>
      <c r="AE377" s="223">
        <f t="shared" ca="1" si="621"/>
        <v>1.1759747628913764E-3</v>
      </c>
      <c r="AF377" s="223">
        <f t="shared" ca="1" si="622"/>
        <v>1.2478456236965918E-3</v>
      </c>
      <c r="AG377" s="223">
        <f t="shared" ca="1" si="623"/>
        <v>1.1297433000427492E-3</v>
      </c>
      <c r="AH377" s="223">
        <f t="shared" ca="1" si="624"/>
        <v>8.3964780010591447E-4</v>
      </c>
      <c r="AI377" s="223">
        <f t="shared" ca="1" si="625"/>
        <v>4.2172353402921569E-4</v>
      </c>
      <c r="AJ377" s="223">
        <f t="shared" ca="1" si="626"/>
        <v>-6.0404317170073313E-5</v>
      </c>
      <c r="AK377" s="223">
        <f t="shared" ca="1" si="627"/>
        <v>-5.3333615864671927E-4</v>
      </c>
      <c r="AL377" s="223">
        <f t="shared" ca="1" si="628"/>
        <v>-9.2507240467371954E-4</v>
      </c>
      <c r="AM377" s="223">
        <f t="shared" ca="1" si="629"/>
        <v>-1.1759747628913761E-3</v>
      </c>
      <c r="AN377" s="223">
        <f t="shared" ca="1" si="630"/>
        <v>-1.2478456236965918E-3</v>
      </c>
      <c r="AO377" s="223">
        <f t="shared" ca="1" si="631"/>
        <v>-1.1297433000427492E-3</v>
      </c>
      <c r="AP377" s="223">
        <f t="shared" ca="1" si="632"/>
        <v>-8.3964780010591458E-4</v>
      </c>
      <c r="AQ377" s="223">
        <f t="shared" ca="1" si="633"/>
        <v>-4.2172353402921591E-4</v>
      </c>
      <c r="AR377" s="223">
        <f t="shared" ca="1" si="634"/>
        <v>6.0404317170073096E-5</v>
      </c>
      <c r="AS377" s="223">
        <f t="shared" ca="1" si="635"/>
        <v>5.3333615864671917E-4</v>
      </c>
      <c r="AT377" s="223">
        <f t="shared" ca="1" si="636"/>
        <v>9.2507240467371943E-4</v>
      </c>
      <c r="AU377" s="223">
        <f t="shared" ca="1" si="637"/>
        <v>1.1759747628913753E-3</v>
      </c>
      <c r="AV377" s="223">
        <f t="shared" ca="1" si="638"/>
        <v>1.2478456236965918E-3</v>
      </c>
      <c r="AW377" s="223">
        <f t="shared" ca="1" si="639"/>
        <v>1.1297433000427492E-3</v>
      </c>
      <c r="AX377" s="223">
        <f t="shared" ca="1" si="640"/>
        <v>8.3964780010591631E-4</v>
      </c>
      <c r="AY377" s="223">
        <f t="shared" ca="1" si="641"/>
        <v>4.2172353402921596E-4</v>
      </c>
      <c r="AZ377" s="223">
        <f t="shared" ca="1" si="642"/>
        <v>-6.0404317170072879E-5</v>
      </c>
      <c r="BA377" s="223">
        <f t="shared" ca="1" si="643"/>
        <v>-5.3333615864672101E-4</v>
      </c>
      <c r="BB377" s="223">
        <f t="shared" ca="1" si="644"/>
        <v>-9.2507240467371932E-4</v>
      </c>
      <c r="BC377" s="223">
        <f t="shared" ca="1" si="645"/>
        <v>-1.1759747628913753E-3</v>
      </c>
      <c r="BD377" s="223">
        <f t="shared" ca="1" si="646"/>
        <v>-1.247845623696592E-3</v>
      </c>
      <c r="BE377" s="223">
        <f t="shared" ca="1" si="647"/>
        <v>-1.1297433000427492E-3</v>
      </c>
      <c r="BF377" s="223">
        <f t="shared" ca="1" si="648"/>
        <v>-8.3964780010591317E-4</v>
      </c>
      <c r="BG377" s="223">
        <f t="shared" ca="1" si="649"/>
        <v>-4.2172353402921607E-4</v>
      </c>
      <c r="BH377" s="223">
        <f t="shared" ca="1" si="650"/>
        <v>6.0404317170072879E-5</v>
      </c>
      <c r="BI377" s="223">
        <f t="shared" ca="1" si="651"/>
        <v>5.333361586467209E-4</v>
      </c>
      <c r="BJ377" s="223">
        <f t="shared" ca="1" si="652"/>
        <v>9.2507240467371921E-4</v>
      </c>
      <c r="BK377" s="223">
        <f t="shared" ca="1" si="653"/>
        <v>1.1759747628913753E-3</v>
      </c>
      <c r="BL377" s="223">
        <f t="shared" ca="1" si="654"/>
        <v>1.2478456236965922E-3</v>
      </c>
      <c r="BM377" s="223">
        <f t="shared" ca="1" si="655"/>
        <v>1.1297433000427494E-3</v>
      </c>
      <c r="BN377" s="223">
        <f t="shared" ca="1" si="656"/>
        <v>8.3964780010591653E-4</v>
      </c>
      <c r="BO377" s="223">
        <f t="shared" ca="1" si="657"/>
        <v>4.2172353402921629E-4</v>
      </c>
      <c r="BP377" s="223">
        <f t="shared" ca="1" si="658"/>
        <v>-6.0404317170072662E-5</v>
      </c>
      <c r="BQ377" s="223">
        <f t="shared" ca="1" si="659"/>
        <v>-5.3333615864672068E-4</v>
      </c>
      <c r="BR377" s="223">
        <f t="shared" ca="1" si="660"/>
        <v>-9.250724046737191E-4</v>
      </c>
      <c r="BS377" s="223">
        <f t="shared" ca="1" si="661"/>
        <v>-1.1759747628913753E-3</v>
      </c>
      <c r="BT377" s="223">
        <f t="shared" ca="1" si="662"/>
        <v>-1.247845623696592E-3</v>
      </c>
      <c r="BU377" s="223">
        <f t="shared" ca="1" si="663"/>
        <v>-1.1297433000427494E-3</v>
      </c>
      <c r="BV377" s="223">
        <f t="shared" ca="1" si="664"/>
        <v>-8.3964780010591339E-4</v>
      </c>
      <c r="BW377" s="223">
        <f t="shared" ca="1" si="665"/>
        <v>-4.217235340292164E-4</v>
      </c>
      <c r="BX377" s="223">
        <f t="shared" ca="1" si="666"/>
        <v>6.0404317170072446E-5</v>
      </c>
      <c r="BY377" s="223">
        <f t="shared" ca="1" si="667"/>
        <v>5.3333615864672068E-4</v>
      </c>
      <c r="BZ377" s="223">
        <f t="shared" ca="1" si="668"/>
        <v>9.25072404673719E-4</v>
      </c>
      <c r="CA377" s="223">
        <f t="shared" ca="1" si="669"/>
        <v>1.1759747628913753E-3</v>
      </c>
      <c r="CB377" s="223">
        <f t="shared" ca="1" si="670"/>
        <v>1.247845623696592E-3</v>
      </c>
      <c r="CC377" s="223">
        <f t="shared" ca="1" si="671"/>
        <v>1.1297433000427497E-3</v>
      </c>
      <c r="CD377" s="223">
        <f t="shared" ca="1" si="672"/>
        <v>8.3964780010591675E-4</v>
      </c>
      <c r="CE377" s="223">
        <f t="shared" ca="1" si="673"/>
        <v>4.2172353402921661E-4</v>
      </c>
      <c r="CF377" s="223">
        <f t="shared" ca="1" si="674"/>
        <v>-6.0404317170072229E-5</v>
      </c>
      <c r="CG377" s="223">
        <f t="shared" ca="1" si="675"/>
        <v>-5.3333615864672047E-4</v>
      </c>
      <c r="CH377" s="223">
        <f t="shared" ca="1" si="676"/>
        <v>-9.25072404673719E-4</v>
      </c>
      <c r="CI377" s="223">
        <f t="shared" ca="1" si="677"/>
        <v>-1.1759747628913753E-3</v>
      </c>
      <c r="CJ377" s="223">
        <f t="shared" ca="1" si="678"/>
        <v>-1.2478456236965922E-3</v>
      </c>
      <c r="CK377" s="223">
        <f t="shared" ca="1" si="679"/>
        <v>-1.1297433000427477E-3</v>
      </c>
      <c r="CL377" s="223">
        <f t="shared" ca="1" si="680"/>
        <v>-8.396478001059136E-4</v>
      </c>
      <c r="CM377" s="223">
        <f t="shared" ca="1" si="681"/>
        <v>-4.2172353402921672E-4</v>
      </c>
      <c r="CN377" s="223">
        <f t="shared" ca="1" si="682"/>
        <v>6.040431717007212E-5</v>
      </c>
      <c r="CO377" s="223">
        <f t="shared" ca="1" si="683"/>
        <v>5.3333615864671635E-4</v>
      </c>
      <c r="CP377" s="223">
        <f t="shared" ca="1" si="684"/>
        <v>9.2507240467371585E-4</v>
      </c>
      <c r="CQ377" s="223">
        <f t="shared" ca="1" si="685"/>
        <v>1.1759747628913766E-3</v>
      </c>
      <c r="CR377" s="223">
        <f t="shared" ca="1" si="686"/>
        <v>1.247845623696592E-3</v>
      </c>
      <c r="CS377" s="223">
        <f t="shared" ca="1" si="687"/>
        <v>1.1297433000427497E-3</v>
      </c>
      <c r="CT377" s="223">
        <f t="shared" ca="1" si="688"/>
        <v>8.3964780010591697E-4</v>
      </c>
      <c r="CU377" s="223">
        <f t="shared" ca="1" si="689"/>
        <v>4.2172353402922111E-4</v>
      </c>
      <c r="CV377" s="223">
        <f t="shared" ca="1" si="690"/>
        <v>-6.0404317170076349E-5</v>
      </c>
      <c r="CW377" s="223">
        <f t="shared" ca="1" si="691"/>
        <v>-5.3333615864672025E-4</v>
      </c>
      <c r="CX377" s="223">
        <f t="shared" ca="1" si="692"/>
        <v>-9.2507240467371878E-4</v>
      </c>
      <c r="CY377" s="223">
        <f t="shared" ca="1" si="693"/>
        <v>-1.1759747628913751E-3</v>
      </c>
      <c r="CZ377" s="223">
        <f t="shared" ca="1" si="694"/>
        <v>-1.2478456236965922E-3</v>
      </c>
      <c r="DA377" s="223">
        <f t="shared" ca="1" si="695"/>
        <v>-1.1297433000427479E-3</v>
      </c>
      <c r="DB377" s="223">
        <f t="shared" ca="1" si="696"/>
        <v>-8.3964780010591382E-4</v>
      </c>
      <c r="DC377" s="223">
        <f t="shared" ca="1" si="697"/>
        <v>-4.217235340292171E-4</v>
      </c>
      <c r="DD377" s="223">
        <f t="shared" ca="1" si="698"/>
        <v>6.0404317170071904E-5</v>
      </c>
      <c r="DE377" s="223">
        <f t="shared" ca="1" si="699"/>
        <v>5.3333615864671591E-4</v>
      </c>
      <c r="DF377" s="223">
        <f t="shared" ca="1" si="700"/>
        <v>9.250724046737216E-4</v>
      </c>
      <c r="DG377" s="223">
        <f t="shared" ca="1" si="701"/>
        <v>1.1759747628913766E-3</v>
      </c>
      <c r="DH377" s="223">
        <f t="shared" ca="1" si="702"/>
        <v>1.247845623696592E-3</v>
      </c>
      <c r="DI377" s="223">
        <f t="shared" ca="1" si="703"/>
        <v>1.1297433000427497E-3</v>
      </c>
      <c r="DJ377" s="223">
        <f t="shared" ca="1" si="704"/>
        <v>8.3964780010591718E-4</v>
      </c>
      <c r="DK377" s="223">
        <f t="shared" ca="1" si="705"/>
        <v>4.2172353402922138E-4</v>
      </c>
      <c r="DL377" s="223">
        <f t="shared" ca="1" si="706"/>
        <v>-6.040431717007624E-5</v>
      </c>
      <c r="DM377" s="223">
        <f t="shared" ca="1" si="707"/>
        <v>-5.3333615864671992E-4</v>
      </c>
      <c r="DN377" s="223">
        <f t="shared" ca="1" si="708"/>
        <v>-9.2507240467371856E-4</v>
      </c>
      <c r="DO377" s="223">
        <f t="shared" ca="1" si="709"/>
        <v>-1.1759747628913751E-3</v>
      </c>
      <c r="DP377" s="223">
        <f t="shared" ca="1" si="710"/>
        <v>-1.2478456236965922E-3</v>
      </c>
      <c r="DQ377" s="223">
        <f t="shared" ca="1" si="711"/>
        <v>-1.1297433000427479E-3</v>
      </c>
      <c r="DR377" s="223">
        <f t="shared" ca="1" si="712"/>
        <v>-8.3964780010591404E-4</v>
      </c>
      <c r="DS377" s="223">
        <f t="shared" ca="1" si="713"/>
        <v>-4.2172353402921737E-4</v>
      </c>
      <c r="DT377" s="223">
        <f t="shared" ca="1" si="714"/>
        <v>6.040431717007147E-5</v>
      </c>
      <c r="DU377" s="223">
        <f t="shared" ca="1" si="715"/>
        <v>5.333361586467157E-4</v>
      </c>
      <c r="DV377" s="223">
        <f t="shared" ca="1" si="716"/>
        <v>9.2507240467371542E-4</v>
      </c>
      <c r="DW377" s="223">
        <f t="shared" ca="1" si="717"/>
        <v>1.1759747628913766E-3</v>
      </c>
      <c r="DX377" s="223">
        <f t="shared" ca="1" si="718"/>
        <v>1.247845623696592E-3</v>
      </c>
      <c r="DY377" s="223">
        <f t="shared" ca="1" si="719"/>
        <v>1.1297433000427499E-3</v>
      </c>
      <c r="DZ377" s="223">
        <f t="shared" ca="1" si="720"/>
        <v>8.396478001059174E-4</v>
      </c>
      <c r="EA377" s="223">
        <f t="shared" ca="1" si="721"/>
        <v>4.217235340292216E-4</v>
      </c>
      <c r="EB377" s="223">
        <f t="shared" ca="1" si="722"/>
        <v>-6.0404317170075807E-5</v>
      </c>
      <c r="EC377" s="223">
        <f t="shared" ca="1" si="723"/>
        <v>-5.333361586467196E-4</v>
      </c>
      <c r="ED377" s="223">
        <f t="shared" ca="1" si="724"/>
        <v>-9.2507240467371835E-4</v>
      </c>
      <c r="EE377" s="223">
        <f t="shared" ca="1" si="725"/>
        <v>-1.1759747628913748E-3</v>
      </c>
      <c r="EF377" s="223">
        <f t="shared" ca="1" si="726"/>
        <v>-1.2478456236965922E-3</v>
      </c>
      <c r="EG377" s="223">
        <f t="shared" ca="1" si="727"/>
        <v>-1.1297433000427481E-3</v>
      </c>
      <c r="EH377" s="223">
        <f t="shared" ca="1" si="728"/>
        <v>-8.3964780010591425E-4</v>
      </c>
      <c r="EI377" s="223">
        <f t="shared" ca="1" si="729"/>
        <v>-4.217235340292177E-4</v>
      </c>
      <c r="EJ377" s="223">
        <f t="shared" ca="1" si="730"/>
        <v>6.0404317170071253E-5</v>
      </c>
      <c r="EK377" s="223">
        <f t="shared" ca="1" si="731"/>
        <v>5.3333615864671537E-4</v>
      </c>
      <c r="EL377" s="223">
        <f t="shared" ca="1" si="732"/>
        <v>9.2507240467372116E-4</v>
      </c>
      <c r="EM377" s="223">
        <f t="shared" ca="1" si="733"/>
        <v>1.1759747628913764E-3</v>
      </c>
      <c r="EN377" s="223">
        <f t="shared" ca="1" si="734"/>
        <v>1.2478456236965922E-3</v>
      </c>
      <c r="EO377" s="223">
        <f t="shared" ca="1" si="735"/>
        <v>1.1297433000427501E-3</v>
      </c>
      <c r="EP377" s="223">
        <f t="shared" ca="1" si="736"/>
        <v>8.3964780010591762E-4</v>
      </c>
      <c r="EQ377" s="223">
        <f t="shared" ca="1" si="737"/>
        <v>4.2172353402922193E-4</v>
      </c>
      <c r="ER377" s="223">
        <f t="shared" ca="1" si="738"/>
        <v>-6.040431717007559E-5</v>
      </c>
      <c r="ES377" s="223">
        <f t="shared" ca="1" si="739"/>
        <v>-5.3333615864671938E-4</v>
      </c>
      <c r="ET377" s="223">
        <f t="shared" ca="1" si="740"/>
        <v>-9.2507240467371813E-4</v>
      </c>
      <c r="EU377" s="223">
        <f t="shared" ca="1" si="741"/>
        <v>-1.1759747628913748E-3</v>
      </c>
      <c r="EV377" s="223">
        <f t="shared" ca="1" si="742"/>
        <v>-1.2478456236965922E-3</v>
      </c>
      <c r="EW377" s="223">
        <f t="shared" ca="1" si="743"/>
        <v>-1.1297433000427484E-3</v>
      </c>
      <c r="EX377" s="223">
        <f t="shared" ca="1" si="744"/>
        <v>-8.3964780010591447E-4</v>
      </c>
      <c r="EY377" s="223">
        <f t="shared" ca="1" si="745"/>
        <v>-4.2172353402921792E-4</v>
      </c>
      <c r="EZ377" s="223">
        <f t="shared" ca="1" si="746"/>
        <v>6.0404317170070819E-5</v>
      </c>
      <c r="FA377" s="223">
        <f t="shared" ca="1" si="747"/>
        <v>5.3333615864671526E-4</v>
      </c>
      <c r="FB377" s="223">
        <f t="shared" ca="1" si="748"/>
        <v>9.2507240467371498E-4</v>
      </c>
      <c r="FC377" s="223">
        <f t="shared" ca="1" si="749"/>
        <v>1.1759747628913764E-3</v>
      </c>
      <c r="FD377" s="223">
        <f t="shared" ca="1" si="750"/>
        <v>1.2478456236965922E-3</v>
      </c>
      <c r="FE377" s="223">
        <f t="shared" ca="1" si="751"/>
        <v>1.1297433000427501E-3</v>
      </c>
      <c r="FF377" s="223">
        <f t="shared" ca="1" si="752"/>
        <v>8.3964780010591794E-4</v>
      </c>
      <c r="FG377" s="223">
        <f t="shared" ca="1" si="753"/>
        <v>4.2172353402922225E-4</v>
      </c>
      <c r="FH377" s="223">
        <f t="shared" ca="1" si="754"/>
        <v>-6.0404317170075156E-5</v>
      </c>
      <c r="FI377" s="223">
        <f t="shared" ca="1" si="755"/>
        <v>-5.3333615864671906E-4</v>
      </c>
      <c r="FJ377" s="223">
        <f t="shared" ca="1" si="756"/>
        <v>-9.2507240467371791E-4</v>
      </c>
      <c r="FK377" s="223">
        <f t="shared" ca="1" si="757"/>
        <v>-1.1759747628913746E-3</v>
      </c>
      <c r="FL377" s="223">
        <f t="shared" ca="1" si="758"/>
        <v>-1.2478456236965922E-3</v>
      </c>
      <c r="FM377" s="223">
        <f t="shared" ca="1" si="759"/>
        <v>-1.1297433000427523E-3</v>
      </c>
      <c r="FN377" s="223">
        <f t="shared" ca="1" si="760"/>
        <v>-8.396478001059213E-4</v>
      </c>
      <c r="FO377" s="223">
        <f t="shared" ca="1" si="761"/>
        <v>-4.2172353402922659E-4</v>
      </c>
      <c r="FP377" s="223">
        <f t="shared" ca="1" si="762"/>
        <v>6.0404317170079493E-5</v>
      </c>
      <c r="FQ377" s="223">
        <f t="shared" ca="1" si="763"/>
        <v>5.3333615864672285E-4</v>
      </c>
      <c r="FR377" s="223">
        <f t="shared" ca="1" si="764"/>
        <v>9.2507240467372084E-4</v>
      </c>
      <c r="FS377" s="223">
        <f t="shared" ca="1" si="765"/>
        <v>1.1759747628913761E-3</v>
      </c>
      <c r="FT377" s="223">
        <f t="shared" ca="1" si="766"/>
        <v>1.2478456236965922E-3</v>
      </c>
      <c r="FU377" s="223">
        <f t="shared" ca="1" si="767"/>
        <v>1.1297433000427505E-3</v>
      </c>
      <c r="FV377" s="223">
        <f t="shared" ca="1" si="768"/>
        <v>8.3964780010591816E-4</v>
      </c>
      <c r="FW377" s="223">
        <f t="shared" ca="1" si="769"/>
        <v>4.2172353402922258E-4</v>
      </c>
      <c r="FX377" s="223">
        <f t="shared" ca="1" si="770"/>
        <v>-6.0404317170066049E-5</v>
      </c>
      <c r="FY377" s="223">
        <f t="shared" ca="1" si="771"/>
        <v>-5.3333615864671071E-4</v>
      </c>
      <c r="FZ377" s="223">
        <f t="shared" ca="1" si="772"/>
        <v>-9.2507240467371173E-4</v>
      </c>
      <c r="GA377" s="223">
        <f t="shared" ca="1" si="773"/>
        <v>-1.1759747628913774E-3</v>
      </c>
      <c r="GB377" s="223">
        <f t="shared" ca="1" si="774"/>
        <v>-1.2478456236965918E-3</v>
      </c>
      <c r="GC377" s="223">
        <f t="shared" ca="1" si="775"/>
        <v>-1.1297433000427484E-3</v>
      </c>
      <c r="GD377" s="223">
        <f t="shared" ca="1" si="776"/>
        <v>-8.3964780010591491E-4</v>
      </c>
      <c r="GE377" s="223">
        <f t="shared" ca="1" si="777"/>
        <v>-4.2172353402921846E-4</v>
      </c>
      <c r="GF377" s="223">
        <f t="shared" ca="1" si="778"/>
        <v>6.0404317170070277E-5</v>
      </c>
      <c r="GG377" s="223">
        <f t="shared" ca="1" si="779"/>
        <v>5.3333615864671472E-4</v>
      </c>
      <c r="GH377" s="223">
        <f t="shared" ca="1" si="780"/>
        <v>9.2507240467371466E-4</v>
      </c>
      <c r="GI377" s="223">
        <f t="shared" ca="1" si="781"/>
        <v>1.1759747628913731E-3</v>
      </c>
      <c r="GJ377" s="223">
        <f t="shared" ca="1" si="782"/>
        <v>1.2478456236965927E-3</v>
      </c>
      <c r="GK377" s="223">
        <f t="shared" ca="1" si="783"/>
        <v>1.1297433000427466E-3</v>
      </c>
      <c r="GL377" s="223">
        <f t="shared" ca="1" si="784"/>
        <v>8.3964780010591176E-4</v>
      </c>
      <c r="GM377" s="223">
        <f t="shared" ca="1" si="785"/>
        <v>4.2172353402921445E-4</v>
      </c>
      <c r="GN377" s="223">
        <f t="shared" ca="1" si="786"/>
        <v>-6.0404317170074614E-5</v>
      </c>
      <c r="GO377" s="223">
        <f t="shared" ca="1" si="787"/>
        <v>-5.3333615864671851E-4</v>
      </c>
      <c r="GP377" s="223">
        <f t="shared" ca="1" si="788"/>
        <v>-9.2507240467371748E-4</v>
      </c>
      <c r="GQ377" s="223">
        <f t="shared" ca="1" si="789"/>
        <v>-1.1759747628913744E-3</v>
      </c>
      <c r="GR377" s="223">
        <f t="shared" ca="1" si="790"/>
        <v>-1.2478456236965922E-3</v>
      </c>
      <c r="GS377" s="223">
        <f t="shared" ca="1" si="791"/>
        <v>-1.1297433000427525E-3</v>
      </c>
      <c r="GT377" s="223">
        <f t="shared" ca="1" si="792"/>
        <v>-8.3964780010592174E-4</v>
      </c>
      <c r="GU377" s="223">
        <f t="shared" ca="1" si="793"/>
        <v>-4.2172353402922719E-4</v>
      </c>
      <c r="GV377" s="223">
        <f t="shared" ca="1" si="794"/>
        <v>6.0404317170078951E-5</v>
      </c>
      <c r="GW377" s="223">
        <f t="shared" ca="1" si="795"/>
        <v>5.3333615864672231E-4</v>
      </c>
      <c r="GX377" s="223">
        <f t="shared" ca="1" si="796"/>
        <v>9.2507240467372041E-4</v>
      </c>
      <c r="GY377" s="223">
        <f t="shared" ca="1" si="797"/>
        <v>1.1759747628913759E-3</v>
      </c>
      <c r="GZ377" s="223">
        <f t="shared" ca="1" si="798"/>
        <v>1.2478456236965922E-3</v>
      </c>
      <c r="HA377" s="223">
        <f t="shared" ca="1" si="799"/>
        <v>1.1297433000427505E-3</v>
      </c>
      <c r="HB377" s="223">
        <f t="shared" ca="1" si="800"/>
        <v>8.3964780010591859E-4</v>
      </c>
      <c r="HC377" s="223">
        <f t="shared" ca="1" si="801"/>
        <v>4.2172353402922307E-4</v>
      </c>
      <c r="HD377" s="223">
        <f t="shared" ca="1" si="802"/>
        <v>-6.0404317170065398E-5</v>
      </c>
      <c r="HE377" s="223">
        <f t="shared" ca="1" si="803"/>
        <v>-5.3333615864671006E-4</v>
      </c>
      <c r="HF377" s="223">
        <f t="shared" ca="1" si="804"/>
        <v>-9.2507240467372322E-4</v>
      </c>
      <c r="HG377" s="223">
        <f t="shared" ca="1" si="805"/>
        <v>-1.1759747628913774E-3</v>
      </c>
      <c r="HH377" s="223">
        <f t="shared" ca="1" si="806"/>
        <v>-1.247845623696592E-3</v>
      </c>
      <c r="HI377" s="223">
        <f t="shared" ca="1" si="807"/>
        <v>-1.1297433000427488E-3</v>
      </c>
      <c r="HJ377" s="223">
        <f t="shared" ca="1" si="808"/>
        <v>-8.3964780010591545E-4</v>
      </c>
      <c r="HK377" s="223">
        <f t="shared" ca="1" si="809"/>
        <v>-4.2172353402921905E-4</v>
      </c>
      <c r="HL377" s="223">
        <f t="shared" ca="1" si="810"/>
        <v>6.0404317170069735E-5</v>
      </c>
      <c r="HM377" s="223">
        <f t="shared" ca="1" si="811"/>
        <v>5.3333615864671407E-4</v>
      </c>
      <c r="HN377" s="223">
        <f t="shared" ca="1" si="812"/>
        <v>9.2507240467371423E-4</v>
      </c>
      <c r="HO377" s="223">
        <f t="shared" ca="1" si="813"/>
        <v>1.1759747628913727E-3</v>
      </c>
      <c r="HP377" s="223">
        <f t="shared" ca="1" si="814"/>
        <v>1.2478456236965927E-3</v>
      </c>
      <c r="HQ377" s="223">
        <f t="shared" ca="1" si="815"/>
        <v>1.1297433000427471E-3</v>
      </c>
      <c r="HR377" s="223">
        <f t="shared" ca="1" si="816"/>
        <v>8.3964780010591219E-4</v>
      </c>
      <c r="HS377" s="223">
        <f t="shared" ca="1" si="817"/>
        <v>4.2172353402921504E-4</v>
      </c>
      <c r="HT377" s="223">
        <f t="shared" ca="1" si="818"/>
        <v>-6.0404317170073963E-5</v>
      </c>
      <c r="HU377" s="223">
        <f t="shared" ca="1" si="819"/>
        <v>-5.3333615864671797E-4</v>
      </c>
      <c r="HV377" s="223">
        <f t="shared" ca="1" si="820"/>
        <v>-9.2507240467371704E-4</v>
      </c>
      <c r="HW377" s="223">
        <f t="shared" ca="1" si="821"/>
        <v>-1.1759747628913744E-3</v>
      </c>
      <c r="HX377" s="223">
        <f t="shared" ca="1" si="822"/>
        <v>-1.2478456236965924E-3</v>
      </c>
      <c r="HY377" s="223">
        <f t="shared" ca="1" si="823"/>
        <v>-1.1297433000427527E-3</v>
      </c>
      <c r="HZ377" s="223">
        <f t="shared" ca="1" si="824"/>
        <v>-8.3964780010592217E-4</v>
      </c>
      <c r="IA377" s="223">
        <f t="shared" ca="1" si="825"/>
        <v>-4.2172353402922762E-4</v>
      </c>
      <c r="IB377" s="223">
        <f t="shared" ca="1" si="826"/>
        <v>6.04043171700783E-5</v>
      </c>
      <c r="IC377" s="223">
        <f t="shared" ca="1" si="827"/>
        <v>5.3333615864672177E-4</v>
      </c>
      <c r="ID377" s="223">
        <f t="shared" ca="1" si="828"/>
        <v>9.2507240467371997E-4</v>
      </c>
      <c r="IE377" s="223">
        <f t="shared" ca="1" si="829"/>
        <v>1.1759747628913783E-3</v>
      </c>
      <c r="IF377" s="223">
        <f t="shared" ca="1" si="830"/>
        <v>1.2478456236965922E-3</v>
      </c>
      <c r="IG377" s="223">
        <f t="shared" ca="1" si="831"/>
        <v>1.1297433000427507E-3</v>
      </c>
      <c r="IH377" s="223">
        <f t="shared" ca="1" si="832"/>
        <v>8.3964780010591902E-4</v>
      </c>
      <c r="II377" s="223">
        <f t="shared" ca="1" si="833"/>
        <v>4.2172353402922361E-4</v>
      </c>
      <c r="IJ377" s="223">
        <f t="shared" ca="1" si="834"/>
        <v>-6.0404317170064856E-5</v>
      </c>
      <c r="IK377" s="223">
        <f t="shared" ca="1" si="835"/>
        <v>-5.3333615864670962E-4</v>
      </c>
      <c r="IL377" s="223">
        <f t="shared" ca="1" si="836"/>
        <v>-9.2507240467371097E-4</v>
      </c>
      <c r="IM377" s="223">
        <f t="shared" ca="1" si="837"/>
        <v>-1.175974762891377E-3</v>
      </c>
      <c r="IN377" s="223">
        <f t="shared" ca="1" si="838"/>
        <v>-1.2478456236965918E-3</v>
      </c>
      <c r="IO377" s="223">
        <f t="shared" ca="1" si="839"/>
        <v>-1.129743300042749E-3</v>
      </c>
      <c r="IP377" s="223">
        <f t="shared" ca="1" si="840"/>
        <v>-8.3964780010591588E-4</v>
      </c>
      <c r="IQ377" s="223">
        <f t="shared" ca="1" si="841"/>
        <v>-4.217235340292197E-4</v>
      </c>
      <c r="IR377" s="223">
        <f t="shared" ca="1" si="842"/>
        <v>6.0404317170069193E-5</v>
      </c>
      <c r="IS377" s="223">
        <f t="shared" ca="1" si="843"/>
        <v>5.3333615864671353E-4</v>
      </c>
      <c r="IT377" s="223">
        <f t="shared" ca="1" si="844"/>
        <v>9.2507240467371379E-4</v>
      </c>
      <c r="IU377" s="223">
        <f t="shared" ca="1" si="845"/>
        <v>1.1759747628913727E-3</v>
      </c>
      <c r="IV377" s="223">
        <f t="shared" ca="1" si="846"/>
        <v>1.2478456236965927E-3</v>
      </c>
      <c r="IW377" s="223">
        <f t="shared" ca="1" si="847"/>
        <v>1.1297433000427473E-3</v>
      </c>
      <c r="IX377" s="223">
        <f t="shared" ca="1" si="848"/>
        <v>8.3964780010591263E-4</v>
      </c>
      <c r="IY377" s="223">
        <f t="shared" ca="1" si="849"/>
        <v>4.2172353402921558E-4</v>
      </c>
      <c r="IZ377" s="223">
        <f t="shared" ca="1" si="850"/>
        <v>-6.0404317170073421E-5</v>
      </c>
      <c r="JA377" s="223">
        <f t="shared" ca="1" si="851"/>
        <v>-5.3333615864671732E-4</v>
      </c>
      <c r="JB377" s="223">
        <f t="shared" ca="1" si="852"/>
        <v>-9.2507240467371672E-4</v>
      </c>
    </row>
    <row r="378" spans="2:262">
      <c r="B378" s="230">
        <v>17</v>
      </c>
      <c r="C378" s="229">
        <f t="shared" si="853"/>
        <v>3.3203125000000002E-4</v>
      </c>
      <c r="D378" s="226">
        <f t="shared" ca="1" si="597"/>
        <v>58.259192424997515</v>
      </c>
      <c r="E378" s="225">
        <f ca="1">W361</f>
        <v>0.15919242499751096</v>
      </c>
      <c r="F378" s="224">
        <v>17</v>
      </c>
      <c r="G378" s="223">
        <f t="shared" ca="1" si="854"/>
        <v>7.011848071953505E-3</v>
      </c>
      <c r="H378" s="223">
        <f t="shared" ca="1" si="598"/>
        <v>7.2910752814009314E-3</v>
      </c>
      <c r="I378" s="223">
        <f t="shared" ca="1" si="599"/>
        <v>6.3192962316976882E-3</v>
      </c>
      <c r="J378" s="223">
        <f t="shared" ca="1" si="600"/>
        <v>4.2632492469962405E-3</v>
      </c>
      <c r="K378" s="223">
        <f t="shared" ca="1" si="601"/>
        <v>1.4757118735016991E-3</v>
      </c>
      <c r="L378" s="223">
        <f t="shared" ca="1" si="602"/>
        <v>-1.5650288642706672E-3</v>
      </c>
      <c r="M378" s="223">
        <f t="shared" ca="1" si="603"/>
        <v>-4.3372411848494174E-3</v>
      </c>
      <c r="N378" s="223">
        <f t="shared" ca="1" si="604"/>
        <v>-6.3652675437862885E-3</v>
      </c>
      <c r="O378" s="223">
        <f t="shared" ca="1" si="605"/>
        <v>-7.3011381875355344E-3</v>
      </c>
      <c r="P378" s="223">
        <f t="shared" ca="1" si="606"/>
        <v>-6.9842759737828702E-3</v>
      </c>
      <c r="Q378" s="223">
        <f t="shared" ca="1" si="607"/>
        <v>-5.4690482759806175E-3</v>
      </c>
      <c r="R378" s="223">
        <f t="shared" ca="1" si="608"/>
        <v>-3.0154386028472405E-3</v>
      </c>
      <c r="S378" s="223">
        <f t="shared" ca="1" si="609"/>
        <v>-4.4438500915330859E-5</v>
      </c>
      <c r="T378" s="223">
        <f t="shared" ca="1" si="610"/>
        <v>2.9341863807159749E-3</v>
      </c>
      <c r="U378" s="223">
        <f t="shared" ca="1" si="611"/>
        <v>5.4093621295212826E-3</v>
      </c>
      <c r="V378" s="223">
        <f t="shared" ca="1" si="612"/>
        <v>6.956396881167194E-3</v>
      </c>
      <c r="W378" s="223">
        <f t="shared" ca="1" si="613"/>
        <v>7.3098496570960401E-3</v>
      </c>
      <c r="X378" s="223">
        <f t="shared" ca="1" si="614"/>
        <v>6.4090748573194245E-3</v>
      </c>
      <c r="Y378" s="223">
        <f t="shared" ca="1" si="615"/>
        <v>4.4086278620952208E-3</v>
      </c>
      <c r="Z378" s="223">
        <f t="shared" ca="1" si="616"/>
        <v>1.6517463442682801E-3</v>
      </c>
      <c r="AA378" s="223">
        <f t="shared" ca="1" si="617"/>
        <v>-1.3885426183398233E-3</v>
      </c>
      <c r="AB378" s="223">
        <f t="shared" ca="1" si="618"/>
        <v>-4.1905847600610486E-3</v>
      </c>
      <c r="AC378" s="223">
        <f t="shared" ca="1" si="619"/>
        <v>-6.2736043211608795E-3</v>
      </c>
      <c r="AD378" s="223">
        <f t="shared" ca="1" si="620"/>
        <v>-7.2801957875971591E-3</v>
      </c>
      <c r="AE378" s="223">
        <f t="shared" ca="1" si="621"/>
        <v>-7.037647703745261E-3</v>
      </c>
      <c r="AF378" s="223">
        <f t="shared" ca="1" si="622"/>
        <v>-5.58757658833978E-3</v>
      </c>
      <c r="AG378" s="223">
        <f t="shared" ca="1" si="623"/>
        <v>-3.1787863518564973E-3</v>
      </c>
      <c r="AH378" s="223">
        <f t="shared" ca="1" si="624"/>
        <v>-2.2457839998910045E-4</v>
      </c>
      <c r="AI378" s="223">
        <f t="shared" ca="1" si="625"/>
        <v>2.7681628234758359E-3</v>
      </c>
      <c r="AJ378" s="223">
        <f t="shared" ca="1" si="626"/>
        <v>5.2859413171839811E-3</v>
      </c>
      <c r="AK378" s="223">
        <f t="shared" ca="1" si="627"/>
        <v>6.8967554170161014E-3</v>
      </c>
      <c r="AL378" s="223">
        <f t="shared" ca="1" si="628"/>
        <v>7.3242208526905989E-3</v>
      </c>
      <c r="AM378" s="223">
        <f t="shared" ca="1" si="629"/>
        <v>6.4949928958978557E-3</v>
      </c>
      <c r="AN378" s="223">
        <f t="shared" ca="1" si="630"/>
        <v>4.551350884619285E-3</v>
      </c>
      <c r="AO378" s="223">
        <f t="shared" ca="1" si="631"/>
        <v>1.8267858647998429E-3</v>
      </c>
      <c r="AP378" s="223">
        <f t="shared" ca="1" si="632"/>
        <v>-1.2112199662566311E-3</v>
      </c>
      <c r="AQ378" s="223">
        <f t="shared" ca="1" si="633"/>
        <v>-4.0414040837092793E-3</v>
      </c>
      <c r="AR378" s="223">
        <f t="shared" ca="1" si="634"/>
        <v>-6.1781621138775828E-3</v>
      </c>
      <c r="AS378" s="223">
        <f t="shared" ca="1" si="635"/>
        <v>-7.2548680699403897E-3</v>
      </c>
      <c r="AT378" s="223">
        <f t="shared" ca="1" si="636"/>
        <v>-7.086780217885516E-3</v>
      </c>
      <c r="AU378" s="223">
        <f t="shared" ca="1" si="637"/>
        <v>-5.7027391534950692E-3</v>
      </c>
      <c r="AV378" s="223">
        <f t="shared" ca="1" si="638"/>
        <v>-3.3402193188298516E-3</v>
      </c>
      <c r="AW378" s="223">
        <f t="shared" ca="1" si="639"/>
        <v>-4.0458302143225704E-4</v>
      </c>
      <c r="AX378" s="223">
        <f t="shared" ca="1" si="640"/>
        <v>2.6004718284591147E-3</v>
      </c>
      <c r="AY378" s="223">
        <f t="shared" ca="1" si="641"/>
        <v>5.159336451451297E-3</v>
      </c>
      <c r="AZ378" s="223">
        <f t="shared" ca="1" si="642"/>
        <v>6.8329596052880909E-3</v>
      </c>
      <c r="BA378" s="223">
        <f t="shared" ca="1" si="643"/>
        <v>7.3341802115137536E-3</v>
      </c>
      <c r="BB378" s="223">
        <f t="shared" ca="1" si="644"/>
        <v>6.576998593619216E-3</v>
      </c>
      <c r="BC378" s="223">
        <f t="shared" ca="1" si="645"/>
        <v>4.691332343556438E-3</v>
      </c>
      <c r="BD378" s="223">
        <f t="shared" ca="1" si="646"/>
        <v>2.0007249978343717E-3</v>
      </c>
      <c r="BE378" s="223">
        <f t="shared" ca="1" si="647"/>
        <v>-1.0331677205561974E-3</v>
      </c>
      <c r="BF378" s="223">
        <f t="shared" ca="1" si="648"/>
        <v>-3.8897890166553054E-3</v>
      </c>
      <c r="BG378" s="223">
        <f t="shared" ca="1" si="649"/>
        <v>-6.078998412753246E-3</v>
      </c>
      <c r="BH378" s="223">
        <f t="shared" ca="1" si="650"/>
        <v>-7.2251702910352752E-3</v>
      </c>
      <c r="BI378" s="223">
        <f t="shared" ca="1" si="651"/>
        <v>-7.1316439206142931E-3</v>
      </c>
      <c r="BJ378" s="223">
        <f t="shared" ca="1" si="652"/>
        <v>-5.8144666018234443E-3</v>
      </c>
      <c r="BK378" s="223">
        <f t="shared" ca="1" si="653"/>
        <v>-3.4996402625844208E-3</v>
      </c>
      <c r="BL378" s="223">
        <f t="shared" ca="1" si="654"/>
        <v>-5.8434393719162311E-4</v>
      </c>
      <c r="BM378" s="223">
        <f t="shared" ca="1" si="655"/>
        <v>2.4312144064508349E-3</v>
      </c>
      <c r="BN378" s="223">
        <f t="shared" ca="1" si="656"/>
        <v>5.0296237943602464E-3</v>
      </c>
      <c r="BO378" s="223">
        <f t="shared" ca="1" si="657"/>
        <v>6.7650478741946756E-3</v>
      </c>
      <c r="BP378" s="223">
        <f t="shared" ca="1" si="658"/>
        <v>7.3397217344201553E-3</v>
      </c>
      <c r="BQ378" s="223">
        <f t="shared" ca="1" si="659"/>
        <v>6.6550425533176165E-3</v>
      </c>
      <c r="BR378" s="223">
        <f t="shared" ca="1" si="660"/>
        <v>4.8284879193100354E-3</v>
      </c>
      <c r="BS378" s="223">
        <f t="shared" ca="1" si="661"/>
        <v>2.1734589689421323E-3</v>
      </c>
      <c r="BT378" s="223">
        <f t="shared" ca="1" si="662"/>
        <v>-8.5449313325354319E-4</v>
      </c>
      <c r="BU378" s="223">
        <f t="shared" ca="1" si="663"/>
        <v>-3.7358308861462886E-3</v>
      </c>
      <c r="BV378" s="223">
        <f t="shared" ca="1" si="664"/>
        <v>-5.9761729502934595E-3</v>
      </c>
      <c r="BW378" s="223">
        <f t="shared" ca="1" si="665"/>
        <v>-7.1911203397133638E-3</v>
      </c>
      <c r="BX378" s="223">
        <f t="shared" ca="1" si="666"/>
        <v>-7.1722117877146361E-3</v>
      </c>
      <c r="BY378" s="223">
        <f t="shared" ca="1" si="667"/>
        <v>-5.9226916328877915E-3</v>
      </c>
      <c r="BZ378" s="223">
        <f t="shared" ca="1" si="668"/>
        <v>-3.6569531539047653E-3</v>
      </c>
      <c r="CA378" s="223">
        <f t="shared" ca="1" si="669"/>
        <v>-7.6375286601325365E-4</v>
      </c>
      <c r="CB378" s="223">
        <f t="shared" ca="1" si="670"/>
        <v>2.2604925117930713E-3</v>
      </c>
      <c r="CC378" s="223">
        <f t="shared" ca="1" si="671"/>
        <v>4.8968814799652399E-3</v>
      </c>
      <c r="CD378" s="223">
        <f t="shared" ca="1" si="672"/>
        <v>6.6930611312232798E-3</v>
      </c>
      <c r="CE378" s="223">
        <f t="shared" ca="1" si="673"/>
        <v>7.3408420834036158E-3</v>
      </c>
      <c r="CF378" s="223">
        <f t="shared" ca="1" si="674"/>
        <v>6.7290777642299458E-3</v>
      </c>
      <c r="CG378" s="223">
        <f t="shared" ca="1" si="675"/>
        <v>4.9627349944898541E-3</v>
      </c>
      <c r="CH378" s="223">
        <f t="shared" ca="1" si="676"/>
        <v>2.3448837296378916E-3</v>
      </c>
      <c r="CI378" s="223">
        <f t="shared" ca="1" si="677"/>
        <v>-6.7530383123897428E-4</v>
      </c>
      <c r="CJ378" s="223">
        <f t="shared" ca="1" si="678"/>
        <v>-3.5796224308031724E-3</v>
      </c>
      <c r="CK378" s="223">
        <f t="shared" ca="1" si="679"/>
        <v>-5.8697476647119164E-3</v>
      </c>
      <c r="CL378" s="223">
        <f t="shared" ca="1" si="680"/>
        <v>-7.1527387263921223E-3</v>
      </c>
      <c r="CM378" s="223">
        <f t="shared" ca="1" si="681"/>
        <v>-7.2084593826203377E-3</v>
      </c>
      <c r="CN378" s="223">
        <f t="shared" ca="1" si="682"/>
        <v>-6.0273490559762059E-3</v>
      </c>
      <c r="CO378" s="223">
        <f t="shared" ca="1" si="683"/>
        <v>-3.8120632333874839E-3</v>
      </c>
      <c r="CP378" s="223">
        <f t="shared" ca="1" si="684"/>
        <v>-9.4270173866695508E-4</v>
      </c>
      <c r="CQ378" s="223">
        <f t="shared" ca="1" si="685"/>
        <v>2.0884089809714633E-3</v>
      </c>
      <c r="CR378" s="223">
        <f t="shared" ca="1" si="686"/>
        <v>4.7611894672729147E-3</v>
      </c>
      <c r="CS378" s="223">
        <f t="shared" ca="1" si="687"/>
        <v>6.6170427384960985E-3</v>
      </c>
      <c r="CT378" s="223">
        <f t="shared" ca="1" si="688"/>
        <v>7.3375405836077975E-3</v>
      </c>
      <c r="CU378" s="223">
        <f t="shared" ca="1" si="689"/>
        <v>6.7990596303135475E-3</v>
      </c>
      <c r="CV378" s="223">
        <f t="shared" ca="1" si="690"/>
        <v>5.0939927036775662E-3</v>
      </c>
      <c r="CW378" s="223">
        <f t="shared" ca="1" si="691"/>
        <v>2.5148960200557192E-3</v>
      </c>
      <c r="CX378" s="223">
        <f t="shared" ca="1" si="692"/>
        <v>-4.9570775144772844E-4</v>
      </c>
      <c r="CY378" s="223">
        <f t="shared" ca="1" si="693"/>
        <v>-3.4212577447584203E-3</v>
      </c>
      <c r="CZ378" s="223">
        <f t="shared" ca="1" si="694"/>
        <v>-5.759786662621137E-3</v>
      </c>
      <c r="DA378" s="223">
        <f t="shared" ca="1" si="695"/>
        <v>-7.1100485707202201E-3</v>
      </c>
      <c r="DB378" s="223">
        <f t="shared" ca="1" si="696"/>
        <v>-7.240364871135596E-3</v>
      </c>
      <c r="DC378" s="223">
        <f t="shared" ca="1" si="697"/>
        <v>-6.1283758293703694E-3</v>
      </c>
      <c r="DD378" s="223">
        <f t="shared" ca="1" si="698"/>
        <v>-3.9648770685206565E-3</v>
      </c>
      <c r="DE378" s="223">
        <f t="shared" ca="1" si="699"/>
        <v>-1.1210827630431987E-3</v>
      </c>
      <c r="DF378" s="223">
        <f t="shared" ca="1" si="700"/>
        <v>1.9150674706703346E-3</v>
      </c>
      <c r="DG378" s="223">
        <f t="shared" ca="1" si="701"/>
        <v>4.6226294920778069E-3</v>
      </c>
      <c r="DH378" s="223">
        <f t="shared" ca="1" si="702"/>
        <v>6.5370384866504346E-3</v>
      </c>
      <c r="DI378" s="223">
        <f t="shared" ca="1" si="703"/>
        <v>7.3298192237327316E-3</v>
      </c>
      <c r="DJ378" s="223">
        <f t="shared" ca="1" si="704"/>
        <v>6.8649459971090628E-3</v>
      </c>
      <c r="DK378" s="223">
        <f t="shared" ca="1" si="705"/>
        <v>5.222181982137278E-3</v>
      </c>
      <c r="DL378" s="223">
        <f t="shared" ca="1" si="706"/>
        <v>2.683393431149133E-3</v>
      </c>
      <c r="DM378" s="223">
        <f t="shared" ca="1" si="707"/>
        <v>-3.1581307584266534E-4</v>
      </c>
      <c r="DN378" s="223">
        <f t="shared" ca="1" si="708"/>
        <v>-3.2608322209773406E-3</v>
      </c>
      <c r="DO378" s="223">
        <f t="shared" ca="1" si="709"/>
        <v>-5.6463561804171222E-3</v>
      </c>
      <c r="DP378" s="223">
        <f t="shared" ca="1" si="710"/>
        <v>-7.0630755876511546E-3</v>
      </c>
      <c r="DQ378" s="223">
        <f t="shared" ca="1" si="711"/>
        <v>-7.2679090345871711E-3</v>
      </c>
      <c r="DR378" s="223">
        <f t="shared" ca="1" si="712"/>
        <v>-6.2257110983196806E-3</v>
      </c>
      <c r="DS378" s="223">
        <f t="shared" ca="1" si="713"/>
        <v>-4.115302609964012E-3</v>
      </c>
      <c r="DT378" s="223">
        <f t="shared" ca="1" si="714"/>
        <v>-1.2987884890829182E-3</v>
      </c>
      <c r="DU378" s="223">
        <f t="shared" ca="1" si="715"/>
        <v>1.740572395333909E-3</v>
      </c>
      <c r="DV378" s="223">
        <f t="shared" ca="1" si="716"/>
        <v>4.4812850177279196E-3</v>
      </c>
      <c r="DW378" s="223">
        <f t="shared" ca="1" si="717"/>
        <v>6.4530965672560036E-3</v>
      </c>
      <c r="DX378" s="223">
        <f t="shared" ca="1" si="718"/>
        <v>7.3176826548368799E-3</v>
      </c>
      <c r="DY378" s="223">
        <f t="shared" ca="1" si="719"/>
        <v>6.9266971771327649E-3</v>
      </c>
      <c r="DZ378" s="223">
        <f t="shared" ca="1" si="720"/>
        <v>5.3472256134408751E-3</v>
      </c>
      <c r="EA378" s="223">
        <f t="shared" ca="1" si="721"/>
        <v>2.8502744663781165E-3</v>
      </c>
      <c r="EB378" s="223">
        <f t="shared" ca="1" si="722"/>
        <v>-1.3572816624972655E-4</v>
      </c>
      <c r="EC378" s="223">
        <f t="shared" ca="1" si="723"/>
        <v>-3.0984424937966662E-3</v>
      </c>
      <c r="ED378" s="223">
        <f t="shared" ca="1" si="724"/>
        <v>-5.5295245443808469E-3</v>
      </c>
      <c r="EE378" s="223">
        <f t="shared" ca="1" si="725"/>
        <v>-7.0118480719535102E-3</v>
      </c>
      <c r="EF378" s="223">
        <f t="shared" ca="1" si="726"/>
        <v>-7.2910752814009279E-3</v>
      </c>
      <c r="EG378" s="223">
        <f t="shared" ca="1" si="727"/>
        <v>-6.3192962316976952E-3</v>
      </c>
      <c r="EH378" s="223">
        <f t="shared" ca="1" si="728"/>
        <v>-4.2632492469962448E-3</v>
      </c>
      <c r="EI378" s="223">
        <f t="shared" ca="1" si="729"/>
        <v>-1.4757118735016948E-3</v>
      </c>
      <c r="EJ378" s="223">
        <f t="shared" ca="1" si="730"/>
        <v>1.5650288642706772E-3</v>
      </c>
      <c r="EK378" s="223">
        <f t="shared" ca="1" si="731"/>
        <v>4.3372411848494339E-3</v>
      </c>
      <c r="EL378" s="223">
        <f t="shared" ca="1" si="732"/>
        <v>6.3652675437863033E-3</v>
      </c>
      <c r="EM378" s="223">
        <f t="shared" ca="1" si="733"/>
        <v>7.3011381875355327E-3</v>
      </c>
      <c r="EN378" s="223">
        <f t="shared" ca="1" si="734"/>
        <v>6.9842759737828719E-3</v>
      </c>
      <c r="EO378" s="223">
        <f t="shared" ca="1" si="735"/>
        <v>5.4690482759806149E-3</v>
      </c>
      <c r="EP378" s="223">
        <f t="shared" ca="1" si="736"/>
        <v>3.0154386028472301E-3</v>
      </c>
      <c r="EQ378" s="223">
        <f t="shared" ca="1" si="737"/>
        <v>4.4438500915306139E-5</v>
      </c>
      <c r="ER378" s="223">
        <f t="shared" ca="1" si="738"/>
        <v>-2.9341863807160035E-3</v>
      </c>
      <c r="ES378" s="223">
        <f t="shared" ca="1" si="739"/>
        <v>-5.4093621295212765E-3</v>
      </c>
      <c r="ET378" s="223">
        <f t="shared" ca="1" si="740"/>
        <v>-6.9563968811671931E-3</v>
      </c>
      <c r="EU378" s="223">
        <f t="shared" ca="1" si="741"/>
        <v>-7.3098496570960392E-3</v>
      </c>
      <c r="EV378" s="223">
        <f t="shared" ca="1" si="742"/>
        <v>-6.409074857319415E-3</v>
      </c>
      <c r="EW378" s="223">
        <f t="shared" ca="1" si="743"/>
        <v>-4.4086278620952008E-3</v>
      </c>
      <c r="EX378" s="223">
        <f t="shared" ca="1" si="744"/>
        <v>-1.6517463442682445E-3</v>
      </c>
      <c r="EY378" s="223">
        <f t="shared" ca="1" si="745"/>
        <v>1.3885426183398073E-3</v>
      </c>
      <c r="EZ378" s="223">
        <f t="shared" ca="1" si="746"/>
        <v>4.1905847600610478E-3</v>
      </c>
      <c r="FA378" s="223">
        <f t="shared" ca="1" si="747"/>
        <v>6.2736043211608847E-3</v>
      </c>
      <c r="FB378" s="223">
        <f t="shared" ca="1" si="748"/>
        <v>7.2801957875971608E-3</v>
      </c>
      <c r="FC378" s="223">
        <f t="shared" ca="1" si="749"/>
        <v>7.0376477037452541E-3</v>
      </c>
      <c r="FD378" s="223">
        <f t="shared" ca="1" si="750"/>
        <v>5.5875765883397566E-3</v>
      </c>
      <c r="FE378" s="223">
        <f t="shared" ca="1" si="751"/>
        <v>3.1787863518564527E-3</v>
      </c>
      <c r="FF378" s="223">
        <f t="shared" ca="1" si="752"/>
        <v>2.2457839998904971E-4</v>
      </c>
      <c r="FG378" s="223">
        <f t="shared" ca="1" si="753"/>
        <v>-2.7681628234758936E-3</v>
      </c>
      <c r="FH378" s="223">
        <f t="shared" ca="1" si="754"/>
        <v>-5.2859413171839603E-3</v>
      </c>
      <c r="FI378" s="223">
        <f t="shared" ca="1" si="755"/>
        <v>-6.8967554170160927E-3</v>
      </c>
      <c r="FJ378" s="223">
        <f t="shared" ca="1" si="756"/>
        <v>-7.3242208526905998E-3</v>
      </c>
      <c r="FK378" s="223">
        <f t="shared" ca="1" si="757"/>
        <v>-6.4949928958978574E-3</v>
      </c>
      <c r="FL378" s="223">
        <f t="shared" ca="1" si="758"/>
        <v>-4.5513508846192876E-3</v>
      </c>
      <c r="FM378" s="223">
        <f t="shared" ca="1" si="759"/>
        <v>-1.826785864799832E-3</v>
      </c>
      <c r="FN378" s="223">
        <f t="shared" ca="1" si="760"/>
        <v>1.211219966256654E-3</v>
      </c>
      <c r="FO378" s="223">
        <f t="shared" ca="1" si="761"/>
        <v>4.0414040837093001E-3</v>
      </c>
      <c r="FP378" s="223">
        <f t="shared" ca="1" si="762"/>
        <v>6.1781621138776027E-3</v>
      </c>
      <c r="FQ378" s="223">
        <f t="shared" ca="1" si="763"/>
        <v>7.2548680699403949E-3</v>
      </c>
      <c r="FR378" s="223">
        <f t="shared" ca="1" si="764"/>
        <v>7.0867802178854987E-3</v>
      </c>
      <c r="FS378" s="223">
        <f t="shared" ca="1" si="765"/>
        <v>5.7027391534950952E-3</v>
      </c>
      <c r="FT378" s="223">
        <f t="shared" ca="1" si="766"/>
        <v>3.340219318829888E-3</v>
      </c>
      <c r="FU378" s="223">
        <f t="shared" ca="1" si="767"/>
        <v>4.0458302143227222E-4</v>
      </c>
      <c r="FV378" s="223">
        <f t="shared" ca="1" si="768"/>
        <v>-2.6004718284591008E-3</v>
      </c>
      <c r="FW378" s="223">
        <f t="shared" ca="1" si="769"/>
        <v>-5.1593364514512857E-3</v>
      </c>
      <c r="FX378" s="223">
        <f t="shared" ca="1" si="770"/>
        <v>-6.8329596052880961E-3</v>
      </c>
      <c r="FY378" s="223">
        <f t="shared" ca="1" si="771"/>
        <v>-7.3341802115137536E-3</v>
      </c>
      <c r="FZ378" s="223">
        <f t="shared" ca="1" si="772"/>
        <v>-6.5769985936192116E-3</v>
      </c>
      <c r="GA378" s="223">
        <f t="shared" ca="1" si="773"/>
        <v>-4.6913323435564093E-3</v>
      </c>
      <c r="GB378" s="223">
        <f t="shared" ca="1" si="774"/>
        <v>-2.0007249978343362E-3</v>
      </c>
      <c r="GC378" s="223">
        <f t="shared" ca="1" si="775"/>
        <v>1.0331677205562594E-3</v>
      </c>
      <c r="GD378" s="223">
        <f t="shared" ca="1" si="776"/>
        <v>3.8897890166553588E-3</v>
      </c>
      <c r="GE378" s="223">
        <f t="shared" ca="1" si="777"/>
        <v>6.0789984127532226E-3</v>
      </c>
      <c r="GF378" s="223">
        <f t="shared" ca="1" si="778"/>
        <v>7.2251702910352735E-3</v>
      </c>
      <c r="GG378" s="223">
        <f t="shared" ca="1" si="779"/>
        <v>7.1316439206142983E-3</v>
      </c>
      <c r="GH378" s="223">
        <f t="shared" ca="1" si="780"/>
        <v>5.814466601823453E-3</v>
      </c>
      <c r="GI378" s="223">
        <f t="shared" ca="1" si="781"/>
        <v>3.4996402625844109E-3</v>
      </c>
      <c r="GJ378" s="223">
        <f t="shared" ca="1" si="782"/>
        <v>5.8434393719161227E-4</v>
      </c>
      <c r="GK378" s="223">
        <f t="shared" ca="1" si="783"/>
        <v>-2.4312144064508458E-3</v>
      </c>
      <c r="GL378" s="223">
        <f t="shared" ca="1" si="784"/>
        <v>-5.0296237943602733E-3</v>
      </c>
      <c r="GM378" s="223">
        <f t="shared" ca="1" si="785"/>
        <v>-6.7650478741946903E-3</v>
      </c>
      <c r="GN378" s="223">
        <f t="shared" ca="1" si="786"/>
        <v>-7.3397217344201536E-3</v>
      </c>
      <c r="GO378" s="223">
        <f t="shared" ca="1" si="787"/>
        <v>-6.6550425533175896E-3</v>
      </c>
      <c r="GP378" s="223">
        <f t="shared" ca="1" si="788"/>
        <v>-4.8284879193099886E-3</v>
      </c>
      <c r="GQ378" s="223">
        <f t="shared" ca="1" si="789"/>
        <v>-2.1734589689421718E-3</v>
      </c>
      <c r="GR378" s="223">
        <f t="shared" ca="1" si="790"/>
        <v>8.5449313325352801E-4</v>
      </c>
      <c r="GS378" s="223">
        <f t="shared" ca="1" si="791"/>
        <v>3.7358308861462765E-3</v>
      </c>
      <c r="GT378" s="223">
        <f t="shared" ca="1" si="792"/>
        <v>5.9761729502934508E-3</v>
      </c>
      <c r="GU378" s="223">
        <f t="shared" ca="1" si="793"/>
        <v>7.1911203397133656E-3</v>
      </c>
      <c r="GV378" s="223">
        <f t="shared" ca="1" si="794"/>
        <v>7.1722117877146344E-3</v>
      </c>
      <c r="GW378" s="223">
        <f t="shared" ca="1" si="795"/>
        <v>5.9226916328877846E-3</v>
      </c>
      <c r="GX378" s="223">
        <f t="shared" ca="1" si="796"/>
        <v>3.6569531539047328E-3</v>
      </c>
      <c r="GY378" s="223">
        <f t="shared" ca="1" si="797"/>
        <v>7.6375286601321679E-4</v>
      </c>
      <c r="GZ378" s="223">
        <f t="shared" ca="1" si="798"/>
        <v>-2.2604925117931068E-3</v>
      </c>
      <c r="HA378" s="223">
        <f t="shared" ca="1" si="799"/>
        <v>-4.8968814799652868E-3</v>
      </c>
      <c r="HB378" s="223">
        <f t="shared" ca="1" si="800"/>
        <v>-6.6930611312232624E-3</v>
      </c>
      <c r="HC378" s="223">
        <f t="shared" ca="1" si="801"/>
        <v>-7.3408420834036158E-3</v>
      </c>
      <c r="HD378" s="223">
        <f t="shared" ca="1" si="802"/>
        <v>-6.7290777642299623E-3</v>
      </c>
      <c r="HE378" s="223">
        <f t="shared" ca="1" si="803"/>
        <v>-4.9627349944898463E-3</v>
      </c>
      <c r="HF378" s="223">
        <f t="shared" ca="1" si="804"/>
        <v>-2.3448837296378817E-3</v>
      </c>
      <c r="HG378" s="223">
        <f t="shared" ca="1" si="805"/>
        <v>6.7530383123898469E-4</v>
      </c>
      <c r="HH378" s="223">
        <f t="shared" ca="1" si="806"/>
        <v>3.5796224308031815E-3</v>
      </c>
      <c r="HI378" s="223">
        <f t="shared" ca="1" si="807"/>
        <v>5.8697476647119225E-3</v>
      </c>
      <c r="HJ378" s="223">
        <f t="shared" ca="1" si="808"/>
        <v>7.152738726392124E-3</v>
      </c>
      <c r="HK378" s="223">
        <f t="shared" ca="1" si="809"/>
        <v>7.2084593826203256E-3</v>
      </c>
      <c r="HL378" s="223">
        <f t="shared" ca="1" si="810"/>
        <v>6.0273490559761703E-3</v>
      </c>
      <c r="HM378" s="223">
        <f t="shared" ca="1" si="811"/>
        <v>3.8120632333874301E-3</v>
      </c>
      <c r="HN378" s="223">
        <f t="shared" ca="1" si="812"/>
        <v>9.4270173866699714E-4</v>
      </c>
      <c r="HO378" s="223">
        <f t="shared" ca="1" si="813"/>
        <v>-2.0884089809714234E-3</v>
      </c>
      <c r="HP378" s="223">
        <f t="shared" ca="1" si="814"/>
        <v>-4.7611894672728835E-3</v>
      </c>
      <c r="HQ378" s="223">
        <f t="shared" ca="1" si="815"/>
        <v>-6.6170427384961029E-3</v>
      </c>
      <c r="HR378" s="223">
        <f t="shared" ca="1" si="816"/>
        <v>-7.3375405836077975E-3</v>
      </c>
      <c r="HS378" s="223">
        <f t="shared" ca="1" si="817"/>
        <v>-6.7990596303135441E-3</v>
      </c>
      <c r="HT378" s="223">
        <f t="shared" ca="1" si="818"/>
        <v>-5.0939927036775592E-3</v>
      </c>
      <c r="HU378" s="223">
        <f t="shared" ca="1" si="819"/>
        <v>-2.5148960200557092E-3</v>
      </c>
      <c r="HV378" s="223">
        <f t="shared" ca="1" si="820"/>
        <v>4.9570775144773928E-4</v>
      </c>
      <c r="HW378" s="223">
        <f t="shared" ca="1" si="821"/>
        <v>3.4212577447584767E-3</v>
      </c>
      <c r="HX378" s="223">
        <f t="shared" ca="1" si="822"/>
        <v>5.7597866626211752E-3</v>
      </c>
      <c r="HY378" s="223">
        <f t="shared" ca="1" si="823"/>
        <v>7.1100485707202097E-3</v>
      </c>
      <c r="HZ378" s="223">
        <f t="shared" ca="1" si="824"/>
        <v>7.2403648711356029E-3</v>
      </c>
      <c r="IA378" s="223">
        <f t="shared" ca="1" si="825"/>
        <v>6.1283758293703928E-3</v>
      </c>
      <c r="IB378" s="223">
        <f t="shared" ca="1" si="826"/>
        <v>3.9648770685206478E-3</v>
      </c>
      <c r="IC378" s="223">
        <f t="shared" ca="1" si="827"/>
        <v>1.1210827630431879E-3</v>
      </c>
      <c r="ID378" s="223">
        <f t="shared" ca="1" si="828"/>
        <v>-1.915067470670345E-3</v>
      </c>
      <c r="IE378" s="223">
        <f t="shared" ca="1" si="829"/>
        <v>-9.953061364596132E-3</v>
      </c>
      <c r="IF378" s="223">
        <f t="shared" ca="1" si="830"/>
        <v>-6.5370384866504398E-3</v>
      </c>
      <c r="IG378" s="223">
        <f t="shared" ca="1" si="831"/>
        <v>-7.3298192237327316E-3</v>
      </c>
      <c r="IH378" s="223">
        <f t="shared" ca="1" si="832"/>
        <v>-6.8649459971090402E-3</v>
      </c>
      <c r="II378" s="223">
        <f t="shared" ca="1" si="833"/>
        <v>-5.2221819821372337E-3</v>
      </c>
      <c r="IJ378" s="223">
        <f t="shared" ca="1" si="834"/>
        <v>-2.683393431149074E-3</v>
      </c>
      <c r="IK378" s="223">
        <f t="shared" ca="1" si="835"/>
        <v>3.1581307584262414E-4</v>
      </c>
      <c r="IL378" s="223">
        <f t="shared" ca="1" si="836"/>
        <v>3.2608322209773024E-3</v>
      </c>
      <c r="IM378" s="223">
        <f t="shared" ca="1" si="837"/>
        <v>5.6463561804170953E-3</v>
      </c>
      <c r="IN378" s="223">
        <f t="shared" ca="1" si="838"/>
        <v>7.0630755876511572E-3</v>
      </c>
      <c r="IO378" s="223">
        <f t="shared" ca="1" si="839"/>
        <v>7.2679090345871694E-3</v>
      </c>
      <c r="IP378" s="223">
        <f t="shared" ca="1" si="840"/>
        <v>6.2257110983196754E-3</v>
      </c>
      <c r="IQ378" s="223">
        <f t="shared" ca="1" si="841"/>
        <v>4.1153026099640024E-3</v>
      </c>
      <c r="IR378" s="223">
        <f t="shared" ca="1" si="842"/>
        <v>1.2987884890829074E-3</v>
      </c>
      <c r="IS378" s="223">
        <f t="shared" ca="1" si="843"/>
        <v>-1.7405723953339194E-3</v>
      </c>
      <c r="IT378" s="223">
        <f t="shared" ca="1" si="844"/>
        <v>-4.4812850177279682E-3</v>
      </c>
      <c r="IU378" s="223">
        <f t="shared" ca="1" si="845"/>
        <v>-6.453096567256034E-3</v>
      </c>
      <c r="IV378" s="223">
        <f t="shared" ca="1" si="846"/>
        <v>-7.3176826548368842E-3</v>
      </c>
      <c r="IW378" s="223">
        <f t="shared" ca="1" si="847"/>
        <v>-6.9266971771327797E-3</v>
      </c>
      <c r="IX378" s="223">
        <f t="shared" ca="1" si="848"/>
        <v>-5.3472256134409037E-3</v>
      </c>
      <c r="IY378" s="223">
        <f t="shared" ca="1" si="849"/>
        <v>-2.8502744663781547E-3</v>
      </c>
      <c r="IZ378" s="223">
        <f t="shared" ca="1" si="850"/>
        <v>1.3572816624973739E-4</v>
      </c>
      <c r="JA378" s="223">
        <f t="shared" ca="1" si="851"/>
        <v>3.0984424937966757E-3</v>
      </c>
      <c r="JB378" s="223">
        <f t="shared" ca="1" si="852"/>
        <v>5.5295245443808538E-3</v>
      </c>
    </row>
    <row r="379" spans="2:262">
      <c r="B379" s="230">
        <v>18</v>
      </c>
      <c r="C379" s="229">
        <f t="shared" si="853"/>
        <v>3.5156250000000004E-4</v>
      </c>
      <c r="D379" s="226">
        <f t="shared" ca="1" si="597"/>
        <v>58.255337802900463</v>
      </c>
      <c r="E379" s="225">
        <f ca="1">X361</f>
        <v>0.15533780290045901</v>
      </c>
      <c r="F379" s="224">
        <v>18</v>
      </c>
      <c r="G379" s="223">
        <f t="shared" ca="1" si="854"/>
        <v>-5.948741177763746E-4</v>
      </c>
      <c r="H379" s="223">
        <f t="shared" ca="1" si="598"/>
        <v>-6.1163548763943959E-4</v>
      </c>
      <c r="I379" s="223">
        <f t="shared" ca="1" si="599"/>
        <v>-5.1094974646440463E-4</v>
      </c>
      <c r="J379" s="223">
        <f t="shared" ca="1" si="600"/>
        <v>-3.1215071261647974E-4</v>
      </c>
      <c r="K379" s="223">
        <f t="shared" ca="1" si="601"/>
        <v>-5.3412057627896727E-5</v>
      </c>
      <c r="L379" s="223">
        <f t="shared" ca="1" si="602"/>
        <v>2.1558285617785769E-4</v>
      </c>
      <c r="M379" s="223">
        <f t="shared" ca="1" si="603"/>
        <v>4.4318124515940602E-4</v>
      </c>
      <c r="N379" s="223">
        <f t="shared" ca="1" si="604"/>
        <v>5.8567934489657991E-4</v>
      </c>
      <c r="O379" s="223">
        <f t="shared" ca="1" si="605"/>
        <v>6.1571446882071538E-4</v>
      </c>
      <c r="P379" s="223">
        <f t="shared" ca="1" si="606"/>
        <v>5.2751922997364966E-4</v>
      </c>
      <c r="Q379" s="223">
        <f t="shared" ca="1" si="607"/>
        <v>3.3802900280509003E-4</v>
      </c>
      <c r="R379" s="223">
        <f t="shared" ca="1" si="608"/>
        <v>8.3629968628342352E-5</v>
      </c>
      <c r="S379" s="223">
        <f t="shared" ca="1" si="609"/>
        <v>-1.8682781035654863E-4</v>
      </c>
      <c r="T379" s="223">
        <f t="shared" ca="1" si="610"/>
        <v>-4.2141064906837657E-4</v>
      </c>
      <c r="U379" s="223">
        <f t="shared" ca="1" si="611"/>
        <v>-5.7507361917547733E-4</v>
      </c>
      <c r="V379" s="223">
        <f t="shared" ca="1" si="612"/>
        <v>-6.1831013991638377E-4</v>
      </c>
      <c r="W379" s="223">
        <f t="shared" ca="1" si="613"/>
        <v>-5.428178734526608E-4</v>
      </c>
      <c r="X379" s="223">
        <f t="shared" ca="1" si="614"/>
        <v>-3.6309295151809958E-4</v>
      </c>
      <c r="Y379" s="223">
        <f t="shared" ca="1" si="615"/>
        <v>-1.1364640770924187E-4</v>
      </c>
      <c r="Z379" s="223">
        <f t="shared" ca="1" si="616"/>
        <v>1.5762267997590713E-4</v>
      </c>
      <c r="AA379" s="223">
        <f t="shared" ca="1" si="617"/>
        <v>3.9862483781252789E-4</v>
      </c>
      <c r="AB379" s="223">
        <f t="shared" ca="1" si="618"/>
        <v>5.6308249073528153E-4</v>
      </c>
      <c r="AC379" s="223">
        <f t="shared" ca="1" si="619"/>
        <v>6.1941624772742193E-4</v>
      </c>
      <c r="AD379" s="223">
        <f t="shared" ca="1" si="620"/>
        <v>5.5680882112929433E-4</v>
      </c>
      <c r="AE379" s="223">
        <f t="shared" ca="1" si="621"/>
        <v>3.8728217750771515E-4</v>
      </c>
      <c r="AF379" s="223">
        <f t="shared" ca="1" si="622"/>
        <v>1.4338906263972027E-4</v>
      </c>
      <c r="AG379" s="223">
        <f t="shared" ca="1" si="623"/>
        <v>-1.2803782275308746E-4</v>
      </c>
      <c r="AH379" s="223">
        <f t="shared" ca="1" si="624"/>
        <v>-3.7487870440697674E-4</v>
      </c>
      <c r="AI379" s="223">
        <f t="shared" ca="1" si="625"/>
        <v>-5.4973484725470234E-4</v>
      </c>
      <c r="AJ379" s="223">
        <f t="shared" ca="1" si="626"/>
        <v>-6.1903012754322892E-4</v>
      </c>
      <c r="AK379" s="223">
        <f t="shared" ca="1" si="627"/>
        <v>-5.6945836758513443E-4</v>
      </c>
      <c r="AL379" s="223">
        <f t="shared" ca="1" si="628"/>
        <v>-4.1053840680980227E-4</v>
      </c>
      <c r="AM379" s="223">
        <f t="shared" ca="1" si="629"/>
        <v>-1.7278628075890096E-4</v>
      </c>
      <c r="AN379" s="223">
        <f t="shared" ca="1" si="630"/>
        <v>9.8144511200466927E-5</v>
      </c>
      <c r="AO379" s="223">
        <f t="shared" ca="1" si="631"/>
        <v>3.5022945536701284E-4</v>
      </c>
      <c r="AP379" s="223">
        <f t="shared" ca="1" si="632"/>
        <v>5.350628443760013E-4</v>
      </c>
      <c r="AQ379" s="223">
        <f t="shared" ca="1" si="633"/>
        <v>6.1715270956114892E-4</v>
      </c>
      <c r="AR379" s="223">
        <f t="shared" ca="1" si="634"/>
        <v>5.8073603895479988E-4</v>
      </c>
      <c r="AS379" s="223">
        <f t="shared" ca="1" si="635"/>
        <v>4.3280561313096703E-4</v>
      </c>
      <c r="AT379" s="223">
        <f t="shared" ca="1" si="636"/>
        <v>2.0176724159344273E-4</v>
      </c>
      <c r="AU379" s="223">
        <f t="shared" ca="1" si="637"/>
        <v>-6.801476092392042E-5</v>
      </c>
      <c r="AV379" s="223">
        <f t="shared" ca="1" si="638"/>
        <v>-3.2473647289259244E-4</v>
      </c>
      <c r="AW379" s="223">
        <f t="shared" ca="1" si="639"/>
        <v>-5.1910182823922916E-4</v>
      </c>
      <c r="AX379" s="223">
        <f t="shared" ca="1" si="640"/>
        <v>-6.1378851664554317E-4</v>
      </c>
      <c r="AY379" s="223">
        <f t="shared" ca="1" si="641"/>
        <v>-5.9061466634015422E-4</v>
      </c>
      <c r="AZ379" s="223">
        <f t="shared" ca="1" si="642"/>
        <v>-4.5403015282080561E-4</v>
      </c>
      <c r="BA379" s="223">
        <f t="shared" ca="1" si="643"/>
        <v>-2.3026212747026377E-4</v>
      </c>
      <c r="BB379" s="223">
        <f t="shared" ca="1" si="644"/>
        <v>3.7721157130917815E-5</v>
      </c>
      <c r="BC379" s="223">
        <f t="shared" ca="1" si="645"/>
        <v>2.9846117181141712E-4</v>
      </c>
      <c r="BD379" s="223">
        <f t="shared" ca="1" si="646"/>
        <v>5.0189025033027729E-4</v>
      </c>
      <c r="BE379" s="223">
        <f t="shared" ca="1" si="647"/>
        <v>6.0894565343181349E-4</v>
      </c>
      <c r="BF379" s="223">
        <f t="shared" ca="1" si="648"/>
        <v>5.9907045126255938E-4</v>
      </c>
      <c r="BG379" s="223">
        <f t="shared" ca="1" si="649"/>
        <v>4.7416089410415286E-4</v>
      </c>
      <c r="BH379" s="223">
        <f t="shared" ca="1" si="650"/>
        <v>2.5820229171342655E-4</v>
      </c>
      <c r="BI379" s="223">
        <f t="shared" ca="1" si="651"/>
        <v>-7.3366797664057475E-6</v>
      </c>
      <c r="BJ379" s="223">
        <f t="shared" ca="1" si="652"/>
        <v>-2.7146685162523891E-4</v>
      </c>
      <c r="BK379" s="223">
        <f t="shared" ca="1" si="653"/>
        <v>-4.8346957484788711E-4</v>
      </c>
      <c r="BL379" s="223">
        <f t="shared" ca="1" si="654"/>
        <v>-6.0263578680162658E-4</v>
      </c>
      <c r="BM379" s="223">
        <f t="shared" ca="1" si="655"/>
        <v>-6.0608302299549927E-4</v>
      </c>
      <c r="BN379" s="223">
        <f t="shared" ca="1" si="656"/>
        <v>-4.931493402620153E-4</v>
      </c>
      <c r="BO379" s="223">
        <f t="shared" ca="1" si="657"/>
        <v>-2.8552042402000394E-4</v>
      </c>
      <c r="BP379" s="223">
        <f t="shared" ca="1" si="658"/>
        <v>-2.3065472302283014E-5</v>
      </c>
      <c r="BQ379" s="223">
        <f t="shared" ca="1" si="659"/>
        <v>2.4381854401580569E-4</v>
      </c>
      <c r="BR379" s="223">
        <f t="shared" ca="1" si="660"/>
        <v>4.6388417881275358E-4</v>
      </c>
      <c r="BS379" s="223">
        <f t="shared" ca="1" si="661"/>
        <v>5.9487411777637438E-4</v>
      </c>
      <c r="BT379" s="223">
        <f t="shared" ca="1" si="662"/>
        <v>6.1163548763943959E-4</v>
      </c>
      <c r="BU379" s="223">
        <f t="shared" ca="1" si="663"/>
        <v>5.1094974646440463E-4</v>
      </c>
      <c r="BV379" s="223">
        <f t="shared" ca="1" si="664"/>
        <v>3.1215071261647974E-4</v>
      </c>
      <c r="BW379" s="223">
        <f t="shared" ca="1" si="665"/>
        <v>5.3412057627896619E-5</v>
      </c>
      <c r="BX379" s="223">
        <f t="shared" ca="1" si="666"/>
        <v>-2.1558285617785813E-4</v>
      </c>
      <c r="BY379" s="223">
        <f t="shared" ca="1" si="667"/>
        <v>-4.4318124515940478E-4</v>
      </c>
      <c r="BZ379" s="223">
        <f t="shared" ca="1" si="668"/>
        <v>-5.8567934489657937E-4</v>
      </c>
      <c r="CA379" s="223">
        <f t="shared" ca="1" si="669"/>
        <v>-6.1571446882071517E-4</v>
      </c>
      <c r="CB379" s="223">
        <f t="shared" ca="1" si="670"/>
        <v>-5.2751922997365031E-4</v>
      </c>
      <c r="CC379" s="223">
        <f t="shared" ca="1" si="671"/>
        <v>-3.3802900280508922E-4</v>
      </c>
      <c r="CD379" s="223">
        <f t="shared" ca="1" si="672"/>
        <v>-8.3629968628343057E-5</v>
      </c>
      <c r="CE379" s="223">
        <f t="shared" ca="1" si="673"/>
        <v>1.8682781035654584E-4</v>
      </c>
      <c r="CF379" s="223">
        <f t="shared" ca="1" si="674"/>
        <v>4.2141064906837608E-4</v>
      </c>
      <c r="CG379" s="223">
        <f t="shared" ca="1" si="675"/>
        <v>5.7507361917547646E-4</v>
      </c>
      <c r="CH379" s="223">
        <f t="shared" ca="1" si="676"/>
        <v>6.1831013991638388E-4</v>
      </c>
      <c r="CI379" s="223">
        <f t="shared" ca="1" si="677"/>
        <v>5.4281787345266189E-4</v>
      </c>
      <c r="CJ379" s="223">
        <f t="shared" ca="1" si="678"/>
        <v>3.6309295151809926E-4</v>
      </c>
      <c r="CK379" s="223">
        <f t="shared" ca="1" si="679"/>
        <v>1.1364640770924372E-4</v>
      </c>
      <c r="CL379" s="223">
        <f t="shared" ca="1" si="680"/>
        <v>-1.5762267997590756E-4</v>
      </c>
      <c r="CM379" s="223">
        <f t="shared" ca="1" si="681"/>
        <v>-3.9862483781252653E-4</v>
      </c>
      <c r="CN379" s="223">
        <f t="shared" ca="1" si="682"/>
        <v>-5.6308249073528163E-4</v>
      </c>
      <c r="CO379" s="223">
        <f t="shared" ca="1" si="683"/>
        <v>-6.1941624772742193E-4</v>
      </c>
      <c r="CP379" s="223">
        <f t="shared" ca="1" si="684"/>
        <v>-5.5680882112929368E-4</v>
      </c>
      <c r="CQ379" s="223">
        <f t="shared" ca="1" si="685"/>
        <v>-3.8728217750771569E-4</v>
      </c>
      <c r="CR379" s="223">
        <f t="shared" ca="1" si="686"/>
        <v>-1.4338906263972306E-4</v>
      </c>
      <c r="CS379" s="223">
        <f t="shared" ca="1" si="687"/>
        <v>1.280378227530868E-4</v>
      </c>
      <c r="CT379" s="223">
        <f t="shared" ca="1" si="688"/>
        <v>3.7487870440697452E-4</v>
      </c>
      <c r="CU379" s="223">
        <f t="shared" ca="1" si="689"/>
        <v>5.4973484725470256E-4</v>
      </c>
      <c r="CV379" s="223">
        <f t="shared" ca="1" si="690"/>
        <v>6.1903012754322881E-4</v>
      </c>
      <c r="CW379" s="223">
        <f t="shared" ca="1" si="691"/>
        <v>5.6945836758513421E-4</v>
      </c>
      <c r="CX379" s="223">
        <f t="shared" ca="1" si="692"/>
        <v>4.1053840680980357E-4</v>
      </c>
      <c r="CY379" s="223">
        <f t="shared" ca="1" si="693"/>
        <v>1.7278628075890058E-4</v>
      </c>
      <c r="CZ379" s="223">
        <f t="shared" ca="1" si="694"/>
        <v>-9.8144511200465138E-5</v>
      </c>
      <c r="DA379" s="223">
        <f t="shared" ca="1" si="695"/>
        <v>-3.5022945536701316E-4</v>
      </c>
      <c r="DB379" s="223">
        <f t="shared" ca="1" si="696"/>
        <v>-5.3506284437600097E-4</v>
      </c>
      <c r="DC379" s="223">
        <f t="shared" ca="1" si="697"/>
        <v>-6.1715270956114892E-4</v>
      </c>
      <c r="DD379" s="223">
        <f t="shared" ca="1" si="698"/>
        <v>-5.8073603895480021E-4</v>
      </c>
      <c r="DE379" s="223">
        <f t="shared" ca="1" si="699"/>
        <v>-4.3280561313096909E-4</v>
      </c>
      <c r="DF379" s="223">
        <f t="shared" ca="1" si="700"/>
        <v>-2.0176724159344338E-4</v>
      </c>
      <c r="DG379" s="223">
        <f t="shared" ca="1" si="701"/>
        <v>6.8014760923917601E-5</v>
      </c>
      <c r="DH379" s="223">
        <f t="shared" ca="1" si="702"/>
        <v>3.2473647289259184E-4</v>
      </c>
      <c r="DI379" s="223">
        <f t="shared" ca="1" si="703"/>
        <v>5.1910182823922753E-4</v>
      </c>
      <c r="DJ379" s="223">
        <f t="shared" ca="1" si="704"/>
        <v>6.1378851664554306E-4</v>
      </c>
      <c r="DK379" s="223">
        <f t="shared" ca="1" si="705"/>
        <v>5.9061466634015433E-4</v>
      </c>
      <c r="DL379" s="223">
        <f t="shared" ca="1" si="706"/>
        <v>4.5403015282080458E-4</v>
      </c>
      <c r="DM379" s="223">
        <f t="shared" ca="1" si="707"/>
        <v>2.3026212747026439E-4</v>
      </c>
      <c r="DN379" s="223">
        <f t="shared" ca="1" si="708"/>
        <v>-3.7721157130919279E-5</v>
      </c>
      <c r="DO379" s="223">
        <f t="shared" ca="1" si="709"/>
        <v>-2.9846117181141652E-4</v>
      </c>
      <c r="DP379" s="223">
        <f t="shared" ca="1" si="710"/>
        <v>-5.0189025033027816E-4</v>
      </c>
      <c r="DQ379" s="223">
        <f t="shared" ca="1" si="711"/>
        <v>-6.0894565343181327E-4</v>
      </c>
      <c r="DR379" s="223">
        <f t="shared" ca="1" si="712"/>
        <v>-5.9907045126256003E-4</v>
      </c>
      <c r="DS379" s="223">
        <f t="shared" ca="1" si="713"/>
        <v>-4.7416089410415329E-4</v>
      </c>
      <c r="DT379" s="223">
        <f t="shared" ca="1" si="714"/>
        <v>-2.5820229171342915E-4</v>
      </c>
      <c r="DU379" s="223">
        <f t="shared" ca="1" si="715"/>
        <v>7.3366797664050428E-6</v>
      </c>
      <c r="DV379" s="223">
        <f t="shared" ca="1" si="716"/>
        <v>2.7146685162523636E-4</v>
      </c>
      <c r="DW379" s="223">
        <f t="shared" ca="1" si="717"/>
        <v>4.8346957484788667E-4</v>
      </c>
      <c r="DX379" s="223">
        <f t="shared" ca="1" si="718"/>
        <v>6.0263578680162647E-4</v>
      </c>
      <c r="DY379" s="223">
        <f t="shared" ca="1" si="719"/>
        <v>6.0608302299549905E-4</v>
      </c>
      <c r="DZ379" s="223">
        <f t="shared" ca="1" si="720"/>
        <v>4.9314934026201574E-4</v>
      </c>
      <c r="EA379" s="223">
        <f t="shared" ca="1" si="721"/>
        <v>2.8552042402000264E-4</v>
      </c>
      <c r="EB379" s="223">
        <f t="shared" ca="1" si="722"/>
        <v>2.3065472302283665E-5</v>
      </c>
      <c r="EC379" s="223">
        <f t="shared" ca="1" si="723"/>
        <v>-2.4381854401580707E-4</v>
      </c>
      <c r="ED379" s="223">
        <f t="shared" ca="1" si="724"/>
        <v>-4.6388417881275309E-4</v>
      </c>
      <c r="EE379" s="223">
        <f t="shared" ca="1" si="725"/>
        <v>-5.9487411777637363E-4</v>
      </c>
      <c r="EF379" s="223">
        <f t="shared" ca="1" si="726"/>
        <v>-6.1163548763943981E-4</v>
      </c>
      <c r="EG379" s="223">
        <f t="shared" ca="1" si="727"/>
        <v>-5.1094974646440625E-4</v>
      </c>
      <c r="EH379" s="223">
        <f t="shared" ca="1" si="728"/>
        <v>-3.1215071261648034E-4</v>
      </c>
      <c r="EI379" s="223">
        <f t="shared" ca="1" si="729"/>
        <v>-5.3412057627899438E-5</v>
      </c>
      <c r="EJ379" s="223">
        <f t="shared" ca="1" si="730"/>
        <v>2.1558285617785745E-4</v>
      </c>
      <c r="EK379" s="223">
        <f t="shared" ca="1" si="731"/>
        <v>4.4318124515940429E-4</v>
      </c>
      <c r="EL379" s="223">
        <f t="shared" ca="1" si="732"/>
        <v>5.8567934489657991E-4</v>
      </c>
      <c r="EM379" s="223">
        <f t="shared" ca="1" si="733"/>
        <v>6.1571446882071549E-4</v>
      </c>
      <c r="EN379" s="223">
        <f t="shared" ca="1" si="734"/>
        <v>5.2751922997364956E-4</v>
      </c>
      <c r="EO379" s="223">
        <f t="shared" ca="1" si="735"/>
        <v>3.3802900280509161E-4</v>
      </c>
      <c r="EP379" s="223">
        <f t="shared" ca="1" si="736"/>
        <v>8.3629968628341539E-5</v>
      </c>
      <c r="EQ379" s="223">
        <f t="shared" ca="1" si="737"/>
        <v>-1.8682781035654731E-4</v>
      </c>
      <c r="ER379" s="223">
        <f t="shared" ca="1" si="738"/>
        <v>-4.2141064906837391E-4</v>
      </c>
      <c r="ES379" s="223">
        <f t="shared" ca="1" si="739"/>
        <v>-5.7507361917547711E-4</v>
      </c>
      <c r="ET379" s="223">
        <f t="shared" ca="1" si="740"/>
        <v>-6.1831013991638399E-4</v>
      </c>
      <c r="EU379" s="223">
        <f t="shared" ca="1" si="741"/>
        <v>-5.4281787345266124E-4</v>
      </c>
      <c r="EV379" s="223">
        <f t="shared" ca="1" si="742"/>
        <v>-3.6309295151809801E-4</v>
      </c>
      <c r="EW379" s="223">
        <f t="shared" ca="1" si="743"/>
        <v>-1.1364640770924653E-4</v>
      </c>
      <c r="EX379" s="223">
        <f t="shared" ca="1" si="744"/>
        <v>1.5762267997590471E-4</v>
      </c>
      <c r="EY379" s="223">
        <f t="shared" ca="1" si="745"/>
        <v>3.9862483781252767E-4</v>
      </c>
      <c r="EZ379" s="223">
        <f t="shared" ca="1" si="746"/>
        <v>5.6308249073528229E-4</v>
      </c>
      <c r="FA379" s="223">
        <f t="shared" ca="1" si="747"/>
        <v>6.1941624772742193E-4</v>
      </c>
      <c r="FB379" s="223">
        <f t="shared" ca="1" si="748"/>
        <v>5.5680882112929498E-4</v>
      </c>
      <c r="FC379" s="223">
        <f t="shared" ca="1" si="749"/>
        <v>3.872821775077145E-4</v>
      </c>
      <c r="FD379" s="223">
        <f t="shared" ca="1" si="750"/>
        <v>1.4338906263972588E-4</v>
      </c>
      <c r="FE379" s="223">
        <f t="shared" ca="1" si="751"/>
        <v>-1.2803782275308399E-4</v>
      </c>
      <c r="FF379" s="223">
        <f t="shared" ca="1" si="752"/>
        <v>-3.7487870440697571E-4</v>
      </c>
      <c r="FG379" s="223">
        <f t="shared" ca="1" si="753"/>
        <v>-5.4973484725470321E-4</v>
      </c>
      <c r="FH379" s="223">
        <f t="shared" ca="1" si="754"/>
        <v>-6.1903012754322881E-4</v>
      </c>
      <c r="FI379" s="223">
        <f t="shared" ca="1" si="755"/>
        <v>-5.6945836758513541E-4</v>
      </c>
      <c r="FJ379" s="223">
        <f t="shared" ca="1" si="756"/>
        <v>-4.1053840680980243E-4</v>
      </c>
      <c r="FK379" s="223">
        <f t="shared" ca="1" si="757"/>
        <v>-1.7278628075889912E-4</v>
      </c>
      <c r="FL379" s="223">
        <f t="shared" ca="1" si="758"/>
        <v>9.8144511200462211E-5</v>
      </c>
      <c r="FM379" s="223">
        <f t="shared" ca="1" si="759"/>
        <v>3.5022945536701072E-4</v>
      </c>
      <c r="FN379" s="223">
        <f t="shared" ca="1" si="760"/>
        <v>5.3506284437600173E-4</v>
      </c>
      <c r="FO379" s="223">
        <f t="shared" ca="1" si="761"/>
        <v>6.1715270956114914E-4</v>
      </c>
      <c r="FP379" s="223">
        <f t="shared" ca="1" si="762"/>
        <v>5.8073603895480107E-4</v>
      </c>
      <c r="FQ379" s="223">
        <f t="shared" ca="1" si="763"/>
        <v>4.3280561313096801E-4</v>
      </c>
      <c r="FR379" s="223">
        <f t="shared" ca="1" si="764"/>
        <v>2.0176724159344189E-4</v>
      </c>
      <c r="FS379" s="223">
        <f t="shared" ca="1" si="765"/>
        <v>-6.8014760923914728E-5</v>
      </c>
      <c r="FT379" s="223">
        <f t="shared" ca="1" si="766"/>
        <v>-3.247364728925894E-4</v>
      </c>
      <c r="FU379" s="223">
        <f t="shared" ca="1" si="767"/>
        <v>-5.191018282392284E-4</v>
      </c>
      <c r="FV379" s="223">
        <f t="shared" ca="1" si="768"/>
        <v>-6.1378851664554317E-4</v>
      </c>
      <c r="FW379" s="223">
        <f t="shared" ca="1" si="769"/>
        <v>-5.9061466634015519E-4</v>
      </c>
      <c r="FX379" s="223">
        <f t="shared" ca="1" si="770"/>
        <v>-4.5403015282080653E-4</v>
      </c>
      <c r="FY379" s="223">
        <f t="shared" ca="1" si="771"/>
        <v>-2.3026212747026301E-4</v>
      </c>
      <c r="FZ379" s="223">
        <f t="shared" ca="1" si="772"/>
        <v>3.7721157130920851E-5</v>
      </c>
      <c r="GA379" s="223">
        <f t="shared" ca="1" si="773"/>
        <v>2.9846117181141403E-4</v>
      </c>
      <c r="GB379" s="223">
        <f t="shared" ca="1" si="774"/>
        <v>5.0189025033027653E-4</v>
      </c>
      <c r="GC379" s="223">
        <f t="shared" ca="1" si="775"/>
        <v>6.0894565343181371E-4</v>
      </c>
      <c r="GD379" s="223">
        <f t="shared" ca="1" si="776"/>
        <v>5.9907045126256079E-4</v>
      </c>
      <c r="GE379" s="223">
        <f t="shared" ca="1" si="777"/>
        <v>4.7416089410415513E-4</v>
      </c>
      <c r="GF379" s="223">
        <f t="shared" ca="1" si="778"/>
        <v>2.5820229171342785E-4</v>
      </c>
      <c r="GG379" s="223">
        <f t="shared" ca="1" si="779"/>
        <v>-7.3366797664065606E-6</v>
      </c>
      <c r="GH379" s="223">
        <f t="shared" ca="1" si="780"/>
        <v>-2.7146685162523376E-4</v>
      </c>
      <c r="GI379" s="223">
        <f t="shared" ca="1" si="781"/>
        <v>-4.8346957484788483E-4</v>
      </c>
      <c r="GJ379" s="223">
        <f t="shared" ca="1" si="782"/>
        <v>-6.026357868016268E-4</v>
      </c>
      <c r="GK379" s="223">
        <f t="shared" ca="1" si="783"/>
        <v>-6.0608302299549862E-4</v>
      </c>
      <c r="GL379" s="223">
        <f t="shared" ca="1" si="784"/>
        <v>-4.9314934026201758E-4</v>
      </c>
      <c r="GM379" s="223">
        <f t="shared" ca="1" si="785"/>
        <v>-2.8552042402000513E-4</v>
      </c>
      <c r="GN379" s="223">
        <f t="shared" ca="1" si="786"/>
        <v>-2.3065472302282147E-5</v>
      </c>
      <c r="GO379" s="223">
        <f t="shared" ca="1" si="787"/>
        <v>2.4381854401580845E-4</v>
      </c>
      <c r="GP379" s="223">
        <f t="shared" ca="1" si="788"/>
        <v>4.6388417881275119E-4</v>
      </c>
      <c r="GQ379" s="223">
        <f t="shared" ca="1" si="789"/>
        <v>5.9487411777637406E-4</v>
      </c>
      <c r="GR379" s="223">
        <f t="shared" ca="1" si="790"/>
        <v>6.1163548763943948E-4</v>
      </c>
      <c r="GS379" s="223">
        <f t="shared" ca="1" si="791"/>
        <v>5.1094974646440788E-4</v>
      </c>
      <c r="GT379" s="223">
        <f t="shared" ca="1" si="792"/>
        <v>3.1215071261648283E-4</v>
      </c>
      <c r="GU379" s="223">
        <f t="shared" ca="1" si="793"/>
        <v>5.341205762789792E-5</v>
      </c>
      <c r="GV379" s="223">
        <f t="shared" ca="1" si="794"/>
        <v>-2.1558285617785889E-4</v>
      </c>
      <c r="GW379" s="223">
        <f t="shared" ca="1" si="795"/>
        <v>-4.4318124515940228E-4</v>
      </c>
      <c r="GX379" s="223">
        <f t="shared" ca="1" si="796"/>
        <v>-5.8567934489657894E-4</v>
      </c>
      <c r="GY379" s="223">
        <f t="shared" ca="1" si="797"/>
        <v>-6.1571446882071538E-4</v>
      </c>
      <c r="GZ379" s="223">
        <f t="shared" ca="1" si="798"/>
        <v>-5.275192299736488E-4</v>
      </c>
      <c r="HA379" s="223">
        <f t="shared" ca="1" si="799"/>
        <v>-3.3802900280509405E-4</v>
      </c>
      <c r="HB379" s="223">
        <f t="shared" ca="1" si="800"/>
        <v>-8.3629968628344412E-5</v>
      </c>
      <c r="HC379" s="223">
        <f t="shared" ca="1" si="801"/>
        <v>1.8682781035654877E-4</v>
      </c>
      <c r="HD379" s="223">
        <f t="shared" ca="1" si="802"/>
        <v>4.2141064906837185E-4</v>
      </c>
      <c r="HE379" s="223">
        <f t="shared" ca="1" si="803"/>
        <v>5.7507361917547603E-4</v>
      </c>
      <c r="HF379" s="223">
        <f t="shared" ca="1" si="804"/>
        <v>6.1831013991638399E-4</v>
      </c>
      <c r="HG379" s="223">
        <f t="shared" ca="1" si="805"/>
        <v>5.4281787345266048E-4</v>
      </c>
      <c r="HH379" s="223">
        <f t="shared" ca="1" si="806"/>
        <v>3.6309295151810397E-4</v>
      </c>
      <c r="HI379" s="223">
        <f t="shared" ca="1" si="807"/>
        <v>1.1364640770924502E-4</v>
      </c>
      <c r="HJ379" s="223">
        <f t="shared" ca="1" si="808"/>
        <v>-1.5762267997590621E-4</v>
      </c>
      <c r="HK379" s="223">
        <f t="shared" ca="1" si="809"/>
        <v>-3.9862483781252886E-4</v>
      </c>
      <c r="HL379" s="223">
        <f t="shared" ca="1" si="810"/>
        <v>-5.6308249073527925E-4</v>
      </c>
      <c r="HM379" s="223">
        <f t="shared" ca="1" si="811"/>
        <v>-6.1941624772742193E-4</v>
      </c>
      <c r="HN379" s="223">
        <f t="shared" ca="1" si="812"/>
        <v>-5.5680882112929422E-4</v>
      </c>
      <c r="HO379" s="223">
        <f t="shared" ca="1" si="813"/>
        <v>-3.872821775077133E-4</v>
      </c>
      <c r="HP379" s="223">
        <f t="shared" ca="1" si="814"/>
        <v>-1.4338906263972439E-4</v>
      </c>
      <c r="HQ379" s="223">
        <f t="shared" ca="1" si="815"/>
        <v>1.280378227530855E-4</v>
      </c>
      <c r="HR379" s="223">
        <f t="shared" ca="1" si="816"/>
        <v>3.7487870440697691E-4</v>
      </c>
      <c r="HS379" s="223">
        <f t="shared" ca="1" si="817"/>
        <v>5.4973484725469985E-4</v>
      </c>
      <c r="HT379" s="223">
        <f t="shared" ca="1" si="818"/>
        <v>6.1903012754322881E-4</v>
      </c>
      <c r="HU379" s="223">
        <f t="shared" ca="1" si="819"/>
        <v>5.6945836758513487E-4</v>
      </c>
      <c r="HV379" s="223">
        <f t="shared" ca="1" si="820"/>
        <v>4.1053840680980129E-4</v>
      </c>
      <c r="HW379" s="223">
        <f t="shared" ca="1" si="821"/>
        <v>1.7278628075890608E-4</v>
      </c>
      <c r="HX379" s="223">
        <f t="shared" ca="1" si="822"/>
        <v>-9.8144511200463783E-5</v>
      </c>
      <c r="HY379" s="223">
        <f t="shared" ca="1" si="823"/>
        <v>-3.5022945536701197E-4</v>
      </c>
      <c r="HZ379" s="223">
        <f t="shared" ca="1" si="824"/>
        <v>-5.350628443760026E-4</v>
      </c>
      <c r="IA379" s="223">
        <f t="shared" ca="1" si="825"/>
        <v>-6.1715270956114849E-4</v>
      </c>
      <c r="IB379" s="223">
        <f t="shared" ca="1" si="826"/>
        <v>-5.8073603895480064E-4</v>
      </c>
      <c r="IC379" s="223">
        <f t="shared" ca="1" si="827"/>
        <v>-4.3280561313096687E-4</v>
      </c>
      <c r="ID379" s="223">
        <f t="shared" ca="1" si="828"/>
        <v>-2.0176724159344885E-4</v>
      </c>
      <c r="IE379" s="223">
        <f t="shared" ca="1" si="829"/>
        <v>7.1483782849768611E-4</v>
      </c>
      <c r="IF379" s="223">
        <f t="shared" ca="1" si="830"/>
        <v>3.2473647289259065E-4</v>
      </c>
      <c r="IG379" s="223">
        <f t="shared" ca="1" si="831"/>
        <v>5.1910182823922926E-4</v>
      </c>
      <c r="IH379" s="223">
        <f t="shared" ca="1" si="832"/>
        <v>6.1378851664554231E-4</v>
      </c>
      <c r="II379" s="223">
        <f t="shared" ca="1" si="833"/>
        <v>5.9061466634015476E-4</v>
      </c>
      <c r="IJ379" s="223">
        <f t="shared" ca="1" si="834"/>
        <v>4.540301528208055E-4</v>
      </c>
      <c r="IK379" s="223">
        <f t="shared" ca="1" si="835"/>
        <v>2.3026212747026154E-4</v>
      </c>
      <c r="IL379" s="223">
        <f t="shared" ca="1" si="836"/>
        <v>-3.7721157130913587E-5</v>
      </c>
      <c r="IM379" s="223">
        <f t="shared" ca="1" si="837"/>
        <v>-2.9846117181141533E-4</v>
      </c>
      <c r="IN379" s="223">
        <f t="shared" ca="1" si="838"/>
        <v>-5.0189025033027729E-4</v>
      </c>
      <c r="IO379" s="223">
        <f t="shared" ca="1" si="839"/>
        <v>-6.0894565343181392E-4</v>
      </c>
      <c r="IP379" s="223">
        <f t="shared" ca="1" si="840"/>
        <v>-5.9907045126256046E-4</v>
      </c>
      <c r="IQ379" s="223">
        <f t="shared" ca="1" si="841"/>
        <v>-4.7416089410415416E-4</v>
      </c>
      <c r="IR379" s="223">
        <f t="shared" ca="1" si="842"/>
        <v>-2.5820229171342644E-4</v>
      </c>
      <c r="IS379" s="223">
        <f t="shared" ca="1" si="843"/>
        <v>7.3366797663992965E-6</v>
      </c>
      <c r="IT379" s="223">
        <f t="shared" ca="1" si="844"/>
        <v>2.7146685162523511E-4</v>
      </c>
      <c r="IU379" s="223">
        <f t="shared" ca="1" si="845"/>
        <v>4.8346957484788581E-4</v>
      </c>
      <c r="IV379" s="223">
        <f t="shared" ca="1" si="846"/>
        <v>6.0263578680162713E-4</v>
      </c>
      <c r="IW379" s="223">
        <f t="shared" ca="1" si="847"/>
        <v>6.0608302299550013E-4</v>
      </c>
      <c r="IX379" s="223">
        <f t="shared" ca="1" si="848"/>
        <v>4.9314934026201661E-4</v>
      </c>
      <c r="IY379" s="223">
        <f t="shared" ca="1" si="849"/>
        <v>2.8552042402000383E-4</v>
      </c>
      <c r="IZ379" s="223">
        <f t="shared" ca="1" si="850"/>
        <v>2.3065472302280629E-5</v>
      </c>
      <c r="JA379" s="223">
        <f t="shared" ca="1" si="851"/>
        <v>-2.438185440158017E-4</v>
      </c>
      <c r="JB379" s="223">
        <f t="shared" ca="1" si="852"/>
        <v>-4.6388417881275222E-4</v>
      </c>
    </row>
    <row r="380" spans="2:262">
      <c r="B380" s="230">
        <v>19</v>
      </c>
      <c r="C380" s="229">
        <f t="shared" si="853"/>
        <v>3.7109375000000006E-4</v>
      </c>
      <c r="D380" s="226">
        <f t="shared" ca="1" si="597"/>
        <v>58.253488837574018</v>
      </c>
      <c r="E380" s="225">
        <f ca="1">Y361</f>
        <v>0.15348883757401779</v>
      </c>
      <c r="F380" s="224">
        <v>19</v>
      </c>
      <c r="G380" s="223">
        <f t="shared" ca="1" si="854"/>
        <v>-7.428806423252078E-3</v>
      </c>
      <c r="H380" s="223">
        <f t="shared" ca="1" si="598"/>
        <v>-7.5688239824769077E-3</v>
      </c>
      <c r="I380" s="223">
        <f t="shared" ca="1" si="599"/>
        <v>-6.0925086019875067E-3</v>
      </c>
      <c r="J380" s="223">
        <f t="shared" ca="1" si="600"/>
        <v>-3.3151294945990076E-3</v>
      </c>
      <c r="K380" s="223">
        <f t="shared" ca="1" si="601"/>
        <v>1.7020014961582897E-4</v>
      </c>
      <c r="L380" s="223">
        <f t="shared" ca="1" si="602"/>
        <v>3.6191833140069452E-3</v>
      </c>
      <c r="M380" s="223">
        <f t="shared" ca="1" si="603"/>
        <v>6.2952848234888188E-3</v>
      </c>
      <c r="N380" s="223">
        <f t="shared" ca="1" si="604"/>
        <v>7.6270194605681223E-3</v>
      </c>
      <c r="O380" s="223">
        <f t="shared" ca="1" si="605"/>
        <v>7.3299934322522946E-3</v>
      </c>
      <c r="P380" s="223">
        <f t="shared" ca="1" si="606"/>
        <v>5.4676370620144223E-3</v>
      </c>
      <c r="Q380" s="223">
        <f t="shared" ca="1" si="607"/>
        <v>2.4376591555647763E-3</v>
      </c>
      <c r="R380" s="223">
        <f t="shared" ca="1" si="608"/>
        <v>-1.1128842704500328E-3</v>
      </c>
      <c r="S380" s="223">
        <f t="shared" ca="1" si="609"/>
        <v>-4.4257697051331988E-3</v>
      </c>
      <c r="T380" s="223">
        <f t="shared" ca="1" si="610"/>
        <v>-6.7935258337897299E-3</v>
      </c>
      <c r="U380" s="223">
        <f t="shared" ca="1" si="611"/>
        <v>-7.7105150259478301E-3</v>
      </c>
      <c r="V380" s="223">
        <f t="shared" ca="1" si="612"/>
        <v>-6.9809129580298123E-3</v>
      </c>
      <c r="W380" s="223">
        <f t="shared" ca="1" si="613"/>
        <v>-4.7605271713379608E-3</v>
      </c>
      <c r="X380" s="223">
        <f t="shared" ca="1" si="614"/>
        <v>-1.5235241538514147E-3</v>
      </c>
      <c r="Y380" s="223">
        <f t="shared" ca="1" si="615"/>
        <v>2.0388295759811177E-3</v>
      </c>
      <c r="Z380" s="223">
        <f t="shared" ca="1" si="616"/>
        <v>5.165788400376391E-3</v>
      </c>
      <c r="AA380" s="223">
        <f t="shared" ca="1" si="617"/>
        <v>7.189585892119074E-3</v>
      </c>
      <c r="AB380" s="223">
        <f t="shared" ca="1" si="618"/>
        <v>7.6780372683700054E-3</v>
      </c>
      <c r="AC380" s="223">
        <f t="shared" ca="1" si="619"/>
        <v>6.5268330550667655E-3</v>
      </c>
      <c r="AD380" s="223">
        <f t="shared" ca="1" si="620"/>
        <v>3.9818145208936045E-3</v>
      </c>
      <c r="AE380" s="223">
        <f t="shared" ca="1" si="621"/>
        <v>5.8647393076392785E-4</v>
      </c>
      <c r="AF380" s="223">
        <f t="shared" ca="1" si="622"/>
        <v>-2.9341089869416239E-3</v>
      </c>
      <c r="AG380" s="223">
        <f t="shared" ca="1" si="623"/>
        <v>-5.8281088297487422E-3</v>
      </c>
      <c r="AH380" s="223">
        <f t="shared" ca="1" si="624"/>
        <v>-7.4775078865458467E-3</v>
      </c>
      <c r="AI380" s="223">
        <f t="shared" ca="1" si="625"/>
        <v>-7.5300746835389957E-3</v>
      </c>
      <c r="AJ380" s="223">
        <f t="shared" ca="1" si="626"/>
        <v>-5.9745835077624765E-3</v>
      </c>
      <c r="AK380" s="223">
        <f t="shared" ca="1" si="627"/>
        <v>-3.1432116737717727E-3</v>
      </c>
      <c r="AL380" s="223">
        <f t="shared" ca="1" si="628"/>
        <v>3.5939740613371001E-4</v>
      </c>
      <c r="AM380" s="223">
        <f t="shared" ca="1" si="629"/>
        <v>3.7852566676623012E-3</v>
      </c>
      <c r="AN380" s="223">
        <f t="shared" ca="1" si="630"/>
        <v>6.4027690775029476E-3</v>
      </c>
      <c r="AO380" s="223">
        <f t="shared" ca="1" si="631"/>
        <v>7.6529612022753421E-3</v>
      </c>
      <c r="AP380" s="223">
        <f t="shared" ca="1" si="632"/>
        <v>7.268852766454616E-3</v>
      </c>
      <c r="AQ380" s="223">
        <f t="shared" ca="1" si="633"/>
        <v>5.3324706633436879E-3</v>
      </c>
      <c r="AR380" s="223">
        <f t="shared" ca="1" si="634"/>
        <v>2.2573319973668909E-3</v>
      </c>
      <c r="AS380" s="223">
        <f t="shared" ca="1" si="635"/>
        <v>-1.29986307151505E-3</v>
      </c>
      <c r="AT380" s="223">
        <f t="shared" ca="1" si="636"/>
        <v>-4.5794705647746884E-3</v>
      </c>
      <c r="AU380" s="223">
        <f t="shared" ca="1" si="637"/>
        <v>-6.8811257186175302E-3</v>
      </c>
      <c r="AV380" s="223">
        <f t="shared" ca="1" si="638"/>
        <v>-7.7133068581265816E-3</v>
      </c>
      <c r="AW380" s="223">
        <f t="shared" ca="1" si="639"/>
        <v>-6.8983005378958559E-3</v>
      </c>
      <c r="AX380" s="223">
        <f t="shared" ca="1" si="640"/>
        <v>-4.6101524966707707E-3</v>
      </c>
      <c r="AY380" s="223">
        <f t="shared" ca="1" si="641"/>
        <v>-1.3374999465911655E-3</v>
      </c>
      <c r="AZ380" s="223">
        <f t="shared" ca="1" si="642"/>
        <v>2.2207775863849299E-3</v>
      </c>
      <c r="BA380" s="223">
        <f t="shared" ca="1" si="643"/>
        <v>5.3048049620098249E-3</v>
      </c>
      <c r="BB380" s="223">
        <f t="shared" ca="1" si="644"/>
        <v>7.2559838239545284E-3</v>
      </c>
      <c r="BC380" s="223">
        <f t="shared" ca="1" si="645"/>
        <v>7.6576371992656753E-3</v>
      </c>
      <c r="BD380" s="223">
        <f t="shared" ca="1" si="646"/>
        <v>6.4239914482912058E-3</v>
      </c>
      <c r="BE380" s="223">
        <f t="shared" ca="1" si="647"/>
        <v>3.8184933453060629E-3</v>
      </c>
      <c r="BF380" s="223">
        <f t="shared" ca="1" si="648"/>
        <v>3.9755065167028023E-4</v>
      </c>
      <c r="BG380" s="223">
        <f t="shared" ca="1" si="649"/>
        <v>-3.1082895392500485E-3</v>
      </c>
      <c r="BH380" s="223">
        <f t="shared" ca="1" si="650"/>
        <v>-5.950350154890191E-3</v>
      </c>
      <c r="BI380" s="223">
        <f t="shared" ca="1" si="651"/>
        <v>-7.5217051786907897E-3</v>
      </c>
      <c r="BJ380" s="223">
        <f t="shared" ca="1" si="652"/>
        <v>-7.4867895491793537E-3</v>
      </c>
      <c r="BK380" s="223">
        <f t="shared" ca="1" si="653"/>
        <v>-5.8530595478364263E-3</v>
      </c>
      <c r="BL380" s="223">
        <f t="shared" ca="1" si="654"/>
        <v>-2.9694004997645193E-3</v>
      </c>
      <c r="BM380" s="223">
        <f t="shared" ca="1" si="655"/>
        <v>5.4837817509287073E-4</v>
      </c>
      <c r="BN380" s="223">
        <f t="shared" ca="1" si="656"/>
        <v>3.9490499242409239E-3</v>
      </c>
      <c r="BO380" s="223">
        <f t="shared" ca="1" si="657"/>
        <v>6.5063965428397343E-3</v>
      </c>
      <c r="BP380" s="223">
        <f t="shared" ca="1" si="658"/>
        <v>7.674293086316961E-3</v>
      </c>
      <c r="BQ380" s="223">
        <f t="shared" ca="1" si="659"/>
        <v>7.2033336155503391E-3</v>
      </c>
      <c r="BR380" s="223">
        <f t="shared" ca="1" si="660"/>
        <v>5.1940921837392764E-3</v>
      </c>
      <c r="BS380" s="223">
        <f t="shared" ca="1" si="661"/>
        <v>2.0756451067808724E-3</v>
      </c>
      <c r="BT380" s="223">
        <f t="shared" ca="1" si="662"/>
        <v>-1.4860588836708055E-3</v>
      </c>
      <c r="BU380" s="223">
        <f t="shared" ca="1" si="663"/>
        <v>-4.7304129225853794E-3</v>
      </c>
      <c r="BV380" s="223">
        <f t="shared" ca="1" si="664"/>
        <v>-6.964580670614293E-3</v>
      </c>
      <c r="BW380" s="223">
        <f t="shared" ca="1" si="665"/>
        <v>-7.7114524826731173E-3</v>
      </c>
      <c r="BX380" s="223">
        <f t="shared" ca="1" si="666"/>
        <v>-6.8115328394619291E-3</v>
      </c>
      <c r="BY380" s="223">
        <f t="shared" ca="1" si="667"/>
        <v>-4.4570008385242622E-3</v>
      </c>
      <c r="BZ380" s="223">
        <f t="shared" ca="1" si="668"/>
        <v>-1.1506700793753924E-3</v>
      </c>
      <c r="CA380" s="223">
        <f t="shared" ca="1" si="669"/>
        <v>2.4013878834109152E-3</v>
      </c>
      <c r="CB380" s="223">
        <f t="shared" ca="1" si="670"/>
        <v>5.4406261074935779E-3</v>
      </c>
      <c r="CC380" s="223">
        <f t="shared" ca="1" si="671"/>
        <v>7.3180110224531445E-3</v>
      </c>
      <c r="CD380" s="223">
        <f t="shared" ca="1" si="672"/>
        <v>7.6326244558500046E-3</v>
      </c>
      <c r="CE380" s="223">
        <f t="shared" ca="1" si="673"/>
        <v>6.3172802692757005E-3</v>
      </c>
      <c r="CF380" s="223">
        <f t="shared" ca="1" si="674"/>
        <v>3.6528720521100096E-3</v>
      </c>
      <c r="CG380" s="223">
        <f t="shared" ca="1" si="675"/>
        <v>2.0838790292948333E-4</v>
      </c>
      <c r="CH380" s="223">
        <f t="shared" ca="1" si="676"/>
        <v>-3.2805977741664845E-3</v>
      </c>
      <c r="CI380" s="223">
        <f t="shared" ca="1" si="677"/>
        <v>-6.0690072115962739E-3</v>
      </c>
      <c r="CJ380" s="223">
        <f t="shared" ca="1" si="678"/>
        <v>-7.5613716768907682E-3</v>
      </c>
      <c r="CK380" s="223">
        <f t="shared" ca="1" si="679"/>
        <v>-7.4389946527443681E-3</v>
      </c>
      <c r="CL380" s="223">
        <f t="shared" ca="1" si="680"/>
        <v>-5.7280099236987625E-3</v>
      </c>
      <c r="CM380" s="223">
        <f t="shared" ca="1" si="681"/>
        <v>-2.7938006699292444E-3</v>
      </c>
      <c r="CN380" s="223">
        <f t="shared" ca="1" si="682"/>
        <v>7.3702862154453657E-4</v>
      </c>
      <c r="CO380" s="223">
        <f t="shared" ca="1" si="683"/>
        <v>4.1104644208096713E-3</v>
      </c>
      <c r="CP380" s="223">
        <f t="shared" ca="1" si="684"/>
        <v>6.6061047981889592E-3</v>
      </c>
      <c r="CQ380" s="223">
        <f t="shared" ca="1" si="685"/>
        <v>7.6910022631636824E-3</v>
      </c>
      <c r="CR380" s="223">
        <f t="shared" ca="1" si="686"/>
        <v>7.1334754458260577E-3</v>
      </c>
      <c r="CS380" s="223">
        <f t="shared" ca="1" si="687"/>
        <v>5.0525849772229767E-3</v>
      </c>
      <c r="CT380" s="223">
        <f t="shared" ca="1" si="688"/>
        <v>1.8927079251958709E-3</v>
      </c>
      <c r="CU380" s="223">
        <f t="shared" ca="1" si="689"/>
        <v>-1.6713595495223849E-3</v>
      </c>
      <c r="CV380" s="223">
        <f t="shared" ca="1" si="690"/>
        <v>-4.8785058565330389E-3</v>
      </c>
      <c r="CW380" s="223">
        <f t="shared" ca="1" si="691"/>
        <v>-7.0438404196375235E-3</v>
      </c>
      <c r="CX380" s="223">
        <f t="shared" ca="1" si="692"/>
        <v>-7.7049530165938709E-3</v>
      </c>
      <c r="CY380" s="223">
        <f t="shared" ca="1" si="693"/>
        <v>-6.7206621283451562E-3</v>
      </c>
      <c r="CZ380" s="223">
        <f t="shared" ca="1" si="694"/>
        <v>-4.3011644497306673E-3</v>
      </c>
      <c r="DA380" s="223">
        <f t="shared" ca="1" si="695"/>
        <v>-9.6314709153018504E-4</v>
      </c>
      <c r="DB380" s="223">
        <f t="shared" ca="1" si="696"/>
        <v>2.5805516741695834E-3</v>
      </c>
      <c r="DC380" s="223">
        <f t="shared" ca="1" si="697"/>
        <v>5.5731700232482719E-3</v>
      </c>
      <c r="DD380" s="223">
        <f t="shared" ca="1" si="698"/>
        <v>7.375630124749899E-3</v>
      </c>
      <c r="DE380" s="223">
        <f t="shared" ca="1" si="699"/>
        <v>7.6030141048643359E-3</v>
      </c>
      <c r="DF380" s="223">
        <f t="shared" ca="1" si="700"/>
        <v>6.2067637968442925E-3</v>
      </c>
      <c r="DG380" s="223">
        <f t="shared" ca="1" si="701"/>
        <v>3.4850504053793993E-3</v>
      </c>
      <c r="DH380" s="223">
        <f t="shared" ca="1" si="702"/>
        <v>1.9099629108033749E-5</v>
      </c>
      <c r="DI380" s="223">
        <f t="shared" ca="1" si="703"/>
        <v>-3.4509298996531663E-3</v>
      </c>
      <c r="DJ380" s="223">
        <f t="shared" ca="1" si="704"/>
        <v>-6.1840085252928547E-3</v>
      </c>
      <c r="DK380" s="223">
        <f t="shared" ca="1" si="705"/>
        <v>-7.5964834875304754E-3</v>
      </c>
      <c r="DL380" s="223">
        <f t="shared" ca="1" si="706"/>
        <v>-7.3867187840925101E-3</v>
      </c>
      <c r="DM380" s="223">
        <f t="shared" ca="1" si="707"/>
        <v>-5.5995099605671683E-3</v>
      </c>
      <c r="DN380" s="223">
        <f t="shared" ca="1" si="708"/>
        <v>-2.6165179590373656E-3</v>
      </c>
      <c r="DO380" s="223">
        <f t="shared" ca="1" si="709"/>
        <v>9.2523510951388662E-4</v>
      </c>
      <c r="DP380" s="223">
        <f t="shared" ca="1" si="710"/>
        <v>4.2694029273115108E-3</v>
      </c>
      <c r="DQ380" s="223">
        <f t="shared" ca="1" si="711"/>
        <v>6.7018337830259383E-3</v>
      </c>
      <c r="DR380" s="223">
        <f t="shared" ca="1" si="712"/>
        <v>7.7030786678321753E-3</v>
      </c>
      <c r="DS380" s="223">
        <f t="shared" ca="1" si="713"/>
        <v>7.0593203372310183E-3</v>
      </c>
      <c r="DT380" s="223">
        <f t="shared" ca="1" si="714"/>
        <v>4.9080342824447606E-3</v>
      </c>
      <c r="DU380" s="223">
        <f t="shared" ca="1" si="715"/>
        <v>1.7086306471296928E-3</v>
      </c>
      <c r="DV380" s="223">
        <f t="shared" ca="1" si="716"/>
        <v>-1.8556534508774379E-3</v>
      </c>
      <c r="DW380" s="223">
        <f t="shared" ca="1" si="717"/>
        <v>-5.0236601609717855E-3</v>
      </c>
      <c r="DX380" s="223">
        <f t="shared" ca="1" si="718"/>
        <v>-7.1188572225781123E-3</v>
      </c>
      <c r="DY380" s="223">
        <f t="shared" ca="1" si="719"/>
        <v>-7.693812374924178E-3</v>
      </c>
      <c r="DZ380" s="223">
        <f t="shared" ca="1" si="720"/>
        <v>-6.6257431416639843E-3</v>
      </c>
      <c r="EA380" s="223">
        <f t="shared" ca="1" si="721"/>
        <v>-4.1427372003034089E-3</v>
      </c>
      <c r="EB380" s="223">
        <f t="shared" ca="1" si="722"/>
        <v>-7.7504393989137393E-4</v>
      </c>
      <c r="EC380" s="223">
        <f t="shared" ca="1" si="723"/>
        <v>2.7581610370928256E-3</v>
      </c>
      <c r="ED380" s="223">
        <f t="shared" ca="1" si="724"/>
        <v>5.7023568697752497E-3</v>
      </c>
      <c r="EE380" s="223">
        <f t="shared" ca="1" si="725"/>
        <v>7.4288064232520649E-3</v>
      </c>
      <c r="EF380" s="223">
        <f t="shared" ca="1" si="726"/>
        <v>7.5688239824769181E-3</v>
      </c>
      <c r="EG380" s="223">
        <f t="shared" ca="1" si="727"/>
        <v>6.092508601987544E-3</v>
      </c>
      <c r="EH380" s="223">
        <f t="shared" ca="1" si="728"/>
        <v>3.3151294945990666E-3</v>
      </c>
      <c r="EI380" s="223">
        <f t="shared" ca="1" si="729"/>
        <v>-1.7020014961575611E-4</v>
      </c>
      <c r="EJ380" s="223">
        <f t="shared" ca="1" si="730"/>
        <v>-3.6191833140069266E-3</v>
      </c>
      <c r="EK380" s="223">
        <f t="shared" ca="1" si="731"/>
        <v>-6.295284823488804E-3</v>
      </c>
      <c r="EL380" s="223">
        <f t="shared" ca="1" si="732"/>
        <v>-7.6270194605681171E-3</v>
      </c>
      <c r="EM380" s="223">
        <f t="shared" ca="1" si="733"/>
        <v>-7.3299934322523068E-3</v>
      </c>
      <c r="EN380" s="223">
        <f t="shared" ca="1" si="734"/>
        <v>-5.4676370620144934E-3</v>
      </c>
      <c r="EO380" s="223">
        <f t="shared" ca="1" si="735"/>
        <v>-2.4376591555648201E-3</v>
      </c>
      <c r="EP380" s="223">
        <f t="shared" ca="1" si="736"/>
        <v>1.1128842704500341E-3</v>
      </c>
      <c r="EQ380" s="223">
        <f t="shared" ca="1" si="737"/>
        <v>4.4257697051331511E-3</v>
      </c>
      <c r="ER380" s="223">
        <f t="shared" ca="1" si="738"/>
        <v>6.7935258337897281E-3</v>
      </c>
      <c r="ES380" s="223">
        <f t="shared" ca="1" si="739"/>
        <v>7.7105150259478292E-3</v>
      </c>
      <c r="ET380" s="223">
        <f t="shared" ca="1" si="740"/>
        <v>6.9809129580298192E-3</v>
      </c>
      <c r="EU380" s="223">
        <f t="shared" ca="1" si="741"/>
        <v>4.7605271713380241E-3</v>
      </c>
      <c r="EV380" s="223">
        <f t="shared" ca="1" si="742"/>
        <v>1.5235241538514455E-3</v>
      </c>
      <c r="EW380" s="223">
        <f t="shared" ca="1" si="743"/>
        <v>-2.038829575981034E-3</v>
      </c>
      <c r="EX380" s="223">
        <f t="shared" ca="1" si="744"/>
        <v>-5.1657884003763572E-3</v>
      </c>
      <c r="EY380" s="223">
        <f t="shared" ca="1" si="745"/>
        <v>-7.1895858921190384E-3</v>
      </c>
      <c r="EZ380" s="223">
        <f t="shared" ca="1" si="746"/>
        <v>-7.6780372683700089E-3</v>
      </c>
      <c r="FA380" s="223">
        <f t="shared" ca="1" si="747"/>
        <v>-6.5268330550667681E-3</v>
      </c>
      <c r="FB380" s="223">
        <f t="shared" ca="1" si="748"/>
        <v>-3.9818145208936548E-3</v>
      </c>
      <c r="FC380" s="223">
        <f t="shared" ca="1" si="749"/>
        <v>-5.8647393076393219E-4</v>
      </c>
      <c r="FD380" s="223">
        <f t="shared" ca="1" si="750"/>
        <v>2.9341089869415571E-3</v>
      </c>
      <c r="FE380" s="223">
        <f t="shared" ca="1" si="751"/>
        <v>5.8281088297487309E-3</v>
      </c>
      <c r="FF380" s="223">
        <f t="shared" ca="1" si="752"/>
        <v>7.4775078865458276E-3</v>
      </c>
      <c r="FG380" s="223">
        <f t="shared" ca="1" si="753"/>
        <v>7.5300746835390026E-3</v>
      </c>
      <c r="FH380" s="223">
        <f t="shared" ca="1" si="754"/>
        <v>5.9745835077625311E-3</v>
      </c>
      <c r="FI380" s="223">
        <f t="shared" ca="1" si="755"/>
        <v>3.1432116737718143E-3</v>
      </c>
      <c r="FJ380" s="223">
        <f t="shared" ca="1" si="756"/>
        <v>-3.5939740613371999E-4</v>
      </c>
      <c r="FK380" s="223">
        <f t="shared" ca="1" si="757"/>
        <v>-3.7852566676622613E-3</v>
      </c>
      <c r="FL380" s="223">
        <f t="shared" ca="1" si="758"/>
        <v>-6.402769077502945E-3</v>
      </c>
      <c r="FM380" s="223">
        <f t="shared" ca="1" si="759"/>
        <v>-7.6529612022753334E-3</v>
      </c>
      <c r="FN380" s="223">
        <f t="shared" ca="1" si="760"/>
        <v>-7.2688527664546221E-3</v>
      </c>
      <c r="FO380" s="223">
        <f t="shared" ca="1" si="761"/>
        <v>-5.3324706633437408E-3</v>
      </c>
      <c r="FP380" s="223">
        <f t="shared" ca="1" si="762"/>
        <v>-2.2573319973669078E-3</v>
      </c>
      <c r="FQ380" s="223">
        <f t="shared" ca="1" si="763"/>
        <v>1.2998630715149785E-3</v>
      </c>
      <c r="FR380" s="223">
        <f t="shared" ca="1" si="764"/>
        <v>4.5794705647746519E-3</v>
      </c>
      <c r="FS380" s="223">
        <f t="shared" ca="1" si="765"/>
        <v>6.8811257186174851E-3</v>
      </c>
      <c r="FT380" s="223">
        <f t="shared" ca="1" si="766"/>
        <v>7.7133068581265798E-3</v>
      </c>
      <c r="FU380" s="223">
        <f t="shared" ca="1" si="767"/>
        <v>6.8983005378958516E-3</v>
      </c>
      <c r="FV380" s="223">
        <f t="shared" ca="1" si="768"/>
        <v>4.6101524966708062E-3</v>
      </c>
      <c r="FW380" s="223">
        <f t="shared" ca="1" si="769"/>
        <v>1.3374999465911564E-3</v>
      </c>
      <c r="FX380" s="223">
        <f t="shared" ca="1" si="770"/>
        <v>-2.2207775863848601E-3</v>
      </c>
      <c r="FY380" s="223">
        <f t="shared" ca="1" si="771"/>
        <v>-5.3048049620098119E-3</v>
      </c>
      <c r="FZ380" s="223">
        <f t="shared" ca="1" si="772"/>
        <v>-7.2559838239545042E-3</v>
      </c>
      <c r="GA380" s="223">
        <f t="shared" ca="1" si="773"/>
        <v>-7.6576371992656761E-3</v>
      </c>
      <c r="GB380" s="223">
        <f t="shared" ca="1" si="774"/>
        <v>-6.4239914482912457E-3</v>
      </c>
      <c r="GC380" s="223">
        <f t="shared" ca="1" si="775"/>
        <v>-3.8184933453061023E-3</v>
      </c>
      <c r="GD380" s="223">
        <f t="shared" ca="1" si="776"/>
        <v>-3.9755065167038041E-4</v>
      </c>
      <c r="GE380" s="223">
        <f t="shared" ca="1" si="777"/>
        <v>3.1082895392500068E-3</v>
      </c>
      <c r="GF380" s="223">
        <f t="shared" ca="1" si="778"/>
        <v>5.9503501548901971E-3</v>
      </c>
      <c r="GG380" s="223">
        <f t="shared" ca="1" si="779"/>
        <v>7.5217051786907801E-3</v>
      </c>
      <c r="GH380" s="223">
        <f t="shared" ca="1" si="780"/>
        <v>7.4867895491793502E-3</v>
      </c>
      <c r="GI380" s="223">
        <f t="shared" ca="1" si="781"/>
        <v>5.853059547836474E-3</v>
      </c>
      <c r="GJ380" s="223">
        <f t="shared" ca="1" si="782"/>
        <v>2.9694004997645358E-3</v>
      </c>
      <c r="GK380" s="223">
        <f t="shared" ca="1" si="783"/>
        <v>-5.4837817509279744E-4</v>
      </c>
      <c r="GL380" s="223">
        <f t="shared" ca="1" si="784"/>
        <v>-3.9490499242409074E-3</v>
      </c>
      <c r="GM380" s="223">
        <f t="shared" ca="1" si="785"/>
        <v>-6.5063965428396944E-3</v>
      </c>
      <c r="GN380" s="223">
        <f t="shared" ca="1" si="786"/>
        <v>-7.6742930863169549E-3</v>
      </c>
      <c r="GO380" s="223">
        <f t="shared" ca="1" si="787"/>
        <v>-7.2033336155503738E-3</v>
      </c>
      <c r="GP380" s="223">
        <f t="shared" ca="1" si="788"/>
        <v>-5.1940921837393102E-3</v>
      </c>
      <c r="GQ380" s="223">
        <f t="shared" ca="1" si="789"/>
        <v>-2.0756451067808625E-3</v>
      </c>
      <c r="GR380" s="223">
        <f t="shared" ca="1" si="790"/>
        <v>1.4860588836707617E-3</v>
      </c>
      <c r="GS380" s="223">
        <f t="shared" ca="1" si="791"/>
        <v>4.7304129225853656E-3</v>
      </c>
      <c r="GT380" s="223">
        <f t="shared" ca="1" si="792"/>
        <v>6.9645806706142618E-3</v>
      </c>
      <c r="GU380" s="223">
        <f t="shared" ca="1" si="793"/>
        <v>7.7114524826731156E-3</v>
      </c>
      <c r="GV380" s="223">
        <f t="shared" ca="1" si="794"/>
        <v>6.8115328394619768E-3</v>
      </c>
      <c r="GW380" s="223">
        <f t="shared" ca="1" si="795"/>
        <v>4.4570008385242986E-3</v>
      </c>
      <c r="GX380" s="223">
        <f t="shared" ca="1" si="796"/>
        <v>1.1506700793754922E-3</v>
      </c>
      <c r="GY380" s="223">
        <f t="shared" ca="1" si="797"/>
        <v>-2.4013878834108719E-3</v>
      </c>
      <c r="GZ380" s="223">
        <f t="shared" ca="1" si="798"/>
        <v>-5.4406261074935068E-3</v>
      </c>
      <c r="HA380" s="223">
        <f t="shared" ca="1" si="799"/>
        <v>-7.3180110224531306E-3</v>
      </c>
      <c r="HB380" s="223">
        <f t="shared" ca="1" si="800"/>
        <v>-7.6326244558500029E-3</v>
      </c>
      <c r="HC380" s="223">
        <f t="shared" ca="1" si="801"/>
        <v>-6.3172802692757265E-3</v>
      </c>
      <c r="HD380" s="223">
        <f t="shared" ca="1" si="802"/>
        <v>-3.6528720521100009E-3</v>
      </c>
      <c r="HE380" s="223">
        <f t="shared" ca="1" si="803"/>
        <v>-2.0838790292952844E-4</v>
      </c>
      <c r="HF380" s="223">
        <f t="shared" ca="1" si="804"/>
        <v>3.2805977741664433E-3</v>
      </c>
      <c r="HG380" s="223">
        <f t="shared" ca="1" si="805"/>
        <v>6.0690072115962123E-3</v>
      </c>
      <c r="HH380" s="223">
        <f t="shared" ca="1" si="806"/>
        <v>7.5613716768907595E-3</v>
      </c>
      <c r="HI380" s="223">
        <f t="shared" ca="1" si="807"/>
        <v>7.4389946527443941E-3</v>
      </c>
      <c r="HJ380" s="223">
        <f t="shared" ca="1" si="808"/>
        <v>5.7280099236987929E-3</v>
      </c>
      <c r="HK380" s="223">
        <f t="shared" ca="1" si="809"/>
        <v>2.7938006699293376E-3</v>
      </c>
      <c r="HL380" s="223">
        <f t="shared" ca="1" si="810"/>
        <v>-7.3702862154449234E-4</v>
      </c>
      <c r="HM380" s="223">
        <f t="shared" ca="1" si="811"/>
        <v>-4.1104644208096791E-3</v>
      </c>
      <c r="HN380" s="223">
        <f t="shared" ca="1" si="812"/>
        <v>-6.6061047981889357E-3</v>
      </c>
      <c r="HO380" s="223">
        <f t="shared" ca="1" si="813"/>
        <v>-7.6910022631636824E-3</v>
      </c>
      <c r="HP380" s="223">
        <f t="shared" ca="1" si="814"/>
        <v>-7.1334754458260751E-3</v>
      </c>
      <c r="HQ380" s="223">
        <f t="shared" ca="1" si="815"/>
        <v>-5.0525849772230106E-3</v>
      </c>
      <c r="HR380" s="223">
        <f t="shared" ca="1" si="816"/>
        <v>-1.8927079251959684E-3</v>
      </c>
      <c r="HS380" s="223">
        <f t="shared" ca="1" si="817"/>
        <v>1.6713595495223407E-3</v>
      </c>
      <c r="HT380" s="223">
        <f t="shared" ca="1" si="818"/>
        <v>4.8785058565329617E-3</v>
      </c>
      <c r="HU380" s="223">
        <f t="shared" ca="1" si="819"/>
        <v>7.0438404196375053E-3</v>
      </c>
      <c r="HV380" s="223">
        <f t="shared" ca="1" si="820"/>
        <v>7.7049530165938743E-3</v>
      </c>
      <c r="HW380" s="223">
        <f t="shared" ca="1" si="821"/>
        <v>6.7206621283451787E-3</v>
      </c>
      <c r="HX380" s="223">
        <f t="shared" ca="1" si="822"/>
        <v>4.3011644497306604E-3</v>
      </c>
      <c r="HY380" s="223">
        <f t="shared" ca="1" si="823"/>
        <v>9.6314709153022928E-4</v>
      </c>
      <c r="HZ380" s="223">
        <f t="shared" ca="1" si="824"/>
        <v>-2.5805516741695912E-3</v>
      </c>
      <c r="IA380" s="223">
        <f t="shared" ca="1" si="825"/>
        <v>-5.5731700232482407E-3</v>
      </c>
      <c r="IB380" s="223">
        <f t="shared" ca="1" si="826"/>
        <v>-7.3756301247498868E-3</v>
      </c>
      <c r="IC380" s="223">
        <f t="shared" ca="1" si="827"/>
        <v>-7.6030141048643533E-3</v>
      </c>
      <c r="ID380" s="223">
        <f t="shared" ca="1" si="828"/>
        <v>-6.2067637968443185E-3</v>
      </c>
      <c r="IE380" s="223">
        <f t="shared" ca="1" si="829"/>
        <v>3.1501832008311659E-3</v>
      </c>
      <c r="IF380" s="223">
        <f t="shared" ca="1" si="830"/>
        <v>-1.9099629108078418E-5</v>
      </c>
      <c r="IG380" s="223">
        <f t="shared" ca="1" si="831"/>
        <v>3.450929899653175E-3</v>
      </c>
      <c r="IH380" s="223">
        <f t="shared" ca="1" si="832"/>
        <v>6.184008525292827E-3</v>
      </c>
      <c r="II380" s="223">
        <f t="shared" ca="1" si="833"/>
        <v>7.5964834875304772E-3</v>
      </c>
      <c r="IJ380" s="223">
        <f t="shared" ca="1" si="834"/>
        <v>7.386718784092524E-3</v>
      </c>
      <c r="IK380" s="223">
        <f t="shared" ca="1" si="835"/>
        <v>5.5995099605671622E-3</v>
      </c>
      <c r="IL380" s="223">
        <f t="shared" ca="1" si="836"/>
        <v>2.6165179590374081E-3</v>
      </c>
      <c r="IM380" s="223">
        <f t="shared" ca="1" si="837"/>
        <v>-9.2523510951384195E-4</v>
      </c>
      <c r="IN380" s="223">
        <f t="shared" ca="1" si="838"/>
        <v>-4.2694029273114276E-3</v>
      </c>
      <c r="IO380" s="223">
        <f t="shared" ca="1" si="839"/>
        <v>-6.7018337830259157E-3</v>
      </c>
      <c r="IP380" s="223">
        <f t="shared" ca="1" si="840"/>
        <v>-7.7030786678321701E-3</v>
      </c>
      <c r="IQ380" s="223">
        <f t="shared" ca="1" si="841"/>
        <v>-7.0593203372310365E-3</v>
      </c>
      <c r="IR380" s="223">
        <f t="shared" ca="1" si="842"/>
        <v>-4.9080342824447537E-3</v>
      </c>
      <c r="IS380" s="223">
        <f t="shared" ca="1" si="843"/>
        <v>-1.708630647129737E-3</v>
      </c>
      <c r="IT380" s="223">
        <f t="shared" ca="1" si="844"/>
        <v>1.8556534508774466E-3</v>
      </c>
      <c r="IU380" s="223">
        <f t="shared" ca="1" si="845"/>
        <v>5.0236601609717508E-3</v>
      </c>
      <c r="IV380" s="223">
        <f t="shared" ca="1" si="846"/>
        <v>7.1188572225781158E-3</v>
      </c>
      <c r="IW380" s="223">
        <f t="shared" ca="1" si="847"/>
        <v>7.693812374924185E-3</v>
      </c>
      <c r="IX380" s="223">
        <f t="shared" ca="1" si="848"/>
        <v>6.6257431416640077E-3</v>
      </c>
      <c r="IY380" s="223">
        <f t="shared" ca="1" si="849"/>
        <v>4.142737200303493E-3</v>
      </c>
      <c r="IZ380" s="223">
        <f t="shared" ca="1" si="850"/>
        <v>7.750439398914186E-4</v>
      </c>
      <c r="JA380" s="223">
        <f t="shared" ca="1" si="851"/>
        <v>-2.7581610370927315E-3</v>
      </c>
      <c r="JB380" s="223">
        <f t="shared" ca="1" si="852"/>
        <v>-5.7023568697752193E-3</v>
      </c>
    </row>
    <row r="381" spans="2:262">
      <c r="B381" s="230">
        <v>20</v>
      </c>
      <c r="C381" s="229">
        <f t="shared" si="853"/>
        <v>3.9062500000000008E-4</v>
      </c>
      <c r="D381" s="226">
        <f t="shared" ca="1" si="597"/>
        <v>58.253482672674465</v>
      </c>
      <c r="E381" s="225">
        <f ca="1">Z361</f>
        <v>0.15348267267446539</v>
      </c>
      <c r="F381" s="224">
        <v>20</v>
      </c>
      <c r="G381" s="223">
        <f t="shared" ca="1" si="854"/>
        <v>-1.0490318047699345E-3</v>
      </c>
      <c r="H381" s="223">
        <f t="shared" ca="1" si="598"/>
        <v>-1.0695156034620306E-3</v>
      </c>
      <c r="I381" s="223">
        <f t="shared" ca="1" si="599"/>
        <v>-8.3742530172112165E-4</v>
      </c>
      <c r="J381" s="223">
        <f t="shared" ca="1" si="600"/>
        <v>-4.0757075832035774E-4</v>
      </c>
      <c r="K381" s="223">
        <f t="shared" ca="1" si="601"/>
        <v>1.1853466474250616E-4</v>
      </c>
      <c r="L381" s="223">
        <f t="shared" ca="1" si="602"/>
        <v>6.1664724111799613E-4</v>
      </c>
      <c r="M381" s="223">
        <f t="shared" ca="1" si="603"/>
        <v>9.6913396434491041E-4</v>
      </c>
      <c r="N381" s="223">
        <f t="shared" ca="1" si="604"/>
        <v>1.092752461197998E-3</v>
      </c>
      <c r="O381" s="223">
        <f t="shared" ca="1" si="605"/>
        <v>9.5830930005411964E-4</v>
      </c>
      <c r="P381" s="223">
        <f t="shared" ca="1" si="606"/>
        <v>5.9755423788303459E-4</v>
      </c>
      <c r="Q381" s="223">
        <f t="shared" ca="1" si="607"/>
        <v>9.5682277926927603E-5</v>
      </c>
      <c r="R381" s="223">
        <f t="shared" ca="1" si="608"/>
        <v>-4.287857668329404E-4</v>
      </c>
      <c r="S381" s="223">
        <f t="shared" ca="1" si="609"/>
        <v>-8.5199284916670005E-4</v>
      </c>
      <c r="T381" s="223">
        <f t="shared" ca="1" si="610"/>
        <v>-1.0739954546727663E-3</v>
      </c>
      <c r="U381" s="223">
        <f t="shared" ca="1" si="611"/>
        <v>-1.0423660094120849E-3</v>
      </c>
      <c r="V381" s="223">
        <f t="shared" ca="1" si="612"/>
        <v>-7.6457404319614421E-4</v>
      </c>
      <c r="W381" s="223">
        <f t="shared" ca="1" si="613"/>
        <v>-3.0622220431486958E-4</v>
      </c>
      <c r="X381" s="223">
        <f t="shared" ca="1" si="614"/>
        <v>2.244462959943241E-4</v>
      </c>
      <c r="Y381" s="223">
        <f t="shared" ca="1" si="615"/>
        <v>7.0211012659810855E-4</v>
      </c>
      <c r="Z381" s="223">
        <f t="shared" ca="1" si="616"/>
        <v>1.0139654051280508E-3</v>
      </c>
      <c r="AA381" s="223">
        <f t="shared" ca="1" si="617"/>
        <v>1.0863651775939365E-3</v>
      </c>
      <c r="AB381" s="223">
        <f t="shared" ca="1" si="618"/>
        <v>9.0221169680728861E-4</v>
      </c>
      <c r="AC381" s="223">
        <f t="shared" ca="1" si="619"/>
        <v>5.0499418312238079E-4</v>
      </c>
      <c r="AD381" s="223">
        <f t="shared" ca="1" si="620"/>
        <v>-1.148147987157708E-5</v>
      </c>
      <c r="AE381" s="223">
        <f t="shared" ca="1" si="621"/>
        <v>-5.2524570561224531E-4</v>
      </c>
      <c r="AF381" s="223">
        <f t="shared" ca="1" si="622"/>
        <v>-9.1496923370261354E-4</v>
      </c>
      <c r="AG381" s="223">
        <f t="shared" ca="1" si="623"/>
        <v>-1.0886159412414635E-3</v>
      </c>
      <c r="AH381" s="223">
        <f t="shared" ca="1" si="624"/>
        <v>-1.0051778608762786E-3</v>
      </c>
      <c r="AI381" s="223">
        <f t="shared" ca="1" si="625"/>
        <v>-6.8435951867650111E-4</v>
      </c>
      <c r="AJ381" s="223">
        <f t="shared" ca="1" si="626"/>
        <v>-2.0192456308374491E-4</v>
      </c>
      <c r="AK381" s="223">
        <f t="shared" ca="1" si="627"/>
        <v>3.2819638672089039E-4</v>
      </c>
      <c r="AL381" s="223">
        <f t="shared" ca="1" si="628"/>
        <v>7.8081130774664356E-4</v>
      </c>
      <c r="AM381" s="223">
        <f t="shared" ca="1" si="629"/>
        <v>1.0490318047699338E-3</v>
      </c>
      <c r="AN381" s="223">
        <f t="shared" ca="1" si="630"/>
        <v>1.0695156034620308E-3</v>
      </c>
      <c r="AO381" s="223">
        <f t="shared" ca="1" si="631"/>
        <v>8.3742530172112306E-4</v>
      </c>
      <c r="AP381" s="223">
        <f t="shared" ca="1" si="632"/>
        <v>4.0757075832035801E-4</v>
      </c>
      <c r="AQ381" s="223">
        <f t="shared" ca="1" si="633"/>
        <v>-1.1853466474250399E-4</v>
      </c>
      <c r="AR381" s="223">
        <f t="shared" ca="1" si="634"/>
        <v>-6.1664724111799634E-4</v>
      </c>
      <c r="AS381" s="223">
        <f t="shared" ca="1" si="635"/>
        <v>-9.6913396434490976E-4</v>
      </c>
      <c r="AT381" s="223">
        <f t="shared" ca="1" si="636"/>
        <v>-1.092752461197998E-3</v>
      </c>
      <c r="AU381" s="223">
        <f t="shared" ca="1" si="637"/>
        <v>-9.5830930005412051E-4</v>
      </c>
      <c r="AV381" s="223">
        <f t="shared" ca="1" si="638"/>
        <v>-5.9755423788303438E-4</v>
      </c>
      <c r="AW381" s="223">
        <f t="shared" ca="1" si="639"/>
        <v>-9.5682277926929338E-5</v>
      </c>
      <c r="AX381" s="223">
        <f t="shared" ca="1" si="640"/>
        <v>4.2878576683294154E-4</v>
      </c>
      <c r="AY381" s="223">
        <f t="shared" ca="1" si="641"/>
        <v>8.5199284916669972E-4</v>
      </c>
      <c r="AZ381" s="223">
        <f t="shared" ca="1" si="642"/>
        <v>1.0739954546727668E-3</v>
      </c>
      <c r="BA381" s="223">
        <f t="shared" ca="1" si="643"/>
        <v>1.0423660094120853E-3</v>
      </c>
      <c r="BB381" s="223">
        <f t="shared" ca="1" si="644"/>
        <v>7.6457404319614606E-4</v>
      </c>
      <c r="BC381" s="223">
        <f t="shared" ca="1" si="645"/>
        <v>3.0622220431487013E-4</v>
      </c>
      <c r="BD381" s="223">
        <f t="shared" ca="1" si="646"/>
        <v>-2.2444629599432161E-4</v>
      </c>
      <c r="BE381" s="223">
        <f t="shared" ca="1" si="647"/>
        <v>-7.0211012659810801E-4</v>
      </c>
      <c r="BF381" s="223">
        <f t="shared" ca="1" si="648"/>
        <v>-1.0139654051280497E-3</v>
      </c>
      <c r="BG381" s="223">
        <f t="shared" ca="1" si="649"/>
        <v>-1.0863651775939365E-3</v>
      </c>
      <c r="BH381" s="223">
        <f t="shared" ca="1" si="650"/>
        <v>-9.0221169680729002E-4</v>
      </c>
      <c r="BI381" s="223">
        <f t="shared" ca="1" si="651"/>
        <v>-5.0499418312238145E-4</v>
      </c>
      <c r="BJ381" s="223">
        <f t="shared" ca="1" si="652"/>
        <v>1.1481479871576321E-5</v>
      </c>
      <c r="BK381" s="223">
        <f t="shared" ca="1" si="653"/>
        <v>5.2524570561224651E-4</v>
      </c>
      <c r="BL381" s="223">
        <f t="shared" ca="1" si="654"/>
        <v>9.149692337026131E-4</v>
      </c>
      <c r="BM381" s="223">
        <f t="shared" ca="1" si="655"/>
        <v>1.0886159412414635E-3</v>
      </c>
      <c r="BN381" s="223">
        <f t="shared" ca="1" si="656"/>
        <v>1.0051778608762786E-3</v>
      </c>
      <c r="BO381" s="223">
        <f t="shared" ca="1" si="657"/>
        <v>6.8435951867650024E-4</v>
      </c>
      <c r="BP381" s="223">
        <f t="shared" ca="1" si="658"/>
        <v>2.0192456308374546E-4</v>
      </c>
      <c r="BQ381" s="223">
        <f t="shared" ca="1" si="659"/>
        <v>-3.2819638672089158E-4</v>
      </c>
      <c r="BR381" s="223">
        <f t="shared" ca="1" si="660"/>
        <v>-7.8081130774664302E-4</v>
      </c>
      <c r="BS381" s="223">
        <f t="shared" ca="1" si="661"/>
        <v>-1.0490318047699336E-3</v>
      </c>
      <c r="BT381" s="223">
        <f t="shared" ca="1" si="662"/>
        <v>-1.0695156034620317E-3</v>
      </c>
      <c r="BU381" s="223">
        <f t="shared" ca="1" si="663"/>
        <v>-8.3742530172112339E-4</v>
      </c>
      <c r="BV381" s="223">
        <f t="shared" ca="1" si="664"/>
        <v>-4.0757075832035855E-4</v>
      </c>
      <c r="BW381" s="223">
        <f t="shared" ca="1" si="665"/>
        <v>1.1853466474250719E-4</v>
      </c>
      <c r="BX381" s="223">
        <f t="shared" ca="1" si="666"/>
        <v>6.1664724111799266E-4</v>
      </c>
      <c r="BY381" s="223">
        <f t="shared" ca="1" si="667"/>
        <v>9.6913396434490943E-4</v>
      </c>
      <c r="BZ381" s="223">
        <f t="shared" ca="1" si="668"/>
        <v>1.092752461197998E-3</v>
      </c>
      <c r="CA381" s="223">
        <f t="shared" ca="1" si="669"/>
        <v>9.5830930005411899E-4</v>
      </c>
      <c r="CB381" s="223">
        <f t="shared" ca="1" si="670"/>
        <v>5.9755423788303828E-4</v>
      </c>
      <c r="CC381" s="223">
        <f t="shared" ca="1" si="671"/>
        <v>9.568227792692988E-5</v>
      </c>
      <c r="CD381" s="223">
        <f t="shared" ca="1" si="672"/>
        <v>-4.28785766832941E-4</v>
      </c>
      <c r="CE381" s="223">
        <f t="shared" ca="1" si="673"/>
        <v>-8.5199284916670167E-4</v>
      </c>
      <c r="CF381" s="223">
        <f t="shared" ca="1" si="674"/>
        <v>-1.0739954546727659E-3</v>
      </c>
      <c r="CG381" s="223">
        <f t="shared" ca="1" si="675"/>
        <v>-1.0423660094120856E-3</v>
      </c>
      <c r="CH381" s="223">
        <f t="shared" ca="1" si="676"/>
        <v>-7.6457404319614378E-4</v>
      </c>
      <c r="CI381" s="223">
        <f t="shared" ca="1" si="677"/>
        <v>-3.0622220431487452E-4</v>
      </c>
      <c r="CJ381" s="223">
        <f t="shared" ca="1" si="678"/>
        <v>2.2444629599432085E-4</v>
      </c>
      <c r="CK381" s="223">
        <f t="shared" ca="1" si="679"/>
        <v>7.0211012659810758E-4</v>
      </c>
      <c r="CL381" s="223">
        <f t="shared" ca="1" si="680"/>
        <v>1.0139654051280508E-3</v>
      </c>
      <c r="CM381" s="223">
        <f t="shared" ca="1" si="681"/>
        <v>1.0863651775939371E-3</v>
      </c>
      <c r="CN381" s="223">
        <f t="shared" ca="1" si="682"/>
        <v>9.0221169680729046E-4</v>
      </c>
      <c r="CO381" s="223">
        <f t="shared" ca="1" si="683"/>
        <v>5.0499418312238199E-4</v>
      </c>
      <c r="CP381" s="223">
        <f t="shared" ca="1" si="684"/>
        <v>-1.1481479871579573E-5</v>
      </c>
      <c r="CQ381" s="223">
        <f t="shared" ca="1" si="685"/>
        <v>-5.2524570561224239E-4</v>
      </c>
      <c r="CR381" s="223">
        <f t="shared" ca="1" si="686"/>
        <v>-9.1496923370261267E-4</v>
      </c>
      <c r="CS381" s="223">
        <f t="shared" ca="1" si="687"/>
        <v>-1.0886159412414635E-3</v>
      </c>
      <c r="CT381" s="223">
        <f t="shared" ca="1" si="688"/>
        <v>-1.0051778608762775E-3</v>
      </c>
      <c r="CU381" s="223">
        <f t="shared" ca="1" si="689"/>
        <v>-6.8435951867650382E-4</v>
      </c>
      <c r="CV381" s="223">
        <f t="shared" ca="1" si="690"/>
        <v>-2.0192456308374611E-4</v>
      </c>
      <c r="CW381" s="223">
        <f t="shared" ca="1" si="691"/>
        <v>3.2819638672089093E-4</v>
      </c>
      <c r="CX381" s="223">
        <f t="shared" ca="1" si="692"/>
        <v>7.8081130774663987E-4</v>
      </c>
      <c r="CY381" s="223">
        <f t="shared" ca="1" si="693"/>
        <v>1.0490318047699334E-3</v>
      </c>
      <c r="CZ381" s="223">
        <f t="shared" ca="1" si="694"/>
        <v>1.069515603462031E-3</v>
      </c>
      <c r="DA381" s="223">
        <f t="shared" ca="1" si="695"/>
        <v>8.3742530172112133E-4</v>
      </c>
      <c r="DB381" s="223">
        <f t="shared" ca="1" si="696"/>
        <v>4.0757075832036278E-4</v>
      </c>
      <c r="DC381" s="223">
        <f t="shared" ca="1" si="697"/>
        <v>-1.1853466474250263E-4</v>
      </c>
      <c r="DD381" s="223">
        <f t="shared" ca="1" si="698"/>
        <v>-6.1664724111799526E-4</v>
      </c>
      <c r="DE381" s="223">
        <f t="shared" ca="1" si="699"/>
        <v>-9.6913396434491095E-4</v>
      </c>
      <c r="DF381" s="223">
        <f t="shared" ca="1" si="700"/>
        <v>-1.092752461197998E-3</v>
      </c>
      <c r="DG381" s="223">
        <f t="shared" ca="1" si="701"/>
        <v>-9.5830930005412105E-4</v>
      </c>
      <c r="DH381" s="223">
        <f t="shared" ca="1" si="702"/>
        <v>-5.9755423788303557E-4</v>
      </c>
      <c r="DI381" s="223">
        <f t="shared" ca="1" si="703"/>
        <v>-9.5682277926926627E-5</v>
      </c>
      <c r="DJ381" s="223">
        <f t="shared" ca="1" si="704"/>
        <v>4.2878576683293677E-4</v>
      </c>
      <c r="DK381" s="223">
        <f t="shared" ca="1" si="705"/>
        <v>8.5199284916669886E-4</v>
      </c>
      <c r="DL381" s="223">
        <f t="shared" ca="1" si="706"/>
        <v>1.0739954546727663E-3</v>
      </c>
      <c r="DM381" s="223">
        <f t="shared" ca="1" si="707"/>
        <v>1.0423660094120845E-3</v>
      </c>
      <c r="DN381" s="223">
        <f t="shared" ca="1" si="708"/>
        <v>7.6457404319614703E-4</v>
      </c>
      <c r="DO381" s="223">
        <f t="shared" ca="1" si="709"/>
        <v>3.0622220431487148E-4</v>
      </c>
      <c r="DP381" s="223">
        <f t="shared" ca="1" si="710"/>
        <v>-2.2444629599432399E-4</v>
      </c>
      <c r="DQ381" s="223">
        <f t="shared" ca="1" si="711"/>
        <v>-7.02110126598104E-4</v>
      </c>
      <c r="DR381" s="223">
        <f t="shared" ca="1" si="712"/>
        <v>-1.0139654051280491E-3</v>
      </c>
      <c r="DS381" s="223">
        <f t="shared" ca="1" si="713"/>
        <v>-1.0863651775939367E-3</v>
      </c>
      <c r="DT381" s="223">
        <f t="shared" ca="1" si="714"/>
        <v>-9.022116968072885E-4</v>
      </c>
      <c r="DU381" s="223">
        <f t="shared" ca="1" si="715"/>
        <v>-5.0499418312238611E-4</v>
      </c>
      <c r="DV381" s="223">
        <f t="shared" ca="1" si="716"/>
        <v>1.1481479871574911E-5</v>
      </c>
      <c r="DW381" s="223">
        <f t="shared" ca="1" si="717"/>
        <v>5.252457056122452E-4</v>
      </c>
      <c r="DX381" s="223">
        <f t="shared" ca="1" si="718"/>
        <v>9.149692337026144E-4</v>
      </c>
      <c r="DY381" s="223">
        <f t="shared" ca="1" si="719"/>
        <v>1.0886159412414631E-3</v>
      </c>
      <c r="DZ381" s="223">
        <f t="shared" ca="1" si="720"/>
        <v>1.0051778608762792E-3</v>
      </c>
      <c r="EA381" s="223">
        <f t="shared" ca="1" si="721"/>
        <v>6.8435951867650122E-4</v>
      </c>
      <c r="EB381" s="223">
        <f t="shared" ca="1" si="722"/>
        <v>2.0192456308374302E-4</v>
      </c>
      <c r="EC381" s="223">
        <f t="shared" ca="1" si="723"/>
        <v>-3.2819638672088665E-4</v>
      </c>
      <c r="ED381" s="223">
        <f t="shared" ca="1" si="724"/>
        <v>-7.8081130774664215E-4</v>
      </c>
      <c r="EE381" s="223">
        <f t="shared" ca="1" si="725"/>
        <v>-1.0490318047699343E-3</v>
      </c>
      <c r="EF381" s="223">
        <f t="shared" ca="1" si="726"/>
        <v>-1.0695156034620321E-3</v>
      </c>
      <c r="EG381" s="223">
        <f t="shared" ca="1" si="727"/>
        <v>-8.3742530172112425E-4</v>
      </c>
      <c r="EH381" s="223">
        <f t="shared" ca="1" si="728"/>
        <v>-4.0757075832036706E-4</v>
      </c>
      <c r="EI381" s="223">
        <f t="shared" ca="1" si="729"/>
        <v>1.1853466474250572E-4</v>
      </c>
      <c r="EJ381" s="223">
        <f t="shared" ca="1" si="730"/>
        <v>6.1664724111799157E-4</v>
      </c>
      <c r="EK381" s="223">
        <f t="shared" ca="1" si="731"/>
        <v>9.6913396434491225E-4</v>
      </c>
      <c r="EL381" s="223">
        <f t="shared" ca="1" si="732"/>
        <v>1.092752461197998E-3</v>
      </c>
      <c r="EM381" s="223">
        <f t="shared" ca="1" si="733"/>
        <v>9.5830930005412333E-4</v>
      </c>
      <c r="EN381" s="223">
        <f t="shared" ca="1" si="734"/>
        <v>5.9755423788303286E-4</v>
      </c>
      <c r="EO381" s="223">
        <f t="shared" ca="1" si="735"/>
        <v>9.5682277926931181E-5</v>
      </c>
      <c r="EP381" s="223">
        <f t="shared" ca="1" si="736"/>
        <v>-4.2878576683293265E-4</v>
      </c>
      <c r="EQ381" s="223">
        <f t="shared" ca="1" si="737"/>
        <v>-8.5199284916670081E-4</v>
      </c>
      <c r="ER381" s="223">
        <f t="shared" ca="1" si="738"/>
        <v>-1.0739954546727655E-3</v>
      </c>
      <c r="ES381" s="223">
        <f t="shared" ca="1" si="739"/>
        <v>-1.0423660094120834E-3</v>
      </c>
      <c r="ET381" s="223">
        <f t="shared" ca="1" si="740"/>
        <v>-7.6457404319614476E-4</v>
      </c>
      <c r="EU381" s="223">
        <f t="shared" ca="1" si="741"/>
        <v>-3.0622220431487582E-4</v>
      </c>
      <c r="EV381" s="223">
        <f t="shared" ca="1" si="742"/>
        <v>2.2444629599432719E-4</v>
      </c>
      <c r="EW381" s="223">
        <f t="shared" ca="1" si="743"/>
        <v>7.0211012659810639E-4</v>
      </c>
      <c r="EX381" s="223">
        <f t="shared" ca="1" si="744"/>
        <v>1.0139654051280476E-3</v>
      </c>
      <c r="EY381" s="223">
        <f t="shared" ca="1" si="745"/>
        <v>1.0863651775939362E-3</v>
      </c>
      <c r="EZ381" s="223">
        <f t="shared" ca="1" si="746"/>
        <v>9.0221169680729111E-4</v>
      </c>
      <c r="FA381" s="223">
        <f t="shared" ca="1" si="747"/>
        <v>5.0499418312239001E-4</v>
      </c>
      <c r="FB381" s="223">
        <f t="shared" ca="1" si="748"/>
        <v>-1.1481479871578272E-5</v>
      </c>
      <c r="FC381" s="223">
        <f t="shared" ca="1" si="749"/>
        <v>-5.2524570561224119E-4</v>
      </c>
      <c r="FD381" s="223">
        <f t="shared" ca="1" si="750"/>
        <v>-9.1496923370261625E-4</v>
      </c>
      <c r="FE381" s="223">
        <f t="shared" ca="1" si="751"/>
        <v>-1.0886159412414635E-3</v>
      </c>
      <c r="FF381" s="223">
        <f t="shared" ca="1" si="752"/>
        <v>-1.005177860876281E-3</v>
      </c>
      <c r="FG381" s="223">
        <f t="shared" ca="1" si="753"/>
        <v>-6.8435951867649883E-4</v>
      </c>
      <c r="FH381" s="223">
        <f t="shared" ca="1" si="754"/>
        <v>-2.0192456308374746E-4</v>
      </c>
      <c r="FI381" s="223">
        <f t="shared" ca="1" si="755"/>
        <v>3.2819638672088231E-4</v>
      </c>
      <c r="FJ381" s="223">
        <f t="shared" ca="1" si="756"/>
        <v>7.8081130774664432E-4</v>
      </c>
      <c r="FK381" s="223">
        <f t="shared" ca="1" si="757"/>
        <v>1.0490318047699332E-3</v>
      </c>
      <c r="FL381" s="223">
        <f t="shared" ca="1" si="758"/>
        <v>1.0695156034620328E-3</v>
      </c>
      <c r="FM381" s="223">
        <f t="shared" ca="1" si="759"/>
        <v>8.374253017211223E-4</v>
      </c>
      <c r="FN381" s="223">
        <f t="shared" ca="1" si="760"/>
        <v>4.0757075832036408E-4</v>
      </c>
      <c r="FO381" s="223">
        <f t="shared" ca="1" si="761"/>
        <v>-1.1853466474250903E-4</v>
      </c>
      <c r="FP381" s="223">
        <f t="shared" ca="1" si="762"/>
        <v>-6.1664724111799418E-4</v>
      </c>
      <c r="FQ381" s="223">
        <f t="shared" ca="1" si="763"/>
        <v>-9.6913396434490672E-4</v>
      </c>
      <c r="FR381" s="223">
        <f t="shared" ca="1" si="764"/>
        <v>-1.092752461197998E-3</v>
      </c>
      <c r="FS381" s="223">
        <f t="shared" ca="1" si="765"/>
        <v>-9.5830930005412181E-4</v>
      </c>
      <c r="FT381" s="223">
        <f t="shared" ca="1" si="766"/>
        <v>-5.9755423788304316E-4</v>
      </c>
      <c r="FU381" s="223">
        <f t="shared" ca="1" si="767"/>
        <v>-9.5682277926928037E-5</v>
      </c>
      <c r="FV381" s="223">
        <f t="shared" ca="1" si="768"/>
        <v>4.2878576683293558E-4</v>
      </c>
      <c r="FW381" s="223">
        <f t="shared" ca="1" si="769"/>
        <v>8.5199284916670287E-4</v>
      </c>
      <c r="FX381" s="223">
        <f t="shared" ca="1" si="770"/>
        <v>1.0739954546727661E-3</v>
      </c>
      <c r="FY381" s="223">
        <f t="shared" ca="1" si="771"/>
        <v>1.0423660094120873E-3</v>
      </c>
      <c r="FZ381" s="223">
        <f t="shared" ca="1" si="772"/>
        <v>7.6457404319614248E-4</v>
      </c>
      <c r="GA381" s="223">
        <f t="shared" ca="1" si="773"/>
        <v>3.0622220431487278E-4</v>
      </c>
      <c r="GB381" s="223">
        <f t="shared" ca="1" si="774"/>
        <v>-2.2444629599431516E-4</v>
      </c>
      <c r="GC381" s="223">
        <f t="shared" ca="1" si="775"/>
        <v>-7.0211012659810899E-4</v>
      </c>
      <c r="GD381" s="223">
        <f t="shared" ca="1" si="776"/>
        <v>-1.0139654051280486E-3</v>
      </c>
      <c r="GE381" s="223">
        <f t="shared" ca="1" si="777"/>
        <v>-1.0863651775939375E-3</v>
      </c>
      <c r="GF381" s="223">
        <f t="shared" ca="1" si="778"/>
        <v>-9.0221169680728937E-4</v>
      </c>
      <c r="GG381" s="223">
        <f t="shared" ca="1" si="779"/>
        <v>-5.0499418312238719E-4</v>
      </c>
      <c r="GH381" s="223">
        <f t="shared" ca="1" si="780"/>
        <v>1.1481479871581525E-5</v>
      </c>
      <c r="GI381" s="223">
        <f t="shared" ca="1" si="781"/>
        <v>5.2524570561224412E-4</v>
      </c>
      <c r="GJ381" s="223">
        <f t="shared" ca="1" si="782"/>
        <v>9.1496923370260953E-4</v>
      </c>
      <c r="GK381" s="223">
        <f t="shared" ca="1" si="783"/>
        <v>1.0886159412414637E-3</v>
      </c>
      <c r="GL381" s="223">
        <f t="shared" ca="1" si="784"/>
        <v>1.0051778608762797E-3</v>
      </c>
      <c r="GM381" s="223">
        <f t="shared" ca="1" si="785"/>
        <v>6.8435951867650848E-4</v>
      </c>
      <c r="GN381" s="223">
        <f t="shared" ca="1" si="786"/>
        <v>2.0192456308374437E-4</v>
      </c>
      <c r="GO381" s="223">
        <f t="shared" ca="1" si="787"/>
        <v>-3.281963867208854E-4</v>
      </c>
      <c r="GP381" s="223">
        <f t="shared" ca="1" si="788"/>
        <v>-7.8081130774663575E-4</v>
      </c>
      <c r="GQ381" s="223">
        <f t="shared" ca="1" si="789"/>
        <v>-1.0490318047699338E-3</v>
      </c>
      <c r="GR381" s="223">
        <f t="shared" ca="1" si="790"/>
        <v>-1.0695156034620321E-3</v>
      </c>
      <c r="GS381" s="223">
        <f t="shared" ca="1" si="791"/>
        <v>-8.3742530172112013E-4</v>
      </c>
      <c r="GT381" s="223">
        <f t="shared" ca="1" si="792"/>
        <v>-4.075707583203611E-4</v>
      </c>
      <c r="GU381" s="223">
        <f t="shared" ca="1" si="793"/>
        <v>1.1853466474249673E-4</v>
      </c>
      <c r="GV381" s="223">
        <f t="shared" ca="1" si="794"/>
        <v>6.1664724111799678E-4</v>
      </c>
      <c r="GW381" s="223">
        <f t="shared" ca="1" si="795"/>
        <v>9.6913396434490813E-4</v>
      </c>
      <c r="GX381" s="223">
        <f t="shared" ca="1" si="796"/>
        <v>1.092752461197998E-3</v>
      </c>
      <c r="GY381" s="223">
        <f t="shared" ca="1" si="797"/>
        <v>9.5830930005412018E-4</v>
      </c>
      <c r="GZ381" s="223">
        <f t="shared" ca="1" si="798"/>
        <v>5.9755423788304045E-4</v>
      </c>
      <c r="HA381" s="223">
        <f t="shared" ca="1" si="799"/>
        <v>9.5682277926924784E-5</v>
      </c>
      <c r="HB381" s="223">
        <f t="shared" ca="1" si="800"/>
        <v>-4.2878576683293851E-4</v>
      </c>
      <c r="HC381" s="223">
        <f t="shared" ca="1" si="801"/>
        <v>-8.5199284916669517E-4</v>
      </c>
      <c r="HD381" s="223">
        <f t="shared" ca="1" si="802"/>
        <v>-1.0739954546727668E-3</v>
      </c>
      <c r="HE381" s="223">
        <f t="shared" ca="1" si="803"/>
        <v>-1.0423660094120864E-3</v>
      </c>
      <c r="HF381" s="223">
        <f t="shared" ca="1" si="804"/>
        <v>-7.6457404319615126E-4</v>
      </c>
      <c r="HG381" s="223">
        <f t="shared" ca="1" si="805"/>
        <v>-3.0622220431486969E-4</v>
      </c>
      <c r="HH381" s="223">
        <f t="shared" ca="1" si="806"/>
        <v>2.2444629599431836E-4</v>
      </c>
      <c r="HI381" s="223">
        <f t="shared" ca="1" si="807"/>
        <v>7.0211012659809956E-4</v>
      </c>
      <c r="HJ381" s="223">
        <f t="shared" ca="1" si="808"/>
        <v>1.0139654051280499E-3</v>
      </c>
      <c r="HK381" s="223">
        <f t="shared" ca="1" si="809"/>
        <v>1.0863651775939371E-3</v>
      </c>
      <c r="HL381" s="223">
        <f t="shared" ca="1" si="810"/>
        <v>9.0221169680728764E-4</v>
      </c>
      <c r="HM381" s="223">
        <f t="shared" ca="1" si="811"/>
        <v>5.0499418312238437E-4</v>
      </c>
      <c r="HN381" s="223">
        <f t="shared" ca="1" si="812"/>
        <v>-1.1481479871569165E-5</v>
      </c>
      <c r="HO381" s="223">
        <f t="shared" ca="1" si="813"/>
        <v>-5.2524570561224683E-4</v>
      </c>
      <c r="HP381" s="223">
        <f t="shared" ca="1" si="814"/>
        <v>-9.1496923370261126E-4</v>
      </c>
      <c r="HQ381" s="223">
        <f t="shared" ca="1" si="815"/>
        <v>-1.0886159412414626E-3</v>
      </c>
      <c r="HR381" s="223">
        <f t="shared" ca="1" si="816"/>
        <v>-1.0051778608762786E-3</v>
      </c>
      <c r="HS381" s="223">
        <f t="shared" ca="1" si="817"/>
        <v>-6.8435951867650588E-4</v>
      </c>
      <c r="HT381" s="223">
        <f t="shared" ca="1" si="818"/>
        <v>-2.0192456308374117E-4</v>
      </c>
      <c r="HU381" s="223">
        <f t="shared" ca="1" si="819"/>
        <v>3.2819638672088849E-4</v>
      </c>
      <c r="HV381" s="223">
        <f t="shared" ca="1" si="820"/>
        <v>7.8081130774663803E-4</v>
      </c>
      <c r="HW381" s="223">
        <f t="shared" ca="1" si="821"/>
        <v>1.0490318047699349E-3</v>
      </c>
      <c r="HX381" s="223">
        <f t="shared" ca="1" si="822"/>
        <v>1.0695156034620315E-3</v>
      </c>
      <c r="HY381" s="223">
        <f t="shared" ca="1" si="823"/>
        <v>8.3742530172112805E-4</v>
      </c>
      <c r="HZ381" s="223">
        <f t="shared" ca="1" si="824"/>
        <v>4.0757075832035806E-4</v>
      </c>
      <c r="IA381" s="223">
        <f t="shared" ca="1" si="825"/>
        <v>-1.1853466474250003E-4</v>
      </c>
      <c r="IB381" s="223">
        <f t="shared" ca="1" si="826"/>
        <v>-6.1664724111798659E-4</v>
      </c>
      <c r="IC381" s="223">
        <f t="shared" ca="1" si="827"/>
        <v>-9.6913396434490965E-4</v>
      </c>
      <c r="ID381" s="223">
        <f t="shared" ca="1" si="828"/>
        <v>-1.092752461197998E-3</v>
      </c>
      <c r="IE381" s="223">
        <f t="shared" ca="1" si="829"/>
        <v>-5.8707526749039122E-4</v>
      </c>
      <c r="IF381" s="223">
        <f t="shared" ca="1" si="830"/>
        <v>-5.9755423788303774E-4</v>
      </c>
      <c r="IG381" s="223">
        <f t="shared" ca="1" si="831"/>
        <v>-9.5682277926937144E-5</v>
      </c>
      <c r="IH381" s="223">
        <f t="shared" ca="1" si="832"/>
        <v>4.2878576683294149E-4</v>
      </c>
      <c r="II381" s="223">
        <f t="shared" ca="1" si="833"/>
        <v>8.5199284916669723E-4</v>
      </c>
      <c r="IJ381" s="223">
        <f t="shared" ca="1" si="834"/>
        <v>1.0739954546727646E-3</v>
      </c>
      <c r="IK381" s="223">
        <f t="shared" ca="1" si="835"/>
        <v>1.0423660094120853E-3</v>
      </c>
      <c r="IL381" s="223">
        <f t="shared" ca="1" si="836"/>
        <v>7.6457404319614898E-4</v>
      </c>
      <c r="IM381" s="223">
        <f t="shared" ca="1" si="837"/>
        <v>3.0622220431488146E-4</v>
      </c>
      <c r="IN381" s="223">
        <f t="shared" ca="1" si="838"/>
        <v>-2.244462959943215E-4</v>
      </c>
      <c r="IO381" s="223">
        <f t="shared" ca="1" si="839"/>
        <v>-7.0211012659810194E-4</v>
      </c>
      <c r="IP381" s="223">
        <f t="shared" ca="1" si="840"/>
        <v>-1.0139654051280513E-3</v>
      </c>
      <c r="IQ381" s="223">
        <f t="shared" ca="1" si="841"/>
        <v>-1.0863651775939371E-3</v>
      </c>
      <c r="IR381" s="223">
        <f t="shared" ca="1" si="842"/>
        <v>-9.0221169680729458E-4</v>
      </c>
      <c r="IS381" s="223">
        <f t="shared" ca="1" si="843"/>
        <v>-5.0499418312238155E-4</v>
      </c>
      <c r="IT381" s="223">
        <f t="shared" ca="1" si="844"/>
        <v>1.1481479871572309E-5</v>
      </c>
      <c r="IU381" s="223">
        <f t="shared" ca="1" si="845"/>
        <v>5.252457056122361E-4</v>
      </c>
      <c r="IV381" s="223">
        <f t="shared" ca="1" si="846"/>
        <v>9.149692337026131E-4</v>
      </c>
      <c r="IW381" s="223">
        <f t="shared" ca="1" si="847"/>
        <v>1.0886159412414628E-3</v>
      </c>
      <c r="IX381" s="223">
        <f t="shared" ca="1" si="848"/>
        <v>1.0051778608762773E-3</v>
      </c>
      <c r="IY381" s="223">
        <f t="shared" ca="1" si="849"/>
        <v>6.8435951867650349E-4</v>
      </c>
      <c r="IZ381" s="223">
        <f t="shared" ca="1" si="850"/>
        <v>2.0192456308375321E-4</v>
      </c>
      <c r="JA381" s="223">
        <f t="shared" ca="1" si="851"/>
        <v>-3.2819638672089153E-4</v>
      </c>
      <c r="JB381" s="223">
        <f t="shared" ca="1" si="852"/>
        <v>-7.808113077466402E-4</v>
      </c>
    </row>
    <row r="382" spans="2:262">
      <c r="B382" s="230">
        <v>21</v>
      </c>
      <c r="C382" s="229">
        <f t="shared" si="853"/>
        <v>4.1015625000000009E-4</v>
      </c>
      <c r="D382" s="226">
        <f t="shared" ca="1" si="597"/>
        <v>58.253744837064545</v>
      </c>
      <c r="E382" s="225">
        <f ca="1">AA361</f>
        <v>0.15374483706454031</v>
      </c>
      <c r="F382" s="224">
        <v>21</v>
      </c>
      <c r="G382" s="223">
        <f t="shared" ca="1" si="854"/>
        <v>4.8376090252412705E-3</v>
      </c>
      <c r="H382" s="223">
        <f t="shared" ca="1" si="598"/>
        <v>4.7646610415475257E-3</v>
      </c>
      <c r="I382" s="223">
        <f t="shared" ca="1" si="599"/>
        <v>3.4537301533447014E-3</v>
      </c>
      <c r="J382" s="223">
        <f t="shared" ca="1" si="600"/>
        <v>1.2454303129027138E-3</v>
      </c>
      <c r="K382" s="223">
        <f t="shared" ca="1" si="601"/>
        <v>-1.2864647261664952E-3</v>
      </c>
      <c r="L382" s="223">
        <f t="shared" ca="1" si="602"/>
        <v>-3.4841027584181098E-3</v>
      </c>
      <c r="M382" s="223">
        <f t="shared" ca="1" si="603"/>
        <v>-4.7764802454046545E-3</v>
      </c>
      <c r="N382" s="223">
        <f t="shared" ca="1" si="604"/>
        <v>-4.8278038912105605E-3</v>
      </c>
      <c r="O382" s="223">
        <f t="shared" ca="1" si="605"/>
        <v>-3.6247384773279972E-3</v>
      </c>
      <c r="P382" s="223">
        <f t="shared" ca="1" si="606"/>
        <v>-1.4798716993780175E-3</v>
      </c>
      <c r="Q382" s="223">
        <f t="shared" ca="1" si="607"/>
        <v>1.0495042490504878E-3</v>
      </c>
      <c r="R382" s="223">
        <f t="shared" ca="1" si="608"/>
        <v>3.3061916878023112E-3</v>
      </c>
      <c r="S382" s="223">
        <f t="shared" ca="1" si="609"/>
        <v>4.7038445062866016E-3</v>
      </c>
      <c r="T382" s="223">
        <f t="shared" ca="1" si="610"/>
        <v>4.8793161384339916E-3</v>
      </c>
      <c r="U382" s="223">
        <f t="shared" ca="1" si="611"/>
        <v>3.787014488829816E-3</v>
      </c>
      <c r="V382" s="223">
        <f t="shared" ca="1" si="612"/>
        <v>1.7107479453080669E-3</v>
      </c>
      <c r="W382" s="223">
        <f t="shared" ca="1" si="613"/>
        <v>-8.1001542427280773E-4</v>
      </c>
      <c r="X382" s="223">
        <f t="shared" ca="1" si="614"/>
        <v>-3.1203157118224064E-3</v>
      </c>
      <c r="Y382" s="223">
        <f t="shared" ca="1" si="615"/>
        <v>-4.6198767937447845E-3</v>
      </c>
      <c r="Z382" s="223">
        <f t="shared" ca="1" si="616"/>
        <v>-4.9190736857023173E-3</v>
      </c>
      <c r="AA382" s="223">
        <f t="shared" ca="1" si="617"/>
        <v>-3.9401672507247479E-3</v>
      </c>
      <c r="AB382" s="223">
        <f t="shared" ca="1" si="618"/>
        <v>-1.9375028495940468E-3</v>
      </c>
      <c r="AC382" s="223">
        <f t="shared" ca="1" si="619"/>
        <v>5.6857520138906947E-4</v>
      </c>
      <c r="AD382" s="223">
        <f t="shared" ca="1" si="620"/>
        <v>2.9269226219853441E-3</v>
      </c>
      <c r="AE382" s="223">
        <f t="shared" ca="1" si="621"/>
        <v>4.5247793933534258E-3</v>
      </c>
      <c r="AF382" s="223">
        <f t="shared" ca="1" si="622"/>
        <v>4.9469807536018174E-3</v>
      </c>
      <c r="AG382" s="223">
        <f t="shared" ca="1" si="623"/>
        <v>4.0838278045948005E-3</v>
      </c>
      <c r="AH382" s="223">
        <f t="shared" ca="1" si="624"/>
        <v>2.1595901398101481E-3</v>
      </c>
      <c r="AI382" s="223">
        <f t="shared" ca="1" si="625"/>
        <v>-3.2576523104389625E-4</v>
      </c>
      <c r="AJ382" s="223">
        <f t="shared" ca="1" si="626"/>
        <v>-2.7264783191837763E-3</v>
      </c>
      <c r="AK382" s="223">
        <f t="shared" ca="1" si="627"/>
        <v>-4.4187814030796036E-3</v>
      </c>
      <c r="AL382" s="223">
        <f t="shared" ca="1" si="628"/>
        <v>-4.9629701115615522E-3</v>
      </c>
      <c r="AM382" s="223">
        <f t="shared" ca="1" si="629"/>
        <v>-4.2176500595825055E-3</v>
      </c>
      <c r="AN382" s="223">
        <f t="shared" ca="1" si="630"/>
        <v>-2.3764747882216836E-3</v>
      </c>
      <c r="AO382" s="223">
        <f t="shared" ca="1" si="631"/>
        <v>8.2170463723456669E-5</v>
      </c>
      <c r="AP382" s="223">
        <f t="shared" ca="1" si="632"/>
        <v>2.5194656912999984E-3</v>
      </c>
      <c r="AQ382" s="223">
        <f t="shared" ca="1" si="633"/>
        <v>4.3021381813662316E-3</v>
      </c>
      <c r="AR382" s="223">
        <f t="shared" ca="1" si="634"/>
        <v>4.9670032398176946E-3</v>
      </c>
      <c r="AS382" s="223">
        <f t="shared" ca="1" si="635"/>
        <v>4.3413116261541707E-3</v>
      </c>
      <c r="AT382" s="223">
        <f t="shared" ca="1" si="636"/>
        <v>2.5876343007138008E-3</v>
      </c>
      <c r="AU382" s="223">
        <f t="shared" ca="1" si="637"/>
        <v>1.6162225944135831E-4</v>
      </c>
      <c r="AV382" s="223">
        <f t="shared" ca="1" si="638"/>
        <v>-2.3063834498867558E-3</v>
      </c>
      <c r="AW382" s="223">
        <f t="shared" ca="1" si="639"/>
        <v>-4.1751307319511394E-3</v>
      </c>
      <c r="AX382" s="223">
        <f t="shared" ca="1" si="640"/>
        <v>-4.9590704222110156E-3</v>
      </c>
      <c r="AY382" s="223">
        <f t="shared" ca="1" si="641"/>
        <v>-4.4545145927644336E-3</v>
      </c>
      <c r="AZ382" s="223">
        <f t="shared" ca="1" si="642"/>
        <v>-2.7925599755255024E-3</v>
      </c>
      <c r="BA382" s="223">
        <f t="shared" ca="1" si="643"/>
        <v>-4.0502562042675798E-4</v>
      </c>
      <c r="BB382" s="223">
        <f t="shared" ca="1" si="644"/>
        <v>2.0877449287273883E-3</v>
      </c>
      <c r="BC382" s="223">
        <f t="shared" ca="1" si="645"/>
        <v>4.0380650269045259E-3</v>
      </c>
      <c r="BD382" s="223">
        <f t="shared" ca="1" si="646"/>
        <v>4.939190769593961E-3</v>
      </c>
      <c r="BE382" s="223">
        <f t="shared" ca="1" si="647"/>
        <v>4.5569862435513378E-3</v>
      </c>
      <c r="BF382" s="223">
        <f t="shared" ca="1" si="648"/>
        <v>2.9907581287567822E-3</v>
      </c>
      <c r="BG382" s="223">
        <f t="shared" ca="1" si="649"/>
        <v>6.4745323921647788E-4</v>
      </c>
      <c r="BH382" s="223">
        <f t="shared" ca="1" si="650"/>
        <v>-1.8640768471698591E-3</v>
      </c>
      <c r="BI382" s="223">
        <f t="shared" ca="1" si="651"/>
        <v>-3.8912712695153649E-3</v>
      </c>
      <c r="BJ382" s="223">
        <f t="shared" ca="1" si="652"/>
        <v>-4.9074121737909381E-3</v>
      </c>
      <c r="BK382" s="223">
        <f t="shared" ca="1" si="653"/>
        <v>-4.6484797153326651E-3</v>
      </c>
      <c r="BL382" s="223">
        <f t="shared" ca="1" si="654"/>
        <v>-3.1817512836964149E-3</v>
      </c>
      <c r="BM382" s="223">
        <f t="shared" ca="1" si="655"/>
        <v>-8.8832108644273629E-4</v>
      </c>
      <c r="BN382" s="223">
        <f t="shared" ca="1" si="656"/>
        <v>1.635918041213665E-3</v>
      </c>
      <c r="BO382" s="223">
        <f t="shared" ca="1" si="657"/>
        <v>3.735103098802844E-3</v>
      </c>
      <c r="BP382" s="223">
        <f t="shared" ca="1" si="658"/>
        <v>4.8638111922227108E-3</v>
      </c>
      <c r="BQ382" s="223">
        <f t="shared" ca="1" si="659"/>
        <v>4.7287745923210219E-3</v>
      </c>
      <c r="BR382" s="223">
        <f t="shared" ca="1" si="660"/>
        <v>3.3650793211051381E-3</v>
      </c>
      <c r="BS382" s="223">
        <f t="shared" ca="1" si="661"/>
        <v>1.1270488903640167E-3</v>
      </c>
      <c r="BT382" s="223">
        <f t="shared" ca="1" si="662"/>
        <v>-1.4038181654066903E-3</v>
      </c>
      <c r="BU382" s="223">
        <f t="shared" ca="1" si="663"/>
        <v>-3.5699367375689032E-3</v>
      </c>
      <c r="BV382" s="223">
        <f t="shared" ca="1" si="664"/>
        <v>-4.808492863472881E-3</v>
      </c>
      <c r="BW382" s="223">
        <f t="shared" ca="1" si="665"/>
        <v>-4.7976774371247463E-3</v>
      </c>
      <c r="BX382" s="223">
        <f t="shared" ca="1" si="666"/>
        <v>-3.5403005876831809E-3</v>
      </c>
      <c r="BY382" s="223">
        <f t="shared" ca="1" si="667"/>
        <v>-1.3630615347905524E-3</v>
      </c>
      <c r="BZ382" s="223">
        <f t="shared" ca="1" si="668"/>
        <v>1.1683363686792849E-3</v>
      </c>
      <c r="CA382" s="223">
        <f t="shared" ca="1" si="669"/>
        <v>3.3961700860446298E-3</v>
      </c>
      <c r="CB382" s="223">
        <f t="shared" ca="1" si="670"/>
        <v>4.7415904542407053E-3</v>
      </c>
      <c r="CC382" s="223">
        <f t="shared" ca="1" si="671"/>
        <v>4.8550222567555236E-3</v>
      </c>
      <c r="CD382" s="223">
        <f t="shared" ca="1" si="672"/>
        <v>3.7069929600517864E-3</v>
      </c>
      <c r="CE382" s="223">
        <f t="shared" ca="1" si="673"/>
        <v>1.5957904445897217E-3</v>
      </c>
      <c r="CF382" s="223">
        <f t="shared" ca="1" si="674"/>
        <v>-9.3003994730555097E-4</v>
      </c>
      <c r="CG382" s="223">
        <f t="shared" ca="1" si="675"/>
        <v>-3.214221763313734E-3</v>
      </c>
      <c r="CH382" s="223">
        <f t="shared" ca="1" si="676"/>
        <v>-4.6632651382899903E-3</v>
      </c>
      <c r="CI382" s="223">
        <f t="shared" ca="1" si="677"/>
        <v>-4.9006709025200511E-3</v>
      </c>
      <c r="CJ382" s="223">
        <f t="shared" ca="1" si="678"/>
        <v>-3.86475486168537E-3</v>
      </c>
      <c r="CK382" s="223">
        <f t="shared" ca="1" si="679"/>
        <v>-1.8246749554331396E-3</v>
      </c>
      <c r="CL382" s="223">
        <f t="shared" ca="1" si="680"/>
        <v>6.8950297823691491E-4</v>
      </c>
      <c r="CM382" s="223">
        <f t="shared" ca="1" si="681"/>
        <v>3.0245300988224139E-3</v>
      </c>
      <c r="CN382" s="223">
        <f t="shared" ca="1" si="682"/>
        <v>4.573705608167348E-3</v>
      </c>
      <c r="CO382" s="223">
        <f t="shared" ca="1" si="683"/>
        <v>4.934513402832328E-3</v>
      </c>
      <c r="CP382" s="223">
        <f t="shared" ca="1" si="684"/>
        <v>4.0132062303446297E-3</v>
      </c>
      <c r="CQ382" s="223">
        <f t="shared" ca="1" si="685"/>
        <v>2.0491636644862686E-3</v>
      </c>
      <c r="CR382" s="223">
        <f t="shared" ca="1" si="686"/>
        <v>-4.47304936100343E-4</v>
      </c>
      <c r="CS382" s="223">
        <f t="shared" ca="1" si="687"/>
        <v>-2.827552076405481E-3</v>
      </c>
      <c r="CT382" s="223">
        <f t="shared" ca="1" si="688"/>
        <v>-4.4731276206253327E-3</v>
      </c>
      <c r="CU382" s="223">
        <f t="shared" ca="1" si="689"/>
        <v>-4.9564682281448592E-3</v>
      </c>
      <c r="CV382" s="223">
        <f t="shared" ca="1" si="690"/>
        <v>-4.1519894336796391E-3</v>
      </c>
      <c r="CW382" s="223">
        <f t="shared" ca="1" si="691"/>
        <v>-2.2687157587860792E-3</v>
      </c>
      <c r="CX382" s="223">
        <f t="shared" ca="1" si="692"/>
        <v>2.0402929719341972E-4</v>
      </c>
      <c r="CY382" s="223">
        <f t="shared" ca="1" si="693"/>
        <v>2.6237622333721757E-3</v>
      </c>
      <c r="CZ382" s="223">
        <f t="shared" ca="1" si="694"/>
        <v>4.3617734768455416E-3</v>
      </c>
      <c r="DA382" s="223">
        <f t="shared" ca="1" si="695"/>
        <v>4.9664824873604458E-3</v>
      </c>
      <c r="DB382" s="223">
        <f t="shared" ca="1" si="696"/>
        <v>4.2807701307975721E-3</v>
      </c>
      <c r="DC382" s="223">
        <f t="shared" ca="1" si="697"/>
        <v>2.4828023181069745E-3</v>
      </c>
      <c r="DD382" s="223">
        <f t="shared" ca="1" si="698"/>
        <v>3.9737866161297826E-5</v>
      </c>
      <c r="DE382" s="223">
        <f t="shared" ca="1" si="699"/>
        <v>-2.4136515173042777E-3</v>
      </c>
      <c r="DF382" s="223">
        <f t="shared" ca="1" si="700"/>
        <v>-4.2399114387137778E-3</v>
      </c>
      <c r="DG382" s="223">
        <f t="shared" ca="1" si="701"/>
        <v>-4.9645320552514915E-3</v>
      </c>
      <c r="DH382" s="223">
        <f t="shared" ca="1" si="702"/>
        <v>-4.3992380777192527E-3</v>
      </c>
      <c r="DI382" s="223">
        <f t="shared" ca="1" si="703"/>
        <v>-2.6909075891757514E-3</v>
      </c>
      <c r="DJ382" s="223">
        <f t="shared" ca="1" si="704"/>
        <v>-2.8340929751580679E-4</v>
      </c>
      <c r="DK382" s="223">
        <f t="shared" ca="1" si="705"/>
        <v>2.1977261033202583E-3</v>
      </c>
      <c r="DL382" s="223">
        <f t="shared" ca="1" si="706"/>
        <v>4.1078350825537709E-3</v>
      </c>
      <c r="DM382" s="223">
        <f t="shared" ca="1" si="707"/>
        <v>4.9506216305797868E-3</v>
      </c>
      <c r="DN382" s="223">
        <f t="shared" ca="1" si="708"/>
        <v>4.5071078747839603E-3</v>
      </c>
      <c r="DO382" s="223">
        <f t="shared" ca="1" si="709"/>
        <v>2.8925302281665351E-3</v>
      </c>
      <c r="DP382" s="223">
        <f t="shared" ca="1" si="710"/>
        <v>5.2639797104884253E-4</v>
      </c>
      <c r="DQ382" s="223">
        <f t="shared" ca="1" si="711"/>
        <v>-1.9765061746552697E-3</v>
      </c>
      <c r="DR382" s="223">
        <f t="shared" ca="1" si="712"/>
        <v>-3.9658625918760539E-3</v>
      </c>
      <c r="DS382" s="223">
        <f t="shared" ca="1" si="713"/>
        <v>-4.9247847247767713E-3</v>
      </c>
      <c r="DT382" s="223">
        <f t="shared" ca="1" si="714"/>
        <v>-4.6041196542022881E-3</v>
      </c>
      <c r="DU382" s="223">
        <f t="shared" ca="1" si="715"/>
        <v>-3.0871845084819126E-3</v>
      </c>
      <c r="DV382" s="223">
        <f t="shared" ca="1" si="716"/>
        <v>-7.6811850576263959E-4</v>
      </c>
      <c r="DW382" s="223">
        <f t="shared" ca="1" si="717"/>
        <v>1.750524669494041E-3</v>
      </c>
      <c r="DX382" s="223">
        <f t="shared" ca="1" si="718"/>
        <v>3.8143359908459499E-3</v>
      </c>
      <c r="DY382" s="223">
        <f t="shared" ca="1" si="719"/>
        <v>4.8870835812115723E-3</v>
      </c>
      <c r="DZ382" s="223">
        <f t="shared" ca="1" si="720"/>
        <v>4.6900397061003882E-3</v>
      </c>
      <c r="EA382" s="223">
        <f t="shared" ca="1" si="721"/>
        <v>3.2744014909109843E-3</v>
      </c>
      <c r="EB382" s="223">
        <f t="shared" ca="1" si="722"/>
        <v>1.0079885757167855E-3</v>
      </c>
      <c r="EC382" s="223">
        <f t="shared" ca="1" si="723"/>
        <v>-1.5203259970761826E-3</v>
      </c>
      <c r="ED382" s="223">
        <f t="shared" ca="1" si="724"/>
        <v>-3.6536203203175236E-3</v>
      </c>
      <c r="EE382" s="223">
        <f t="shared" ca="1" si="725"/>
        <v>-4.8376090252412679E-3</v>
      </c>
      <c r="EF382" s="223">
        <f t="shared" ca="1" si="726"/>
        <v>-4.7646610415475309E-3</v>
      </c>
      <c r="EG382" s="223">
        <f t="shared" ca="1" si="727"/>
        <v>-3.4537301533446754E-3</v>
      </c>
      <c r="EH382" s="223">
        <f t="shared" ca="1" si="728"/>
        <v>-1.2454303129026919E-3</v>
      </c>
      <c r="EI382" s="223">
        <f t="shared" ca="1" si="729"/>
        <v>1.2864647261665043E-3</v>
      </c>
      <c r="EJ382" s="223">
        <f t="shared" ca="1" si="730"/>
        <v>3.4841027584181072E-3</v>
      </c>
      <c r="EK382" s="223">
        <f t="shared" ca="1" si="731"/>
        <v>4.7764802454046502E-3</v>
      </c>
      <c r="EL382" s="223">
        <f t="shared" ca="1" si="732"/>
        <v>4.8278038912105518E-3</v>
      </c>
      <c r="EM382" s="223">
        <f t="shared" ca="1" si="733"/>
        <v>3.6247384773279785E-3</v>
      </c>
      <c r="EN382" s="223">
        <f t="shared" ca="1" si="734"/>
        <v>1.4798716993780041E-3</v>
      </c>
      <c r="EO382" s="223">
        <f t="shared" ca="1" si="735"/>
        <v>-1.0495042490504887E-3</v>
      </c>
      <c r="EP382" s="223">
        <f t="shared" ca="1" si="736"/>
        <v>-3.3061916878023012E-3</v>
      </c>
      <c r="EQ382" s="223">
        <f t="shared" ca="1" si="737"/>
        <v>-4.7038445062865929E-3</v>
      </c>
      <c r="ER382" s="223">
        <f t="shared" ca="1" si="738"/>
        <v>-4.8793161384339864E-3</v>
      </c>
      <c r="ES382" s="223">
        <f t="shared" ca="1" si="739"/>
        <v>-3.7870144888298039E-3</v>
      </c>
      <c r="ET382" s="223">
        <f t="shared" ca="1" si="740"/>
        <v>-1.7107479453080624E-3</v>
      </c>
      <c r="EU382" s="223">
        <f t="shared" ca="1" si="741"/>
        <v>8.1001542427279515E-4</v>
      </c>
      <c r="EV382" s="223">
        <f t="shared" ca="1" si="742"/>
        <v>3.1203157118223899E-3</v>
      </c>
      <c r="EW382" s="223">
        <f t="shared" ca="1" si="743"/>
        <v>4.6198767937447992E-3</v>
      </c>
      <c r="EX382" s="223">
        <f t="shared" ca="1" si="744"/>
        <v>4.9190736857023139E-3</v>
      </c>
      <c r="EY382" s="223">
        <f t="shared" ca="1" si="745"/>
        <v>3.9401672507247444E-3</v>
      </c>
      <c r="EZ382" s="223">
        <f t="shared" ca="1" si="746"/>
        <v>1.9375028495940509E-3</v>
      </c>
      <c r="FA382" s="223">
        <f t="shared" ca="1" si="747"/>
        <v>-5.6857520138905646E-4</v>
      </c>
      <c r="FB382" s="223">
        <f t="shared" ca="1" si="748"/>
        <v>-2.9269226219853198E-3</v>
      </c>
      <c r="FC382" s="223">
        <f t="shared" ca="1" si="749"/>
        <v>-4.5247793933534345E-3</v>
      </c>
      <c r="FD382" s="223">
        <f t="shared" ca="1" si="750"/>
        <v>-4.9469807536018165E-3</v>
      </c>
      <c r="FE382" s="223">
        <f t="shared" ca="1" si="751"/>
        <v>-4.0838278045947978E-3</v>
      </c>
      <c r="FF382" s="223">
        <f t="shared" ca="1" si="752"/>
        <v>-2.1595901398101598E-3</v>
      </c>
      <c r="FG382" s="223">
        <f t="shared" ca="1" si="753"/>
        <v>3.2576523104386546E-4</v>
      </c>
      <c r="FH382" s="223">
        <f t="shared" ca="1" si="754"/>
        <v>2.7264783191838023E-3</v>
      </c>
      <c r="FI382" s="223">
        <f t="shared" ca="1" si="755"/>
        <v>4.4187814030796141E-3</v>
      </c>
      <c r="FJ382" s="223">
        <f t="shared" ca="1" si="756"/>
        <v>4.9629701115615522E-3</v>
      </c>
      <c r="FK382" s="223">
        <f t="shared" ca="1" si="757"/>
        <v>4.2176500595825124E-3</v>
      </c>
      <c r="FL382" s="223">
        <f t="shared" ca="1" si="758"/>
        <v>2.3764747882217101E-3</v>
      </c>
      <c r="FM382" s="223">
        <f t="shared" ca="1" si="759"/>
        <v>-8.2170463723496567E-5</v>
      </c>
      <c r="FN382" s="223">
        <f t="shared" ca="1" si="760"/>
        <v>-2.5194656913000179E-3</v>
      </c>
      <c r="FO382" s="223">
        <f t="shared" ca="1" si="761"/>
        <v>-4.302138181366235E-3</v>
      </c>
      <c r="FP382" s="223">
        <f t="shared" ca="1" si="762"/>
        <v>-4.9670032398176946E-3</v>
      </c>
      <c r="FQ382" s="223">
        <f t="shared" ca="1" si="763"/>
        <v>-4.3413116261541767E-3</v>
      </c>
      <c r="FR382" s="223">
        <f t="shared" ca="1" si="764"/>
        <v>-2.5876343007137665E-3</v>
      </c>
      <c r="FS382" s="223">
        <f t="shared" ca="1" si="765"/>
        <v>-1.6162225944133576E-4</v>
      </c>
      <c r="FT382" s="223">
        <f t="shared" ca="1" si="766"/>
        <v>2.3063834498867602E-3</v>
      </c>
      <c r="FU382" s="223">
        <f t="shared" ca="1" si="767"/>
        <v>4.1751307319511429E-3</v>
      </c>
      <c r="FV382" s="223">
        <f t="shared" ca="1" si="768"/>
        <v>4.9590704222110139E-3</v>
      </c>
      <c r="FW382" s="223">
        <f t="shared" ca="1" si="769"/>
        <v>4.4545145927644475E-3</v>
      </c>
      <c r="FX382" s="223">
        <f t="shared" ca="1" si="770"/>
        <v>2.7925599755254686E-3</v>
      </c>
      <c r="FY382" s="223">
        <f t="shared" ca="1" si="771"/>
        <v>4.0502562042673542E-4</v>
      </c>
      <c r="FZ382" s="223">
        <f t="shared" ca="1" si="772"/>
        <v>-2.0877449287273935E-3</v>
      </c>
      <c r="GA382" s="223">
        <f t="shared" ca="1" si="773"/>
        <v>-4.0380650269045189E-3</v>
      </c>
      <c r="GB382" s="223">
        <f t="shared" ca="1" si="774"/>
        <v>-4.9391907695939576E-3</v>
      </c>
      <c r="GC382" s="223">
        <f t="shared" ca="1" si="775"/>
        <v>-4.5569862435513213E-3</v>
      </c>
      <c r="GD382" s="223">
        <f t="shared" ca="1" si="776"/>
        <v>-2.9907581287567644E-3</v>
      </c>
      <c r="GE382" s="223">
        <f t="shared" ca="1" si="777"/>
        <v>-6.4745323921647311E-4</v>
      </c>
      <c r="GF382" s="223">
        <f t="shared" ca="1" si="778"/>
        <v>1.8640768471698634E-3</v>
      </c>
      <c r="GG382" s="223">
        <f t="shared" ca="1" si="779"/>
        <v>3.891271269515357E-3</v>
      </c>
      <c r="GH382" s="223">
        <f t="shared" ca="1" si="780"/>
        <v>4.9074121737909329E-3</v>
      </c>
      <c r="GI382" s="223">
        <f t="shared" ca="1" si="781"/>
        <v>4.6484797153326573E-3</v>
      </c>
      <c r="GJ382" s="223">
        <f t="shared" ca="1" si="782"/>
        <v>3.1817512836964106E-3</v>
      </c>
      <c r="GK382" s="223">
        <f t="shared" ca="1" si="783"/>
        <v>8.8832108644273152E-4</v>
      </c>
      <c r="GL382" s="223">
        <f t="shared" ca="1" si="784"/>
        <v>-1.635918041213653E-3</v>
      </c>
      <c r="GM382" s="223">
        <f t="shared" ca="1" si="785"/>
        <v>-3.7351030988028245E-3</v>
      </c>
      <c r="GN382" s="223">
        <f t="shared" ca="1" si="786"/>
        <v>-4.8638111922227178E-3</v>
      </c>
      <c r="GO382" s="223">
        <f t="shared" ca="1" si="787"/>
        <v>-4.7287745923210202E-3</v>
      </c>
      <c r="GP382" s="223">
        <f t="shared" ca="1" si="788"/>
        <v>-3.3650793211051347E-3</v>
      </c>
      <c r="GQ382" s="223">
        <f t="shared" ca="1" si="789"/>
        <v>-1.1270488903640124E-3</v>
      </c>
      <c r="GR382" s="223">
        <f t="shared" ca="1" si="790"/>
        <v>1.4038181654066611E-3</v>
      </c>
      <c r="GS382" s="223">
        <f t="shared" ca="1" si="791"/>
        <v>3.569936737568931E-3</v>
      </c>
      <c r="GT382" s="223">
        <f t="shared" ca="1" si="792"/>
        <v>4.8084928634728819E-3</v>
      </c>
      <c r="GU382" s="223">
        <f t="shared" ca="1" si="793"/>
        <v>4.7976774371247446E-3</v>
      </c>
      <c r="GV382" s="223">
        <f t="shared" ca="1" si="794"/>
        <v>3.5403005876831779E-3</v>
      </c>
      <c r="GW382" s="223">
        <f t="shared" ca="1" si="795"/>
        <v>1.3630615347905819E-3</v>
      </c>
      <c r="GX382" s="223">
        <f t="shared" ca="1" si="796"/>
        <v>-1.1683363686793237E-3</v>
      </c>
      <c r="GY382" s="223">
        <f t="shared" ca="1" si="797"/>
        <v>-3.3961700860446588E-3</v>
      </c>
      <c r="GZ382" s="223">
        <f t="shared" ca="1" si="798"/>
        <v>-4.7415904542407071E-3</v>
      </c>
      <c r="HA382" s="223">
        <f t="shared" ca="1" si="799"/>
        <v>-4.8550222567555227E-3</v>
      </c>
      <c r="HB382" s="223">
        <f t="shared" ca="1" si="800"/>
        <v>-3.7069929600517834E-3</v>
      </c>
      <c r="HC382" s="223">
        <f t="shared" ca="1" si="801"/>
        <v>-1.5957904445897508E-3</v>
      </c>
      <c r="HD382" s="223">
        <f t="shared" ca="1" si="802"/>
        <v>9.3003994730559043E-4</v>
      </c>
      <c r="HE382" s="223">
        <f t="shared" ca="1" si="803"/>
        <v>3.2142217633137379E-3</v>
      </c>
      <c r="HF382" s="223">
        <f t="shared" ca="1" si="804"/>
        <v>4.6632651382899921E-3</v>
      </c>
      <c r="HG382" s="223">
        <f t="shared" ca="1" si="805"/>
        <v>4.9006709025200502E-3</v>
      </c>
      <c r="HH382" s="223">
        <f t="shared" ca="1" si="806"/>
        <v>3.864754861685389E-3</v>
      </c>
      <c r="HI382" s="223">
        <f t="shared" ca="1" si="807"/>
        <v>1.8246749554331023E-3</v>
      </c>
      <c r="HJ382" s="223">
        <f t="shared" ca="1" si="808"/>
        <v>-6.8950297823691968E-4</v>
      </c>
      <c r="HK382" s="223">
        <f t="shared" ca="1" si="809"/>
        <v>-3.0245300988224178E-3</v>
      </c>
      <c r="HL382" s="223">
        <f t="shared" ca="1" si="810"/>
        <v>-4.5737056081673498E-3</v>
      </c>
      <c r="HM382" s="223">
        <f t="shared" ca="1" si="811"/>
        <v>-4.9345134028323315E-3</v>
      </c>
      <c r="HN382" s="223">
        <f t="shared" ca="1" si="812"/>
        <v>-4.0132062303446479E-3</v>
      </c>
      <c r="HO382" s="223">
        <f t="shared" ca="1" si="813"/>
        <v>-2.0491636644862313E-3</v>
      </c>
      <c r="HP382" s="223">
        <f t="shared" ca="1" si="814"/>
        <v>4.4730493610034778E-4</v>
      </c>
      <c r="HQ382" s="223">
        <f t="shared" ca="1" si="815"/>
        <v>2.8275520764054845E-3</v>
      </c>
      <c r="HR382" s="223">
        <f t="shared" ca="1" si="816"/>
        <v>4.4731276206253345E-3</v>
      </c>
      <c r="HS382" s="223">
        <f t="shared" ca="1" si="817"/>
        <v>4.956468228144861E-3</v>
      </c>
      <c r="HT382" s="223">
        <f t="shared" ca="1" si="818"/>
        <v>4.1519894336796166E-3</v>
      </c>
      <c r="HU382" s="223">
        <f t="shared" ca="1" si="819"/>
        <v>2.2687157587860749E-3</v>
      </c>
      <c r="HV382" s="223">
        <f t="shared" ca="1" si="820"/>
        <v>-2.0402929719342449E-4</v>
      </c>
      <c r="HW382" s="223">
        <f t="shared" ca="1" si="821"/>
        <v>-2.6237622333721796E-3</v>
      </c>
      <c r="HX382" s="223">
        <f t="shared" ca="1" si="822"/>
        <v>-4.3617734768455268E-3</v>
      </c>
      <c r="HY382" s="223">
        <f t="shared" ca="1" si="823"/>
        <v>-4.9664824873604449E-3</v>
      </c>
      <c r="HZ382" s="223">
        <f t="shared" ca="1" si="824"/>
        <v>-4.2807701307975687E-3</v>
      </c>
      <c r="IA382" s="223">
        <f t="shared" ca="1" si="825"/>
        <v>-2.4828023181069706E-3</v>
      </c>
      <c r="IB382" s="223">
        <f t="shared" ca="1" si="826"/>
        <v>-3.9737866161292622E-5</v>
      </c>
      <c r="IC382" s="223">
        <f t="shared" ca="1" si="827"/>
        <v>2.4136515173042508E-3</v>
      </c>
      <c r="ID382" s="223">
        <f t="shared" ca="1" si="828"/>
        <v>4.2399114387137986E-3</v>
      </c>
      <c r="IE382" s="223">
        <f t="shared" ca="1" si="829"/>
        <v>6.0097365375045651E-3</v>
      </c>
      <c r="IF382" s="223">
        <f t="shared" ca="1" si="830"/>
        <v>4.3992380777192501E-3</v>
      </c>
      <c r="IG382" s="223">
        <f t="shared" ca="1" si="831"/>
        <v>2.6909075891757474E-3</v>
      </c>
      <c r="IH382" s="223">
        <f t="shared" ca="1" si="832"/>
        <v>2.8340929751580202E-4</v>
      </c>
      <c r="II382" s="223">
        <f t="shared" ca="1" si="833"/>
        <v>-2.1977261033202309E-3</v>
      </c>
      <c r="IJ382" s="223">
        <f t="shared" ca="1" si="834"/>
        <v>-4.1078350825537934E-3</v>
      </c>
      <c r="IK382" s="223">
        <f t="shared" ca="1" si="835"/>
        <v>-4.9506216305797868E-3</v>
      </c>
      <c r="IL382" s="223">
        <f t="shared" ca="1" si="836"/>
        <v>-4.5071078747839577E-3</v>
      </c>
      <c r="IM382" s="223">
        <f t="shared" ca="1" si="837"/>
        <v>-2.8925302281665312E-3</v>
      </c>
      <c r="IN382" s="223">
        <f t="shared" ca="1" si="838"/>
        <v>-5.2639797104887245E-4</v>
      </c>
      <c r="IO382" s="223">
        <f t="shared" ca="1" si="839"/>
        <v>1.9765061746553061E-3</v>
      </c>
      <c r="IP382" s="223">
        <f t="shared" ca="1" si="840"/>
        <v>3.9658625918760565E-3</v>
      </c>
      <c r="IQ382" s="223">
        <f t="shared" ca="1" si="841"/>
        <v>4.9247847247767722E-3</v>
      </c>
      <c r="IR382" s="223">
        <f t="shared" ca="1" si="842"/>
        <v>4.6041196542022864E-3</v>
      </c>
      <c r="IS382" s="223">
        <f t="shared" ca="1" si="843"/>
        <v>3.0871845084819364E-3</v>
      </c>
      <c r="IT382" s="223">
        <f t="shared" ca="1" si="844"/>
        <v>7.6811850576266995E-4</v>
      </c>
      <c r="IU382" s="223">
        <f t="shared" ca="1" si="845"/>
        <v>-1.7505246694940787E-3</v>
      </c>
      <c r="IV382" s="223">
        <f t="shared" ca="1" si="846"/>
        <v>-3.8143359908459082E-3</v>
      </c>
      <c r="IW382" s="223">
        <f t="shared" ca="1" si="847"/>
        <v>-4.8870835812115732E-3</v>
      </c>
      <c r="IX382" s="223">
        <f t="shared" ca="1" si="848"/>
        <v>-4.690039706100364E-3</v>
      </c>
      <c r="IY382" s="223">
        <f t="shared" ca="1" si="849"/>
        <v>-3.2744014909109808E-3</v>
      </c>
      <c r="IZ382" s="223">
        <f t="shared" ca="1" si="850"/>
        <v>-1.0079885757167805E-3</v>
      </c>
      <c r="JA382" s="223">
        <f t="shared" ca="1" si="851"/>
        <v>1.5203259970761195E-3</v>
      </c>
      <c r="JB382" s="223">
        <f t="shared" ca="1" si="852"/>
        <v>3.6536203203175266E-3</v>
      </c>
    </row>
    <row r="383" spans="2:262">
      <c r="B383" s="230">
        <v>22</v>
      </c>
      <c r="C383" s="229">
        <f t="shared" si="853"/>
        <v>4.2968750000000011E-4</v>
      </c>
      <c r="D383" s="226">
        <f t="shared" ca="1" si="597"/>
        <v>58.255262720010208</v>
      </c>
      <c r="E383" s="225">
        <f ca="1">AB361</f>
        <v>0.15526272001020353</v>
      </c>
      <c r="F383" s="224">
        <v>22</v>
      </c>
      <c r="G383" s="223">
        <f t="shared" ca="1" si="854"/>
        <v>-5.3680509342140419E-4</v>
      </c>
      <c r="H383" s="223">
        <f t="shared" ca="1" si="598"/>
        <v>-5.199777158183366E-4</v>
      </c>
      <c r="I383" s="223">
        <f t="shared" ca="1" si="599"/>
        <v>-3.5519443341855243E-4</v>
      </c>
      <c r="J383" s="223">
        <f t="shared" ca="1" si="600"/>
        <v>-8.934313949352177E-5</v>
      </c>
      <c r="K383" s="223">
        <f t="shared" ca="1" si="601"/>
        <v>2.0193009971687477E-4</v>
      </c>
      <c r="L383" s="223">
        <f t="shared" ca="1" si="602"/>
        <v>4.3574558698826439E-4</v>
      </c>
      <c r="M383" s="223">
        <f t="shared" ca="1" si="603"/>
        <v>5.4557281356551858E-4</v>
      </c>
      <c r="N383" s="223">
        <f t="shared" ca="1" si="604"/>
        <v>5.0016123507871533E-4</v>
      </c>
      <c r="O383" s="223">
        <f t="shared" ca="1" si="605"/>
        <v>3.1243238831465313E-4</v>
      </c>
      <c r="P383" s="223">
        <f t="shared" ca="1" si="606"/>
        <v>3.5803161217669961E-5</v>
      </c>
      <c r="Q383" s="223">
        <f t="shared" ca="1" si="607"/>
        <v>-2.5101359690495766E-4</v>
      </c>
      <c r="R383" s="223">
        <f t="shared" ca="1" si="608"/>
        <v>-4.6640624834658586E-4</v>
      </c>
      <c r="S383" s="223">
        <f t="shared" ca="1" si="609"/>
        <v>-5.4908636927455999E-4</v>
      </c>
      <c r="T383" s="223">
        <f t="shared" ca="1" si="610"/>
        <v>-4.7552792822934295E-4</v>
      </c>
      <c r="U383" s="223">
        <f t="shared" ca="1" si="611"/>
        <v>-2.6666144851836705E-4</v>
      </c>
      <c r="V383" s="223">
        <f t="shared" ca="1" si="612"/>
        <v>1.8081621072706805E-5</v>
      </c>
      <c r="W383" s="223">
        <f t="shared" ca="1" si="613"/>
        <v>2.9767969593685585E-4</v>
      </c>
      <c r="X383" s="223">
        <f t="shared" ca="1" si="614"/>
        <v>4.9257516256973933E-4</v>
      </c>
      <c r="Y383" s="223">
        <f t="shared" ca="1" si="615"/>
        <v>5.4731192308634519E-4</v>
      </c>
      <c r="Z383" s="223">
        <f t="shared" ca="1" si="616"/>
        <v>4.4631502748111414E-4</v>
      </c>
      <c r="AA383" s="223">
        <f t="shared" ca="1" si="617"/>
        <v>2.1832241320087338E-4</v>
      </c>
      <c r="AB383" s="223">
        <f t="shared" ca="1" si="618"/>
        <v>-7.1792267467733799E-5</v>
      </c>
      <c r="AC383" s="223">
        <f t="shared" ca="1" si="619"/>
        <v>-3.414789767686075E-4</v>
      </c>
      <c r="AD383" s="223">
        <f t="shared" ca="1" si="620"/>
        <v>-5.1400030870837204E-4</v>
      </c>
      <c r="AE383" s="223">
        <f t="shared" ca="1" si="621"/>
        <v>-5.4026656388767795E-4</v>
      </c>
      <c r="AF383" s="223">
        <f t="shared" ca="1" si="622"/>
        <v>-4.1280386903763038E-4</v>
      </c>
      <c r="AG383" s="223">
        <f t="shared" ca="1" si="623"/>
        <v>-1.6788081369708416E-4</v>
      </c>
      <c r="AH383" s="223">
        <f t="shared" ca="1" si="624"/>
        <v>1.2481151508140107E-4</v>
      </c>
      <c r="AI383" s="223">
        <f t="shared" ca="1" si="625"/>
        <v>3.8198962838268048E-4</v>
      </c>
      <c r="AJ383" s="223">
        <f t="shared" ca="1" si="626"/>
        <v>5.3047535089299292E-4</v>
      </c>
      <c r="AK383" s="223">
        <f t="shared" ca="1" si="627"/>
        <v>5.2801814233902641E-4</v>
      </c>
      <c r="AL383" s="223">
        <f t="shared" ca="1" si="628"/>
        <v>3.7531718367376496E-4</v>
      </c>
      <c r="AM383" s="223">
        <f t="shared" ca="1" si="629"/>
        <v>1.1582243018440407E-4</v>
      </c>
      <c r="AN383" s="223">
        <f t="shared" ca="1" si="630"/>
        <v>-1.7662875957592006E-4</v>
      </c>
      <c r="AO383" s="223">
        <f t="shared" ca="1" si="631"/>
        <v>-4.1882151105865633E-4</v>
      </c>
      <c r="AP383" s="223">
        <f t="shared" ca="1" si="632"/>
        <v>-5.4184162546118983E-4</v>
      </c>
      <c r="AQ383" s="223">
        <f t="shared" ca="1" si="633"/>
        <v>-5.1068461743557236E-4</v>
      </c>
      <c r="AR383" s="223">
        <f t="shared" ca="1" si="634"/>
        <v>-3.3421598866187867E-4</v>
      </c>
      <c r="AS383" s="223">
        <f t="shared" ca="1" si="635"/>
        <v>-6.2648613354067433E-5</v>
      </c>
      <c r="AT383" s="223">
        <f t="shared" ca="1" si="636"/>
        <v>2.2674497256062125E-4</v>
      </c>
      <c r="AU383" s="223">
        <f t="shared" ca="1" si="637"/>
        <v>4.5161991363201038E-4</v>
      </c>
      <c r="AV383" s="223">
        <f t="shared" ca="1" si="638"/>
        <v>5.4798966897543324E-4</v>
      </c>
      <c r="AW383" s="223">
        <f t="shared" ca="1" si="639"/>
        <v>4.884329204976047E-4</v>
      </c>
      <c r="AX383" s="223">
        <f t="shared" ca="1" si="640"/>
        <v>2.8989611097813455E-4</v>
      </c>
      <c r="AY383" s="223">
        <f t="shared" ca="1" si="641"/>
        <v>8.8714561299153361E-6</v>
      </c>
      <c r="AZ383" s="223">
        <f t="shared" ca="1" si="642"/>
        <v>-2.7467750750815326E-4</v>
      </c>
      <c r="BA383" s="223">
        <f t="shared" ca="1" si="643"/>
        <v>-4.8006896955653055E-4</v>
      </c>
      <c r="BB383" s="223">
        <f t="shared" ca="1" si="644"/>
        <v>-5.4886027241581839E-4</v>
      </c>
      <c r="BC383" s="223">
        <f t="shared" ca="1" si="645"/>
        <v>-4.6147734753065086E-4</v>
      </c>
      <c r="BD383" s="223">
        <f t="shared" ca="1" si="646"/>
        <v>-2.4278437527233682E-4</v>
      </c>
      <c r="BE383" s="223">
        <f t="shared" ca="1" si="647"/>
        <v>4.4991138066399002E-5</v>
      </c>
      <c r="BF383" s="223">
        <f t="shared" ca="1" si="648"/>
        <v>3.1996474790438236E-4</v>
      </c>
      <c r="BG383" s="223">
        <f t="shared" ca="1" si="649"/>
        <v>5.0389469887182777E-4</v>
      </c>
      <c r="BH383" s="223">
        <f t="shared" ca="1" si="650"/>
        <v>5.4444505139529455E-4</v>
      </c>
      <c r="BI383" s="223">
        <f t="shared" ca="1" si="651"/>
        <v>4.3007749543779773E-4</v>
      </c>
      <c r="BJ383" s="223">
        <f t="shared" ca="1" si="652"/>
        <v>1.9333449331322664E-4</v>
      </c>
      <c r="BK383" s="223">
        <f t="shared" ca="1" si="653"/>
        <v>-9.8420443008476172E-5</v>
      </c>
      <c r="BL383" s="223">
        <f t="shared" ca="1" si="654"/>
        <v>-3.6217055286776913E-4</v>
      </c>
      <c r="BM383" s="223">
        <f t="shared" ca="1" si="655"/>
        <v>-5.2286764678012717E-4</v>
      </c>
      <c r="BN383" s="223">
        <f t="shared" ca="1" si="656"/>
        <v>-5.3478652690589434E-4</v>
      </c>
      <c r="BO383" s="223">
        <f t="shared" ca="1" si="657"/>
        <v>-3.9453576195960463E-4</v>
      </c>
      <c r="BP383" s="223">
        <f t="shared" ca="1" si="658"/>
        <v>-1.4202269449612543E-4</v>
      </c>
      <c r="BQ383" s="223">
        <f t="shared" ca="1" si="659"/>
        <v>1.5090190528229465E-4</v>
      </c>
      <c r="BR383" s="223">
        <f t="shared" ca="1" si="660"/>
        <v>4.0088845742447613E-4</v>
      </c>
      <c r="BS383" s="223">
        <f t="shared" ca="1" si="661"/>
        <v>5.3680509342140365E-4</v>
      </c>
      <c r="BT383" s="223">
        <f t="shared" ca="1" si="662"/>
        <v>5.1997771581833736E-4</v>
      </c>
      <c r="BU383" s="223">
        <f t="shared" ca="1" si="663"/>
        <v>3.5519443341855449E-4</v>
      </c>
      <c r="BV383" s="223">
        <f t="shared" ca="1" si="664"/>
        <v>8.9343139493524426E-5</v>
      </c>
      <c r="BW383" s="223">
        <f t="shared" ca="1" si="665"/>
        <v>-2.0193009971687228E-4</v>
      </c>
      <c r="BX383" s="223">
        <f t="shared" ca="1" si="666"/>
        <v>-4.3574558698826276E-4</v>
      </c>
      <c r="BY383" s="223">
        <f t="shared" ca="1" si="667"/>
        <v>-5.4557281356551837E-4</v>
      </c>
      <c r="BZ383" s="223">
        <f t="shared" ca="1" si="668"/>
        <v>-5.0016123507871653E-4</v>
      </c>
      <c r="CA383" s="223">
        <f t="shared" ca="1" si="669"/>
        <v>-3.1243238831465535E-4</v>
      </c>
      <c r="CB383" s="223">
        <f t="shared" ca="1" si="670"/>
        <v>-3.5803161217672617E-5</v>
      </c>
      <c r="CC383" s="223">
        <f t="shared" ca="1" si="671"/>
        <v>2.5101359690495528E-4</v>
      </c>
      <c r="CD383" s="223">
        <f t="shared" ca="1" si="672"/>
        <v>4.6640624834658439E-4</v>
      </c>
      <c r="CE383" s="223">
        <f t="shared" ca="1" si="673"/>
        <v>5.4908636927455989E-4</v>
      </c>
      <c r="CF383" s="223">
        <f t="shared" ca="1" si="674"/>
        <v>4.755279282293443E-4</v>
      </c>
      <c r="CG383" s="223">
        <f t="shared" ca="1" si="675"/>
        <v>2.6666144851836943E-4</v>
      </c>
      <c r="CH383" s="223">
        <f t="shared" ca="1" si="676"/>
        <v>-1.808162107270404E-5</v>
      </c>
      <c r="CI383" s="223">
        <f t="shared" ca="1" si="677"/>
        <v>-2.9767969593685363E-4</v>
      </c>
      <c r="CJ383" s="223">
        <f t="shared" ca="1" si="678"/>
        <v>-4.9257516256973814E-4</v>
      </c>
      <c r="CK383" s="223">
        <f t="shared" ca="1" si="679"/>
        <v>-5.473119230863454E-4</v>
      </c>
      <c r="CL383" s="223">
        <f t="shared" ca="1" si="680"/>
        <v>-4.4631502748111577E-4</v>
      </c>
      <c r="CM383" s="223">
        <f t="shared" ca="1" si="681"/>
        <v>-2.1832241320087582E-4</v>
      </c>
      <c r="CN383" s="223">
        <f t="shared" ca="1" si="682"/>
        <v>7.1792267467731143E-5</v>
      </c>
      <c r="CO383" s="223">
        <f t="shared" ca="1" si="683"/>
        <v>3.4147897676860544E-4</v>
      </c>
      <c r="CP383" s="223">
        <f t="shared" ca="1" si="684"/>
        <v>5.1400030870837107E-4</v>
      </c>
      <c r="CQ383" s="223">
        <f t="shared" ca="1" si="685"/>
        <v>5.4026656388767849E-4</v>
      </c>
      <c r="CR383" s="223">
        <f t="shared" ca="1" si="686"/>
        <v>4.1280386903763222E-4</v>
      </c>
      <c r="CS383" s="223">
        <f t="shared" ca="1" si="687"/>
        <v>1.6788081369708673E-4</v>
      </c>
      <c r="CT383" s="223">
        <f t="shared" ca="1" si="688"/>
        <v>-1.2481151508139844E-4</v>
      </c>
      <c r="CU383" s="223">
        <f t="shared" ca="1" si="689"/>
        <v>-3.8198962838267852E-4</v>
      </c>
      <c r="CV383" s="223">
        <f t="shared" ca="1" si="690"/>
        <v>-5.3047535089299227E-4</v>
      </c>
      <c r="CW383" s="223">
        <f t="shared" ca="1" si="691"/>
        <v>-5.2801814233902717E-4</v>
      </c>
      <c r="CX383" s="223">
        <f t="shared" ca="1" si="692"/>
        <v>-3.7531718367376691E-4</v>
      </c>
      <c r="CY383" s="223">
        <f t="shared" ca="1" si="693"/>
        <v>-1.1582243018440675E-4</v>
      </c>
      <c r="CZ383" s="223">
        <f t="shared" ca="1" si="694"/>
        <v>1.7662875957591745E-4</v>
      </c>
      <c r="DA383" s="223">
        <f t="shared" ca="1" si="695"/>
        <v>4.1882151105865459E-4</v>
      </c>
      <c r="DB383" s="223">
        <f t="shared" ca="1" si="696"/>
        <v>5.4184162546118929E-4</v>
      </c>
      <c r="DC383" s="223">
        <f t="shared" ca="1" si="697"/>
        <v>5.1068461743557334E-4</v>
      </c>
      <c r="DD383" s="223">
        <f t="shared" ca="1" si="698"/>
        <v>3.3421598866188084E-4</v>
      </c>
      <c r="DE383" s="223">
        <f t="shared" ca="1" si="699"/>
        <v>6.2648613354070062E-5</v>
      </c>
      <c r="DF383" s="223">
        <f t="shared" ca="1" si="700"/>
        <v>-2.2674497256061881E-4</v>
      </c>
      <c r="DG383" s="223">
        <f t="shared" ca="1" si="701"/>
        <v>-4.5161991363200881E-4</v>
      </c>
      <c r="DH383" s="223">
        <f t="shared" ca="1" si="702"/>
        <v>-5.4798966897543302E-4</v>
      </c>
      <c r="DI383" s="223">
        <f t="shared" ca="1" si="703"/>
        <v>-4.8843292049760589E-4</v>
      </c>
      <c r="DJ383" s="223">
        <f t="shared" ca="1" si="704"/>
        <v>-2.8989611097813688E-4</v>
      </c>
      <c r="DK383" s="223">
        <f t="shared" ca="1" si="705"/>
        <v>-8.8714561299179924E-6</v>
      </c>
      <c r="DL383" s="223">
        <f t="shared" ca="1" si="706"/>
        <v>2.7467750750815087E-4</v>
      </c>
      <c r="DM383" s="223">
        <f t="shared" ca="1" si="707"/>
        <v>4.8006896955652924E-4</v>
      </c>
      <c r="DN383" s="223">
        <f t="shared" ca="1" si="708"/>
        <v>5.4886027241581861E-4</v>
      </c>
      <c r="DO383" s="223">
        <f t="shared" ca="1" si="709"/>
        <v>4.6147734753065227E-4</v>
      </c>
      <c r="DP383" s="223">
        <f t="shared" ca="1" si="710"/>
        <v>2.4278437527233926E-4</v>
      </c>
      <c r="DQ383" s="223">
        <f t="shared" ca="1" si="711"/>
        <v>-4.49911380663964E-5</v>
      </c>
      <c r="DR383" s="223">
        <f t="shared" ca="1" si="712"/>
        <v>-3.1996474790438025E-4</v>
      </c>
      <c r="DS383" s="223">
        <f t="shared" ca="1" si="713"/>
        <v>-5.0389469887182669E-4</v>
      </c>
      <c r="DT383" s="223">
        <f t="shared" ca="1" si="714"/>
        <v>-5.4444505139529488E-4</v>
      </c>
      <c r="DU383" s="223">
        <f t="shared" ca="1" si="715"/>
        <v>-4.3007749543779941E-4</v>
      </c>
      <c r="DV383" s="223">
        <f t="shared" ca="1" si="716"/>
        <v>-1.9333449331322916E-4</v>
      </c>
      <c r="DW383" s="223">
        <f t="shared" ca="1" si="717"/>
        <v>9.8420443008473489E-5</v>
      </c>
      <c r="DX383" s="223">
        <f t="shared" ca="1" si="718"/>
        <v>3.6217055286776707E-4</v>
      </c>
      <c r="DY383" s="223">
        <f t="shared" ca="1" si="719"/>
        <v>5.2286764678012641E-4</v>
      </c>
      <c r="DZ383" s="223">
        <f t="shared" ca="1" si="720"/>
        <v>5.3478652690589509E-4</v>
      </c>
      <c r="EA383" s="223">
        <f t="shared" ca="1" si="721"/>
        <v>3.9453576195960652E-4</v>
      </c>
      <c r="EB383" s="223">
        <f t="shared" ca="1" si="722"/>
        <v>1.4202269449612804E-4</v>
      </c>
      <c r="EC383" s="223">
        <f t="shared" ca="1" si="723"/>
        <v>-1.5090190528229211E-4</v>
      </c>
      <c r="ED383" s="223">
        <f t="shared" ca="1" si="724"/>
        <v>-4.0088845742447429E-4</v>
      </c>
      <c r="EE383" s="223">
        <f t="shared" ca="1" si="725"/>
        <v>-5.36805093421403E-4</v>
      </c>
      <c r="EF383" s="223">
        <f t="shared" ca="1" si="726"/>
        <v>-5.1997771581833833E-4</v>
      </c>
      <c r="EG383" s="223">
        <f t="shared" ca="1" si="727"/>
        <v>-3.551944334185565E-4</v>
      </c>
      <c r="EH383" s="223">
        <f t="shared" ca="1" si="728"/>
        <v>-8.9343139493527083E-5</v>
      </c>
      <c r="EI383" s="223">
        <f t="shared" ca="1" si="729"/>
        <v>2.0193009971686976E-4</v>
      </c>
      <c r="EJ383" s="223">
        <f t="shared" ca="1" si="730"/>
        <v>4.3574558698826114E-4</v>
      </c>
      <c r="EK383" s="223">
        <f t="shared" ca="1" si="731"/>
        <v>5.4557281356551793E-4</v>
      </c>
      <c r="EL383" s="223">
        <f t="shared" ca="1" si="732"/>
        <v>5.0016123507871761E-4</v>
      </c>
      <c r="EM383" s="223">
        <f t="shared" ca="1" si="733"/>
        <v>3.1243238831465752E-4</v>
      </c>
      <c r="EN383" s="223">
        <f t="shared" ca="1" si="734"/>
        <v>3.5803161217675327E-5</v>
      </c>
      <c r="EO383" s="223">
        <f t="shared" ca="1" si="735"/>
        <v>-2.5101359690495289E-4</v>
      </c>
      <c r="EP383" s="223">
        <f t="shared" ca="1" si="736"/>
        <v>-4.6640624834658304E-4</v>
      </c>
      <c r="EQ383" s="223">
        <f t="shared" ca="1" si="737"/>
        <v>-5.4908636927455978E-4</v>
      </c>
      <c r="ER383" s="223">
        <f t="shared" ca="1" si="738"/>
        <v>-4.7552792822934566E-4</v>
      </c>
      <c r="ES383" s="223">
        <f t="shared" ca="1" si="739"/>
        <v>-2.6666144851837176E-4</v>
      </c>
      <c r="ET383" s="223">
        <f t="shared" ca="1" si="740"/>
        <v>1.808162107270133E-5</v>
      </c>
      <c r="EU383" s="223">
        <f t="shared" ca="1" si="741"/>
        <v>2.9767969593685135E-4</v>
      </c>
      <c r="EV383" s="223">
        <f t="shared" ca="1" si="742"/>
        <v>4.9257516256973695E-4</v>
      </c>
      <c r="EW383" s="223">
        <f t="shared" ca="1" si="743"/>
        <v>5.4731192308634562E-4</v>
      </c>
      <c r="EX383" s="223">
        <f t="shared" ca="1" si="744"/>
        <v>4.4631502748111729E-4</v>
      </c>
      <c r="EY383" s="223">
        <f t="shared" ca="1" si="745"/>
        <v>2.1832241320087834E-4</v>
      </c>
      <c r="EZ383" s="223">
        <f t="shared" ca="1" si="746"/>
        <v>-7.1792267467728487E-5</v>
      </c>
      <c r="FA383" s="223">
        <f t="shared" ca="1" si="747"/>
        <v>-3.4147897676860327E-4</v>
      </c>
      <c r="FB383" s="223">
        <f t="shared" ca="1" si="748"/>
        <v>-5.140003087083702E-4</v>
      </c>
      <c r="FC383" s="223">
        <f t="shared" ca="1" si="749"/>
        <v>-5.4026656388767892E-4</v>
      </c>
      <c r="FD383" s="223">
        <f t="shared" ca="1" si="750"/>
        <v>-4.1280386903763395E-4</v>
      </c>
      <c r="FE383" s="223">
        <f t="shared" ca="1" si="751"/>
        <v>-1.6788081369708933E-4</v>
      </c>
      <c r="FF383" s="223">
        <f t="shared" ca="1" si="752"/>
        <v>1.2481151508139581E-4</v>
      </c>
      <c r="FG383" s="223">
        <f t="shared" ca="1" si="753"/>
        <v>3.8198962838267657E-4</v>
      </c>
      <c r="FH383" s="223">
        <f t="shared" ca="1" si="754"/>
        <v>5.3047535089299151E-4</v>
      </c>
      <c r="FI383" s="223">
        <f t="shared" ca="1" si="755"/>
        <v>5.2801814233902793E-4</v>
      </c>
      <c r="FJ383" s="223">
        <f t="shared" ca="1" si="756"/>
        <v>3.7531718367376891E-4</v>
      </c>
      <c r="FK383" s="223">
        <f t="shared" ca="1" si="757"/>
        <v>1.1582243018440935E-4</v>
      </c>
      <c r="FL383" s="223">
        <f t="shared" ca="1" si="758"/>
        <v>-1.7662875957591491E-4</v>
      </c>
      <c r="FM383" s="223">
        <f t="shared" ca="1" si="759"/>
        <v>-4.188215110586528E-4</v>
      </c>
      <c r="FN383" s="223">
        <f t="shared" ca="1" si="760"/>
        <v>-5.4184162546118885E-4</v>
      </c>
      <c r="FO383" s="223">
        <f t="shared" ca="1" si="761"/>
        <v>-5.1068461743557442E-4</v>
      </c>
      <c r="FP383" s="223">
        <f t="shared" ca="1" si="762"/>
        <v>-3.3421598866188295E-4</v>
      </c>
      <c r="FQ383" s="223">
        <f t="shared" ca="1" si="763"/>
        <v>-6.2648613354072746E-5</v>
      </c>
      <c r="FR383" s="223">
        <f t="shared" ca="1" si="764"/>
        <v>2.2674497256061635E-4</v>
      </c>
      <c r="FS383" s="223">
        <f t="shared" ca="1" si="765"/>
        <v>4.5161991363200734E-4</v>
      </c>
      <c r="FT383" s="223">
        <f t="shared" ca="1" si="766"/>
        <v>5.479896689754328E-4</v>
      </c>
      <c r="FU383" s="223">
        <f t="shared" ca="1" si="767"/>
        <v>4.8843292049760719E-4</v>
      </c>
      <c r="FV383" s="223">
        <f t="shared" ca="1" si="768"/>
        <v>2.8989611097813916E-4</v>
      </c>
      <c r="FW383" s="223">
        <f t="shared" ca="1" si="769"/>
        <v>8.8714561299207029E-6</v>
      </c>
      <c r="FX383" s="223">
        <f t="shared" ca="1" si="770"/>
        <v>-2.746775075081486E-4</v>
      </c>
      <c r="FY383" s="223">
        <f t="shared" ca="1" si="771"/>
        <v>-4.8006896955652789E-4</v>
      </c>
      <c r="FZ383" s="223">
        <f t="shared" ca="1" si="772"/>
        <v>-5.4886027241581861E-4</v>
      </c>
      <c r="GA383" s="223">
        <f t="shared" ca="1" si="773"/>
        <v>-4.6147734753065379E-4</v>
      </c>
      <c r="GB383" s="223">
        <f t="shared" ca="1" si="774"/>
        <v>-2.4278437527234162E-4</v>
      </c>
      <c r="GC383" s="223">
        <f t="shared" ca="1" si="775"/>
        <v>4.4991138066393689E-5</v>
      </c>
      <c r="GD383" s="223">
        <f t="shared" ca="1" si="776"/>
        <v>3.1996474790437802E-4</v>
      </c>
      <c r="GE383" s="223">
        <f t="shared" ca="1" si="777"/>
        <v>5.038946988718256E-4</v>
      </c>
      <c r="GF383" s="223">
        <f t="shared" ca="1" si="778"/>
        <v>5.4444505139529531E-4</v>
      </c>
      <c r="GG383" s="223">
        <f t="shared" ca="1" si="779"/>
        <v>4.3007749543780109E-4</v>
      </c>
      <c r="GH383" s="223">
        <f t="shared" ca="1" si="780"/>
        <v>1.9333449331323168E-4</v>
      </c>
      <c r="GI383" s="223">
        <f t="shared" ca="1" si="781"/>
        <v>-9.8420443008470887E-5</v>
      </c>
      <c r="GJ383" s="223">
        <f t="shared" ca="1" si="782"/>
        <v>-3.6217055286776506E-4</v>
      </c>
      <c r="GK383" s="223">
        <f t="shared" ca="1" si="783"/>
        <v>-5.2286764678012554E-4</v>
      </c>
      <c r="GL383" s="223">
        <f t="shared" ca="1" si="784"/>
        <v>-5.3478652690589564E-4</v>
      </c>
      <c r="GM383" s="223">
        <f t="shared" ca="1" si="785"/>
        <v>-3.9453576195960837E-4</v>
      </c>
      <c r="GN383" s="223">
        <f t="shared" ca="1" si="786"/>
        <v>-1.4202269449613067E-4</v>
      </c>
      <c r="GO383" s="223">
        <f t="shared" ca="1" si="787"/>
        <v>1.509019052822895E-4</v>
      </c>
      <c r="GP383" s="223">
        <f t="shared" ca="1" si="788"/>
        <v>4.0088845742447245E-4</v>
      </c>
      <c r="GQ383" s="223">
        <f t="shared" ca="1" si="789"/>
        <v>5.3680509342140257E-4</v>
      </c>
      <c r="GR383" s="223">
        <f t="shared" ca="1" si="790"/>
        <v>5.199777158183392E-4</v>
      </c>
      <c r="GS383" s="223">
        <f t="shared" ca="1" si="791"/>
        <v>3.5519443341855856E-4</v>
      </c>
      <c r="GT383" s="223">
        <f t="shared" ca="1" si="792"/>
        <v>8.9343139493529685E-5</v>
      </c>
      <c r="GU383" s="223">
        <f t="shared" ca="1" si="793"/>
        <v>-2.0193009971686726E-4</v>
      </c>
      <c r="GV383" s="223">
        <f t="shared" ca="1" si="794"/>
        <v>-4.3574558698825945E-4</v>
      </c>
      <c r="GW383" s="223">
        <f t="shared" ca="1" si="795"/>
        <v>-5.4557281356551772E-4</v>
      </c>
      <c r="GX383" s="223">
        <f t="shared" ca="1" si="796"/>
        <v>-5.001612350787187E-4</v>
      </c>
      <c r="GY383" s="223">
        <f t="shared" ca="1" si="797"/>
        <v>-3.1243238831465974E-4</v>
      </c>
      <c r="GZ383" s="223">
        <f t="shared" ca="1" si="798"/>
        <v>-3.5803161217678038E-5</v>
      </c>
      <c r="HA383" s="223">
        <f t="shared" ca="1" si="799"/>
        <v>2.5101359690495051E-4</v>
      </c>
      <c r="HB383" s="223">
        <f t="shared" ca="1" si="800"/>
        <v>4.6640624834658163E-4</v>
      </c>
      <c r="HC383" s="223">
        <f t="shared" ca="1" si="801"/>
        <v>5.4908636927455978E-4</v>
      </c>
      <c r="HD383" s="223">
        <f t="shared" ca="1" si="802"/>
        <v>4.7552792822934701E-4</v>
      </c>
      <c r="HE383" s="223">
        <f t="shared" ca="1" si="803"/>
        <v>2.6666144851837415E-4</v>
      </c>
      <c r="HF383" s="223">
        <f t="shared" ca="1" si="804"/>
        <v>-1.8081621072698728E-5</v>
      </c>
      <c r="HG383" s="223">
        <f t="shared" ca="1" si="805"/>
        <v>-2.9767969593684908E-4</v>
      </c>
      <c r="HH383" s="223">
        <f t="shared" ca="1" si="806"/>
        <v>-4.9257516256973576E-4</v>
      </c>
      <c r="HI383" s="223">
        <f t="shared" ca="1" si="807"/>
        <v>-5.4731192308634584E-4</v>
      </c>
      <c r="HJ383" s="223">
        <f t="shared" ca="1" si="808"/>
        <v>-4.4631502748111891E-4</v>
      </c>
      <c r="HK383" s="223">
        <f t="shared" ca="1" si="809"/>
        <v>-2.1832241320088078E-4</v>
      </c>
      <c r="HL383" s="223">
        <f t="shared" ca="1" si="810"/>
        <v>7.1792267467725803E-5</v>
      </c>
      <c r="HM383" s="223">
        <f t="shared" ca="1" si="811"/>
        <v>3.4147897676860121E-4</v>
      </c>
      <c r="HN383" s="223">
        <f t="shared" ca="1" si="812"/>
        <v>5.1400030870836922E-4</v>
      </c>
      <c r="HO383" s="223">
        <f t="shared" ca="1" si="813"/>
        <v>5.4026656388767936E-4</v>
      </c>
      <c r="HP383" s="223">
        <f t="shared" ca="1" si="814"/>
        <v>4.1280386903763574E-4</v>
      </c>
      <c r="HQ383" s="223">
        <f t="shared" ca="1" si="815"/>
        <v>1.6788081369709188E-4</v>
      </c>
      <c r="HR383" s="223">
        <f t="shared" ca="1" si="816"/>
        <v>-1.2481151508139321E-4</v>
      </c>
      <c r="HS383" s="223">
        <f t="shared" ca="1" si="817"/>
        <v>-3.8198962838267462E-4</v>
      </c>
      <c r="HT383" s="223">
        <f t="shared" ca="1" si="818"/>
        <v>-5.3047535089299086E-4</v>
      </c>
      <c r="HU383" s="223">
        <f t="shared" ca="1" si="819"/>
        <v>-5.2801814233902858E-4</v>
      </c>
      <c r="HV383" s="223">
        <f t="shared" ca="1" si="820"/>
        <v>-3.7531718367377087E-4</v>
      </c>
      <c r="HW383" s="223">
        <f t="shared" ca="1" si="821"/>
        <v>-1.1582243018441195E-4</v>
      </c>
      <c r="HX383" s="223">
        <f t="shared" ca="1" si="822"/>
        <v>1.7662875957591236E-4</v>
      </c>
      <c r="HY383" s="223">
        <f t="shared" ca="1" si="823"/>
        <v>4.1882151105865112E-4</v>
      </c>
      <c r="HZ383" s="223">
        <f t="shared" ca="1" si="824"/>
        <v>5.4184162546118842E-4</v>
      </c>
      <c r="IA383" s="223">
        <f t="shared" ca="1" si="825"/>
        <v>5.1068461743557529E-4</v>
      </c>
      <c r="IB383" s="223">
        <f t="shared" ca="1" si="826"/>
        <v>3.3421598866188506E-4</v>
      </c>
      <c r="IC383" s="223">
        <f t="shared" ca="1" si="827"/>
        <v>6.2648613354075456E-5</v>
      </c>
      <c r="ID383" s="223">
        <f t="shared" ca="1" si="828"/>
        <v>-2.2674497256061391E-4</v>
      </c>
      <c r="IE383" s="223">
        <f t="shared" ca="1" si="829"/>
        <v>-7.1846973146202193E-4</v>
      </c>
      <c r="IF383" s="223">
        <f t="shared" ca="1" si="830"/>
        <v>-5.4798966897543259E-4</v>
      </c>
      <c r="IG383" s="223">
        <f t="shared" ca="1" si="831"/>
        <v>-4.8843292049760838E-4</v>
      </c>
      <c r="IH383" s="223">
        <f t="shared" ca="1" si="832"/>
        <v>-2.8989611097814143E-4</v>
      </c>
      <c r="II383" s="223">
        <f t="shared" ca="1" si="833"/>
        <v>-8.8714561299234134E-6</v>
      </c>
      <c r="IJ383" s="223">
        <f t="shared" ca="1" si="834"/>
        <v>2.7467750750814627E-4</v>
      </c>
      <c r="IK383" s="223">
        <f t="shared" ca="1" si="835"/>
        <v>4.8006896955652659E-4</v>
      </c>
      <c r="IL383" s="223">
        <f t="shared" ca="1" si="836"/>
        <v>5.4886027241581883E-4</v>
      </c>
      <c r="IM383" s="223">
        <f t="shared" ca="1" si="837"/>
        <v>4.614773475306552E-4</v>
      </c>
      <c r="IN383" s="223">
        <f t="shared" ca="1" si="838"/>
        <v>2.4278437527234405E-4</v>
      </c>
      <c r="IO383" s="223">
        <f t="shared" ca="1" si="839"/>
        <v>-4.4991138066390979E-5</v>
      </c>
      <c r="IP383" s="223">
        <f t="shared" ca="1" si="840"/>
        <v>-3.1996474790437586E-4</v>
      </c>
      <c r="IQ383" s="223">
        <f t="shared" ca="1" si="841"/>
        <v>-5.0389469887182452E-4</v>
      </c>
      <c r="IR383" s="223">
        <f t="shared" ca="1" si="842"/>
        <v>-5.4444505139529553E-4</v>
      </c>
      <c r="IS383" s="223">
        <f t="shared" ca="1" si="843"/>
        <v>-4.3007749543780272E-4</v>
      </c>
      <c r="IT383" s="223">
        <f t="shared" ca="1" si="844"/>
        <v>-1.9333449331323418E-4</v>
      </c>
      <c r="IU383" s="223">
        <f t="shared" ca="1" si="845"/>
        <v>9.8420443008468176E-5</v>
      </c>
      <c r="IV383" s="223">
        <f t="shared" ca="1" si="846"/>
        <v>3.6217055286776306E-4</v>
      </c>
      <c r="IW383" s="223">
        <f t="shared" ca="1" si="847"/>
        <v>5.2286764678012468E-4</v>
      </c>
      <c r="IX383" s="223">
        <f t="shared" ca="1" si="848"/>
        <v>5.3478652690589618E-4</v>
      </c>
      <c r="IY383" s="223">
        <f t="shared" ca="1" si="849"/>
        <v>3.9453576195961021E-4</v>
      </c>
      <c r="IZ383" s="223">
        <f t="shared" ca="1" si="850"/>
        <v>1.4202269449613321E-4</v>
      </c>
      <c r="JA383" s="223">
        <f t="shared" ca="1" si="851"/>
        <v>-1.5090190528228698E-4</v>
      </c>
      <c r="JB383" s="223">
        <f t="shared" ca="1" si="852"/>
        <v>-4.008884574244706E-4</v>
      </c>
    </row>
    <row r="384" spans="2:262">
      <c r="B384" s="230">
        <v>23</v>
      </c>
      <c r="C384" s="229">
        <f t="shared" si="853"/>
        <v>4.4921875000000013E-4</v>
      </c>
      <c r="D384" s="226">
        <f t="shared" ca="1" si="597"/>
        <v>58.253845366006558</v>
      </c>
      <c r="E384" s="225">
        <f ca="1">AC361</f>
        <v>0.15384536600655729</v>
      </c>
      <c r="F384" s="224">
        <v>23</v>
      </c>
      <c r="G384" s="223">
        <f t="shared" ca="1" si="854"/>
        <v>-5.6133209362366626E-3</v>
      </c>
      <c r="H384" s="223">
        <f t="shared" ca="1" si="598"/>
        <v>-5.3316872357767366E-3</v>
      </c>
      <c r="I384" s="223">
        <f t="shared" ca="1" si="599"/>
        <v>-3.3956690036479999E-3</v>
      </c>
      <c r="J384" s="223">
        <f t="shared" ca="1" si="600"/>
        <v>-4.0599889250313072E-4</v>
      </c>
      <c r="K384" s="223">
        <f t="shared" ca="1" si="601"/>
        <v>2.7096497800105949E-3</v>
      </c>
      <c r="L384" s="223">
        <f t="shared" ca="1" si="602"/>
        <v>4.9845134469432024E-3</v>
      </c>
      <c r="M384" s="223">
        <f t="shared" ca="1" si="603"/>
        <v>5.7127181333595468E-3</v>
      </c>
      <c r="N384" s="223">
        <f t="shared" ca="1" si="604"/>
        <v>4.668307117527728E-3</v>
      </c>
      <c r="O384" s="223">
        <f t="shared" ca="1" si="605"/>
        <v>2.1753536904882227E-3</v>
      </c>
      <c r="P384" s="223">
        <f t="shared" ca="1" si="606"/>
        <v>-9.9259647535156247E-4</v>
      </c>
      <c r="Q384" s="223">
        <f t="shared" ca="1" si="607"/>
        <v>-3.8525510325983438E-3</v>
      </c>
      <c r="R384" s="223">
        <f t="shared" ca="1" si="608"/>
        <v>-5.5170864750427422E-3</v>
      </c>
      <c r="S384" s="223">
        <f t="shared" ca="1" si="609"/>
        <v>-5.4697093238632519E-3</v>
      </c>
      <c r="T384" s="223">
        <f t="shared" ca="1" si="610"/>
        <v>-3.7251203712481262E-3</v>
      </c>
      <c r="U384" s="223">
        <f t="shared" ca="1" si="611"/>
        <v>-8.2465312940333728E-4</v>
      </c>
      <c r="V384" s="223">
        <f t="shared" ca="1" si="612"/>
        <v>2.3316980983066602E-3</v>
      </c>
      <c r="W384" s="223">
        <f t="shared" ca="1" si="613"/>
        <v>4.7645400322840221E-3</v>
      </c>
      <c r="X384" s="223">
        <f t="shared" ca="1" si="614"/>
        <v>5.7189791677935585E-3</v>
      </c>
      <c r="Y384" s="223">
        <f t="shared" ca="1" si="615"/>
        <v>4.8988598467143585E-3</v>
      </c>
      <c r="Z384" s="223">
        <f t="shared" ca="1" si="616"/>
        <v>2.5586592465169661E-3</v>
      </c>
      <c r="AA384" s="223">
        <f t="shared" ca="1" si="617"/>
        <v>-5.7547507335639018E-4</v>
      </c>
      <c r="AB384" s="223">
        <f t="shared" ca="1" si="618"/>
        <v>-3.5310435813919227E-3</v>
      </c>
      <c r="AC384" s="223">
        <f t="shared" ca="1" si="619"/>
        <v>-5.3909544442257385E-3</v>
      </c>
      <c r="AD384" s="223">
        <f t="shared" ca="1" si="620"/>
        <v>-5.5780905832138097E-3</v>
      </c>
      <c r="AE384" s="223">
        <f t="shared" ca="1" si="621"/>
        <v>-4.0343849888022738E-3</v>
      </c>
      <c r="AF384" s="223">
        <f t="shared" ca="1" si="622"/>
        <v>-1.2388384995451855E-3</v>
      </c>
      <c r="AG384" s="223">
        <f t="shared" ca="1" si="623"/>
        <v>1.9411107425835687E-3</v>
      </c>
      <c r="AH384" s="223">
        <f t="shared" ca="1" si="624"/>
        <v>4.5187471623776634E-3</v>
      </c>
      <c r="AI384" s="223">
        <f t="shared" ca="1" si="625"/>
        <v>5.6942485586099585E-3</v>
      </c>
      <c r="AJ384" s="223">
        <f t="shared" ca="1" si="626"/>
        <v>5.102865229941602E-3</v>
      </c>
      <c r="AK384" s="223">
        <f t="shared" ca="1" si="627"/>
        <v>2.9280992063998859E-3</v>
      </c>
      <c r="AL384" s="223">
        <f t="shared" ca="1" si="628"/>
        <v>-1.5523512207802573E-4</v>
      </c>
      <c r="AM384" s="223">
        <f t="shared" ca="1" si="629"/>
        <v>-3.1904010990790742E-3</v>
      </c>
      <c r="AN384" s="223">
        <f t="shared" ca="1" si="630"/>
        <v>-5.2356083641890644E-3</v>
      </c>
      <c r="AO384" s="223">
        <f t="shared" ca="1" si="631"/>
        <v>-5.6562436863935514E-3</v>
      </c>
      <c r="AP384" s="223">
        <f t="shared" ca="1" si="632"/>
        <v>-4.3217869245524175E-3</v>
      </c>
      <c r="AQ384" s="223">
        <f t="shared" ca="1" si="633"/>
        <v>-1.6463104965218067E-3</v>
      </c>
      <c r="AR384" s="223">
        <f t="shared" ca="1" si="634"/>
        <v>1.5400043395635069E-3</v>
      </c>
      <c r="AS384" s="223">
        <f t="shared" ca="1" si="635"/>
        <v>4.2484668100822879E-3</v>
      </c>
      <c r="AT384" s="223">
        <f t="shared" ca="1" si="636"/>
        <v>5.63866032312264E-3</v>
      </c>
      <c r="AU384" s="223">
        <f t="shared" ca="1" si="637"/>
        <v>5.2792177443621658E-3</v>
      </c>
      <c r="AV384" s="223">
        <f t="shared" ca="1" si="638"/>
        <v>3.2816715429851481E-3</v>
      </c>
      <c r="AW384" s="223">
        <f t="shared" ca="1" si="639"/>
        <v>2.6584606177685634E-4</v>
      </c>
      <c r="AX384" s="223">
        <f t="shared" ca="1" si="640"/>
        <v>-2.8324695567856048E-3</v>
      </c>
      <c r="AY384" s="223">
        <f t="shared" ca="1" si="641"/>
        <v>-5.051890068800022E-3</v>
      </c>
      <c r="AZ384" s="223">
        <f t="shared" ca="1" si="642"/>
        <v>-5.7037451149649547E-3</v>
      </c>
      <c r="BA384" s="223">
        <f t="shared" ca="1" si="643"/>
        <v>-4.5857687225074701E-3</v>
      </c>
      <c r="BB384" s="223">
        <f t="shared" ca="1" si="644"/>
        <v>-2.0448609942770924E-3</v>
      </c>
      <c r="BC384" s="223">
        <f t="shared" ca="1" si="645"/>
        <v>1.1305525195973304E-3</v>
      </c>
      <c r="BD384" s="223">
        <f t="shared" ca="1" si="646"/>
        <v>3.9551636480447822E-3</v>
      </c>
      <c r="BE384" s="223">
        <f t="shared" ca="1" si="647"/>
        <v>5.5525156987960168E-3</v>
      </c>
      <c r="BF384" s="223">
        <f t="shared" ca="1" si="648"/>
        <v>5.4269617204207856E-3</v>
      </c>
      <c r="BG384" s="223">
        <f t="shared" ca="1" si="649"/>
        <v>3.6174602171463537E-3</v>
      </c>
      <c r="BH384" s="223">
        <f t="shared" ca="1" si="650"/>
        <v>6.8548660278937084E-4</v>
      </c>
      <c r="BI384" s="223">
        <f t="shared" ca="1" si="651"/>
        <v>-2.4591886165513327E-3</v>
      </c>
      <c r="BJ384" s="223">
        <f t="shared" ca="1" si="652"/>
        <v>-4.8407951434191621E-3</v>
      </c>
      <c r="BK384" s="223">
        <f t="shared" ca="1" si="653"/>
        <v>-5.7203374545709458E-3</v>
      </c>
      <c r="BL384" s="223">
        <f t="shared" ca="1" si="654"/>
        <v>-4.8248998424322391E-3</v>
      </c>
      <c r="BM384" s="223">
        <f t="shared" ca="1" si="655"/>
        <v>-2.4323302131322973E-3</v>
      </c>
      <c r="BN384" s="223">
        <f t="shared" ca="1" si="656"/>
        <v>7.1497413757340422E-4</v>
      </c>
      <c r="BO384" s="223">
        <f t="shared" ca="1" si="657"/>
        <v>3.640427111512782E-3</v>
      </c>
      <c r="BP384" s="223">
        <f t="shared" ca="1" si="658"/>
        <v>5.4362815108131195E-3</v>
      </c>
      <c r="BQ384" s="223">
        <f t="shared" ca="1" si="659"/>
        <v>5.5452965207102699E-3</v>
      </c>
      <c r="BR384" s="223">
        <f t="shared" ca="1" si="660"/>
        <v>3.9336455609646128E-3</v>
      </c>
      <c r="BS384" s="223">
        <f t="shared" ca="1" si="661"/>
        <v>1.1014124325089947E-3</v>
      </c>
      <c r="BT384" s="223">
        <f t="shared" ca="1" si="662"/>
        <v>-2.0725811201334258E-3</v>
      </c>
      <c r="BU384" s="223">
        <f t="shared" ca="1" si="663"/>
        <v>-4.6034675297369401E-3</v>
      </c>
      <c r="BV384" s="223">
        <f t="shared" ca="1" si="664"/>
        <v>-5.7059307898855941E-3</v>
      </c>
      <c r="BW384" s="223">
        <f t="shared" ca="1" si="665"/>
        <v>-5.0378844120689071E-3</v>
      </c>
      <c r="BX384" s="223">
        <f t="shared" ca="1" si="666"/>
        <v>-2.8066184238190756E-3</v>
      </c>
      <c r="BY384" s="223">
        <f t="shared" ca="1" si="667"/>
        <v>2.9552124875075522E-4</v>
      </c>
      <c r="BZ384" s="223">
        <f t="shared" ca="1" si="668"/>
        <v>3.3059627850473513E-3</v>
      </c>
      <c r="CA384" s="223">
        <f t="shared" ca="1" si="669"/>
        <v>5.2905876423094489E-3</v>
      </c>
      <c r="CB384" s="223">
        <f t="shared" ca="1" si="670"/>
        <v>5.6335808786949996E-3</v>
      </c>
      <c r="CC384" s="223">
        <f t="shared" ca="1" si="671"/>
        <v>4.2285141386666485E-3</v>
      </c>
      <c r="CD384" s="223">
        <f t="shared" ca="1" si="672"/>
        <v>1.5113696128276136E-3</v>
      </c>
      <c r="CE384" s="223">
        <f t="shared" ca="1" si="673"/>
        <v>-1.6747421270516569E-3</v>
      </c>
      <c r="CF384" s="223">
        <f t="shared" ca="1" si="674"/>
        <v>-4.3411933266545889E-3</v>
      </c>
      <c r="CG384" s="223">
        <f t="shared" ca="1" si="675"/>
        <v>-5.6606031918730627E-3</v>
      </c>
      <c r="CH384" s="223">
        <f t="shared" ca="1" si="676"/>
        <v>-5.2235682495810698E-3</v>
      </c>
      <c r="CI384" s="223">
        <f t="shared" ca="1" si="677"/>
        <v>-3.1656973260944061E-3</v>
      </c>
      <c r="CJ384" s="223">
        <f t="shared" ca="1" si="678"/>
        <v>-1.2553309532356907E-4</v>
      </c>
      <c r="CK384" s="223">
        <f t="shared" ca="1" si="679"/>
        <v>2.9535831598124745E-3</v>
      </c>
      <c r="CL384" s="223">
        <f t="shared" ca="1" si="680"/>
        <v>5.1162236209817309E-3</v>
      </c>
      <c r="CM384" s="223">
        <f t="shared" ca="1" si="681"/>
        <v>5.6913363737898775E-3</v>
      </c>
      <c r="CN384" s="223">
        <f t="shared" ca="1" si="682"/>
        <v>4.5004680318817079E-3</v>
      </c>
      <c r="CO384" s="223">
        <f t="shared" ca="1" si="683"/>
        <v>1.9131365502652977E-3</v>
      </c>
      <c r="CP384" s="223">
        <f t="shared" ca="1" si="684"/>
        <v>-1.2678275612793503E-3</v>
      </c>
      <c r="CQ384" s="223">
        <f t="shared" ca="1" si="685"/>
        <v>-4.0553938208027331E-3</v>
      </c>
      <c r="CR384" s="223">
        <f t="shared" ca="1" si="686"/>
        <v>-5.5846002947142802E-3</v>
      </c>
      <c r="CS384" s="223">
        <f t="shared" ca="1" si="687"/>
        <v>-5.3809451181651155E-3</v>
      </c>
      <c r="CT384" s="223">
        <f t="shared" ca="1" si="688"/>
        <v>-3.5076210402753211E-3</v>
      </c>
      <c r="CU384" s="223">
        <f t="shared" ca="1" si="689"/>
        <v>-5.4590716467785858E-4</v>
      </c>
      <c r="CV384" s="223">
        <f t="shared" ca="1" si="690"/>
        <v>2.5851978115283905E-3</v>
      </c>
      <c r="CW384" s="223">
        <f t="shared" ca="1" si="691"/>
        <v>4.914134340568894E-3</v>
      </c>
      <c r="CX384" s="223">
        <f t="shared" ca="1" si="692"/>
        <v>5.7182500239628935E-3</v>
      </c>
      <c r="CY384" s="223">
        <f t="shared" ca="1" si="693"/>
        <v>4.7480334988996599E-3</v>
      </c>
      <c r="CZ384" s="223">
        <f t="shared" ca="1" si="694"/>
        <v>2.304536034977931E-3</v>
      </c>
      <c r="DA384" s="223">
        <f t="shared" ca="1" si="695"/>
        <v>-8.5404252810456893E-4</v>
      </c>
      <c r="DB384" s="223">
        <f t="shared" ca="1" si="696"/>
        <v>-3.7476177844660025E-3</v>
      </c>
      <c r="DC384" s="223">
        <f t="shared" ca="1" si="697"/>
        <v>-5.4783339646940418E-3</v>
      </c>
      <c r="DD384" s="223">
        <f t="shared" ca="1" si="698"/>
        <v>-5.5091621789346429E-3</v>
      </c>
      <c r="DE384" s="223">
        <f t="shared" ca="1" si="699"/>
        <v>-3.8305366521295095E-3</v>
      </c>
      <c r="DF384" s="223">
        <f t="shared" ca="1" si="700"/>
        <v>-9.6332291580793292E-4</v>
      </c>
      <c r="DG384" s="223">
        <f t="shared" ca="1" si="701"/>
        <v>2.2028030523153237E-3</v>
      </c>
      <c r="DH384" s="223">
        <f t="shared" ca="1" si="702"/>
        <v>4.6854149403910425E-3</v>
      </c>
      <c r="DI384" s="223">
        <f t="shared" ca="1" si="703"/>
        <v>5.7141759818118967E-3</v>
      </c>
      <c r="DJ384" s="223">
        <f t="shared" ca="1" si="704"/>
        <v>4.969868961005014E-3</v>
      </c>
      <c r="DK384" s="223">
        <f t="shared" ca="1" si="705"/>
        <v>2.6834470392459796E-3</v>
      </c>
      <c r="DL384" s="223">
        <f t="shared" ca="1" si="706"/>
        <v>-4.3562936447350854E-4</v>
      </c>
      <c r="DM384" s="223">
        <f t="shared" ca="1" si="707"/>
        <v>-3.4195330826518287E-3</v>
      </c>
      <c r="DN384" s="223">
        <f t="shared" ca="1" si="708"/>
        <v>-5.3423800682619212E-3</v>
      </c>
      <c r="DO384" s="223">
        <f t="shared" ca="1" si="709"/>
        <v>-5.607524612528279E-3</v>
      </c>
      <c r="DP384" s="223">
        <f t="shared" ca="1" si="710"/>
        <v>-4.1326942539780479E-3</v>
      </c>
      <c r="DQ384" s="223">
        <f t="shared" ca="1" si="711"/>
        <v>-1.3755183365924619E-3</v>
      </c>
      <c r="DR384" s="223">
        <f t="shared" ca="1" si="712"/>
        <v>1.8084711125051325E-3</v>
      </c>
      <c r="DS384" s="223">
        <f t="shared" ca="1" si="713"/>
        <v>4.4313048706945872E-3</v>
      </c>
      <c r="DT384" s="223">
        <f t="shared" ca="1" si="714"/>
        <v>5.6791363249242841E-3</v>
      </c>
      <c r="DU384" s="223">
        <f t="shared" ca="1" si="715"/>
        <v>5.1647722726081979E-3</v>
      </c>
      <c r="DV384" s="223">
        <f t="shared" ca="1" si="716"/>
        <v>3.0478162115075078E-3</v>
      </c>
      <c r="DW384" s="223">
        <f t="shared" ca="1" si="717"/>
        <v>-1.4855487572295722E-5</v>
      </c>
      <c r="DX384" s="223">
        <f t="shared" ca="1" si="718"/>
        <v>-3.0729176347854604E-3</v>
      </c>
      <c r="DY384" s="223">
        <f t="shared" ca="1" si="719"/>
        <v>-5.1774753513620835E-3</v>
      </c>
      <c r="DZ384" s="223">
        <f t="shared" ca="1" si="720"/>
        <v>-5.6754993843959982E-3</v>
      </c>
      <c r="EA384" s="223">
        <f t="shared" ca="1" si="721"/>
        <v>-4.4124564275968541E-3</v>
      </c>
      <c r="EB384" s="223">
        <f t="shared" ca="1" si="722"/>
        <v>-1.7802597043324443E-3</v>
      </c>
      <c r="EC384" s="223">
        <f t="shared" ca="1" si="723"/>
        <v>1.4043389110456011E-3</v>
      </c>
      <c r="ED384" s="223">
        <f t="shared" ca="1" si="724"/>
        <v>4.1531811759639749E-3</v>
      </c>
      <c r="EE384" s="223">
        <f t="shared" ca="1" si="725"/>
        <v>5.6133209362366583E-3</v>
      </c>
      <c r="EF384" s="223">
        <f t="shared" ca="1" si="726"/>
        <v>5.3316872357767392E-3</v>
      </c>
      <c r="EG384" s="223">
        <f t="shared" ca="1" si="727"/>
        <v>3.3956690036480597E-3</v>
      </c>
      <c r="EH384" s="223">
        <f t="shared" ca="1" si="728"/>
        <v>4.0599889250318971E-4</v>
      </c>
      <c r="EI384" s="223">
        <f t="shared" ca="1" si="729"/>
        <v>-2.7096497800105554E-3</v>
      </c>
      <c r="EJ384" s="223">
        <f t="shared" ca="1" si="730"/>
        <v>-4.9845134469431868E-3</v>
      </c>
      <c r="EK384" s="223">
        <f t="shared" ca="1" si="731"/>
        <v>-5.7127181333595477E-3</v>
      </c>
      <c r="EL384" s="223">
        <f t="shared" ca="1" si="732"/>
        <v>-4.668307117527728E-3</v>
      </c>
      <c r="EM384" s="223">
        <f t="shared" ca="1" si="733"/>
        <v>-2.1753536904882843E-3</v>
      </c>
      <c r="EN384" s="223">
        <f t="shared" ca="1" si="734"/>
        <v>9.9259647535151173E-4</v>
      </c>
      <c r="EO384" s="223">
        <f t="shared" ca="1" si="735"/>
        <v>3.8525510325983169E-3</v>
      </c>
      <c r="EP384" s="223">
        <f t="shared" ca="1" si="736"/>
        <v>5.5170864750427352E-3</v>
      </c>
      <c r="EQ384" s="223">
        <f t="shared" ca="1" si="737"/>
        <v>5.4697093238632553E-3</v>
      </c>
      <c r="ER384" s="223">
        <f t="shared" ca="1" si="738"/>
        <v>3.7251203712481847E-3</v>
      </c>
      <c r="ES384" s="223">
        <f t="shared" ca="1" si="739"/>
        <v>8.2465312940339323E-4</v>
      </c>
      <c r="ET384" s="223">
        <f t="shared" ca="1" si="740"/>
        <v>-2.3316980983066177E-3</v>
      </c>
      <c r="EU384" s="223">
        <f t="shared" ca="1" si="741"/>
        <v>-4.764540032284003E-3</v>
      </c>
      <c r="EV384" s="223">
        <f t="shared" ca="1" si="742"/>
        <v>-5.7189791677935576E-3</v>
      </c>
      <c r="EW384" s="223">
        <f t="shared" ca="1" si="743"/>
        <v>-4.898859846714362E-3</v>
      </c>
      <c r="EX384" s="223">
        <f t="shared" ca="1" si="744"/>
        <v>-2.558659246517026E-3</v>
      </c>
      <c r="EY384" s="223">
        <f t="shared" ca="1" si="745"/>
        <v>5.7547507335633293E-4</v>
      </c>
      <c r="EZ384" s="223">
        <f t="shared" ca="1" si="746"/>
        <v>3.5310435813918945E-3</v>
      </c>
      <c r="FA384" s="223">
        <f t="shared" ca="1" si="747"/>
        <v>5.3909544442257299E-3</v>
      </c>
      <c r="FB384" s="223">
        <f t="shared" ca="1" si="748"/>
        <v>5.5780905832138131E-3</v>
      </c>
      <c r="FC384" s="223">
        <f t="shared" ca="1" si="749"/>
        <v>4.0343849888022703E-3</v>
      </c>
      <c r="FD384" s="223">
        <f t="shared" ca="1" si="750"/>
        <v>1.2388384995452514E-3</v>
      </c>
      <c r="FE384" s="223">
        <f t="shared" ca="1" si="751"/>
        <v>-1.9411107425835249E-3</v>
      </c>
      <c r="FF384" s="223">
        <f t="shared" ca="1" si="752"/>
        <v>-4.5187471623776409E-3</v>
      </c>
      <c r="FG384" s="223">
        <f t="shared" ca="1" si="753"/>
        <v>-5.6942485586099576E-3</v>
      </c>
      <c r="FH384" s="223">
        <f t="shared" ca="1" si="754"/>
        <v>-5.1028652299415994E-3</v>
      </c>
      <c r="FI384" s="223">
        <f t="shared" ca="1" si="755"/>
        <v>-2.9280992063999522E-3</v>
      </c>
      <c r="FJ384" s="223">
        <f t="shared" ca="1" si="756"/>
        <v>1.5523512207796936E-4</v>
      </c>
      <c r="FK384" s="223">
        <f t="shared" ca="1" si="757"/>
        <v>3.1904010990790434E-3</v>
      </c>
      <c r="FL384" s="223">
        <f t="shared" ca="1" si="758"/>
        <v>5.2356083641890497E-3</v>
      </c>
      <c r="FM384" s="223">
        <f t="shared" ca="1" si="759"/>
        <v>5.6562436863935531E-3</v>
      </c>
      <c r="FN384" s="223">
        <f t="shared" ca="1" si="760"/>
        <v>4.3217869245524149E-3</v>
      </c>
      <c r="FO384" s="223">
        <f t="shared" ca="1" si="761"/>
        <v>1.6463104965218607E-3</v>
      </c>
      <c r="FP384" s="223">
        <f t="shared" ca="1" si="762"/>
        <v>-1.5400043395634526E-3</v>
      </c>
      <c r="FQ384" s="223">
        <f t="shared" ca="1" si="763"/>
        <v>-4.2484668100822636E-3</v>
      </c>
      <c r="FR384" s="223">
        <f t="shared" ca="1" si="764"/>
        <v>-5.6386603231226374E-3</v>
      </c>
      <c r="FS384" s="223">
        <f t="shared" ca="1" si="765"/>
        <v>-5.2792177443621718E-3</v>
      </c>
      <c r="FT384" s="223">
        <f t="shared" ca="1" si="766"/>
        <v>-3.2816715429852105E-3</v>
      </c>
      <c r="FU384" s="223">
        <f t="shared" ca="1" si="767"/>
        <v>-2.6584606177691315E-4</v>
      </c>
      <c r="FV384" s="223">
        <f t="shared" ca="1" si="768"/>
        <v>2.8324695567855732E-3</v>
      </c>
      <c r="FW384" s="223">
        <f t="shared" ca="1" si="769"/>
        <v>5.0518900688000046E-3</v>
      </c>
      <c r="FX384" s="223">
        <f t="shared" ca="1" si="770"/>
        <v>5.7037451149649565E-3</v>
      </c>
      <c r="FY384" s="223">
        <f t="shared" ca="1" si="771"/>
        <v>4.5857687225074675E-3</v>
      </c>
      <c r="FZ384" s="223">
        <f t="shared" ca="1" si="772"/>
        <v>2.0448609942771648E-3</v>
      </c>
      <c r="GA384" s="223">
        <f t="shared" ca="1" si="773"/>
        <v>-1.1305525195972749E-3</v>
      </c>
      <c r="GB384" s="223">
        <f t="shared" ca="1" si="774"/>
        <v>-3.9551636480447561E-3</v>
      </c>
      <c r="GC384" s="223">
        <f t="shared" ca="1" si="775"/>
        <v>-5.5525156987960133E-3</v>
      </c>
      <c r="GD384" s="223">
        <f t="shared" ca="1" si="776"/>
        <v>-5.4269617204207908E-3</v>
      </c>
      <c r="GE384" s="223">
        <f t="shared" ca="1" si="777"/>
        <v>-3.6174602171464127E-3</v>
      </c>
      <c r="GF384" s="223">
        <f t="shared" ca="1" si="778"/>
        <v>-6.8548660278942722E-4</v>
      </c>
      <c r="GG384" s="223">
        <f t="shared" ca="1" si="779"/>
        <v>2.4591886165512998E-3</v>
      </c>
      <c r="GH384" s="223">
        <f t="shared" ca="1" si="780"/>
        <v>4.840795143419143E-3</v>
      </c>
      <c r="GI384" s="223">
        <f t="shared" ca="1" si="781"/>
        <v>5.7203374545709458E-3</v>
      </c>
      <c r="GJ384" s="223">
        <f t="shared" ca="1" si="782"/>
        <v>4.8248998424322374E-3</v>
      </c>
      <c r="GK384" s="223">
        <f t="shared" ca="1" si="783"/>
        <v>2.4323302131323667E-3</v>
      </c>
      <c r="GL384" s="223">
        <f t="shared" ca="1" si="784"/>
        <v>-7.1497413757336736E-4</v>
      </c>
      <c r="GM384" s="223">
        <f t="shared" ca="1" si="785"/>
        <v>-3.6404271115127534E-3</v>
      </c>
      <c r="GN384" s="223">
        <f t="shared" ca="1" si="786"/>
        <v>-5.4362815108131082E-3</v>
      </c>
      <c r="GO384" s="223">
        <f t="shared" ca="1" si="787"/>
        <v>-5.5452965207102682E-3</v>
      </c>
      <c r="GP384" s="223">
        <f t="shared" ca="1" si="788"/>
        <v>-3.9336455609646102E-3</v>
      </c>
      <c r="GQ384" s="223">
        <f t="shared" ca="1" si="789"/>
        <v>-1.1014124325090702E-3</v>
      </c>
      <c r="GR384" s="223">
        <f t="shared" ca="1" si="790"/>
        <v>2.0725811201333915E-3</v>
      </c>
      <c r="GS384" s="223">
        <f t="shared" ca="1" si="791"/>
        <v>4.6034675297369184E-3</v>
      </c>
      <c r="GT384" s="223">
        <f t="shared" ca="1" si="792"/>
        <v>5.7059307898855924E-3</v>
      </c>
      <c r="GU384" s="223">
        <f t="shared" ca="1" si="793"/>
        <v>5.0378844120689045E-3</v>
      </c>
      <c r="GV384" s="223">
        <f t="shared" ca="1" si="794"/>
        <v>2.8066184238191428E-3</v>
      </c>
      <c r="GW384" s="223">
        <f t="shared" ca="1" si="795"/>
        <v>-2.9552124875071835E-4</v>
      </c>
      <c r="GX384" s="223">
        <f t="shared" ca="1" si="796"/>
        <v>-3.3059627850473227E-3</v>
      </c>
      <c r="GY384" s="223">
        <f t="shared" ca="1" si="797"/>
        <v>-5.290587642309435E-3</v>
      </c>
      <c r="GZ384" s="223">
        <f t="shared" ca="1" si="798"/>
        <v>-5.6335808786949996E-3</v>
      </c>
      <c r="HA384" s="223">
        <f t="shared" ca="1" si="799"/>
        <v>-4.2285141386666468E-3</v>
      </c>
      <c r="HB384" s="223">
        <f t="shared" ca="1" si="800"/>
        <v>-1.5113696128276882E-3</v>
      </c>
      <c r="HC384" s="223">
        <f t="shared" ca="1" si="801"/>
        <v>1.6747421270516222E-3</v>
      </c>
      <c r="HD384" s="223">
        <f t="shared" ca="1" si="802"/>
        <v>4.3411933266545646E-3</v>
      </c>
      <c r="HE384" s="223">
        <f t="shared" ca="1" si="803"/>
        <v>5.6606031918730575E-3</v>
      </c>
      <c r="HF384" s="223">
        <f t="shared" ca="1" si="804"/>
        <v>5.2235682495810681E-3</v>
      </c>
      <c r="HG384" s="223">
        <f t="shared" ca="1" si="805"/>
        <v>3.1656973260944703E-3</v>
      </c>
      <c r="HH384" s="223">
        <f t="shared" ca="1" si="806"/>
        <v>1.2553309532364583E-4</v>
      </c>
      <c r="HI384" s="223">
        <f t="shared" ca="1" si="807"/>
        <v>-2.9535831598124433E-3</v>
      </c>
      <c r="HJ384" s="223">
        <f t="shared" ca="1" si="808"/>
        <v>-5.1162236209817136E-3</v>
      </c>
      <c r="HK384" s="223">
        <f t="shared" ca="1" si="809"/>
        <v>-5.6913363737898775E-3</v>
      </c>
      <c r="HL384" s="223">
        <f t="shared" ca="1" si="810"/>
        <v>-4.5004680318817053E-3</v>
      </c>
      <c r="HM384" s="223">
        <f t="shared" ca="1" si="811"/>
        <v>-1.9131365502653701E-3</v>
      </c>
      <c r="HN384" s="223">
        <f t="shared" ca="1" si="812"/>
        <v>1.2678275612793147E-3</v>
      </c>
      <c r="HO384" s="223">
        <f t="shared" ca="1" si="813"/>
        <v>4.0553938208027071E-3</v>
      </c>
      <c r="HP384" s="223">
        <f t="shared" ca="1" si="814"/>
        <v>5.5846002947142724E-3</v>
      </c>
      <c r="HQ384" s="223">
        <f t="shared" ca="1" si="815"/>
        <v>5.3809451181651138E-3</v>
      </c>
      <c r="HR384" s="223">
        <f t="shared" ca="1" si="816"/>
        <v>3.5076210402753823E-3</v>
      </c>
      <c r="HS384" s="223">
        <f t="shared" ca="1" si="817"/>
        <v>5.4590716467793577E-4</v>
      </c>
      <c r="HT384" s="223">
        <f t="shared" ca="1" si="818"/>
        <v>-2.5851978115283584E-3</v>
      </c>
      <c r="HU384" s="223">
        <f t="shared" ca="1" si="819"/>
        <v>-4.9141343405688757E-3</v>
      </c>
      <c r="HV384" s="223">
        <f t="shared" ca="1" si="820"/>
        <v>-5.7182500239628944E-3</v>
      </c>
      <c r="HW384" s="223">
        <f t="shared" ca="1" si="821"/>
        <v>-4.7480334988996582E-3</v>
      </c>
      <c r="HX384" s="223">
        <f t="shared" ca="1" si="822"/>
        <v>-2.3045360349780017E-3</v>
      </c>
      <c r="HY384" s="223">
        <f t="shared" ca="1" si="823"/>
        <v>8.5404252810453293E-4</v>
      </c>
      <c r="HZ384" s="223">
        <f t="shared" ca="1" si="824"/>
        <v>3.7476177844660368E-3</v>
      </c>
      <c r="IA384" s="223">
        <f t="shared" ca="1" si="825"/>
        <v>5.4783339646940323E-3</v>
      </c>
      <c r="IB384" s="223">
        <f t="shared" ca="1" si="826"/>
        <v>5.5091621789346628E-3</v>
      </c>
      <c r="IC384" s="223">
        <f t="shared" ca="1" si="827"/>
        <v>3.8305366521295065E-3</v>
      </c>
      <c r="ID384" s="223">
        <f t="shared" ca="1" si="828"/>
        <v>9.6332291580800838E-4</v>
      </c>
      <c r="IE384" s="223">
        <f t="shared" ca="1" si="829"/>
        <v>-4.658745369015423E-3</v>
      </c>
      <c r="IF384" s="223">
        <f t="shared" ca="1" si="830"/>
        <v>-4.6854149403910217E-3</v>
      </c>
      <c r="IG384" s="223">
        <f t="shared" ca="1" si="831"/>
        <v>-5.7141759818118906E-3</v>
      </c>
      <c r="IH384" s="223">
        <f t="shared" ca="1" si="832"/>
        <v>-4.9698689610050122E-3</v>
      </c>
      <c r="II384" s="223">
        <f t="shared" ca="1" si="833"/>
        <v>-2.6834470392460476E-3</v>
      </c>
      <c r="IJ384" s="223">
        <f t="shared" ca="1" si="834"/>
        <v>4.3562936447355278E-4</v>
      </c>
      <c r="IK384" s="223">
        <f t="shared" ca="1" si="835"/>
        <v>3.4195330826517997E-3</v>
      </c>
      <c r="IL384" s="223">
        <f t="shared" ca="1" si="836"/>
        <v>5.3423800682618787E-3</v>
      </c>
      <c r="IM384" s="223">
        <f t="shared" ca="1" si="837"/>
        <v>5.6075246125282781E-3</v>
      </c>
      <c r="IN384" s="223">
        <f t="shared" ca="1" si="838"/>
        <v>4.1326942539781295E-3</v>
      </c>
      <c r="IO384" s="223">
        <f t="shared" ca="1" si="839"/>
        <v>1.3755183365924181E-3</v>
      </c>
      <c r="IP384" s="223">
        <f t="shared" ca="1" si="840"/>
        <v>-1.8084711125050978E-3</v>
      </c>
      <c r="IQ384" s="223">
        <f t="shared" ca="1" si="841"/>
        <v>-4.4313048706945126E-3</v>
      </c>
      <c r="IR384" s="223">
        <f t="shared" ca="1" si="842"/>
        <v>-5.6791363249242797E-3</v>
      </c>
      <c r="IS384" s="223">
        <f t="shared" ca="1" si="843"/>
        <v>-5.1647722726082491E-3</v>
      </c>
      <c r="IT384" s="223">
        <f t="shared" ca="1" si="844"/>
        <v>-3.0478162115074696E-3</v>
      </c>
      <c r="IU384" s="223">
        <f t="shared" ca="1" si="845"/>
        <v>1.4855487572258425E-5</v>
      </c>
      <c r="IV384" s="223">
        <f t="shared" ca="1" si="846"/>
        <v>3.0729176347854981E-3</v>
      </c>
      <c r="IW384" s="223">
        <f t="shared" ca="1" si="847"/>
        <v>5.1774753513620679E-3</v>
      </c>
      <c r="IX384" s="223">
        <f t="shared" ca="1" si="848"/>
        <v>5.6754993843960129E-3</v>
      </c>
      <c r="IY384" s="223">
        <f t="shared" ca="1" si="849"/>
        <v>4.4124564275968775E-3</v>
      </c>
      <c r="IZ384" s="223">
        <f t="shared" ca="1" si="850"/>
        <v>1.7802597043324788E-3</v>
      </c>
      <c r="JA384" s="223">
        <f t="shared" ca="1" si="851"/>
        <v>-1.4043389110456445E-3</v>
      </c>
      <c r="JB384" s="223">
        <f t="shared" ca="1" si="852"/>
        <v>-4.1531811759639497E-3</v>
      </c>
    </row>
    <row r="385" spans="2:262">
      <c r="B385" s="230">
        <v>24</v>
      </c>
      <c r="C385" s="229">
        <f t="shared" si="853"/>
        <v>4.6875000000000015E-4</v>
      </c>
      <c r="D385" s="226">
        <f t="shared" ca="1" si="597"/>
        <v>58.252805429994766</v>
      </c>
      <c r="E385" s="225">
        <f ca="1">AD361</f>
        <v>0.15280542999476612</v>
      </c>
      <c r="F385" s="224">
        <v>24</v>
      </c>
      <c r="G385" s="223">
        <f t="shared" ca="1" si="854"/>
        <v>-9.6048510733965677E-4</v>
      </c>
      <c r="H385" s="223">
        <f t="shared" ca="1" si="598"/>
        <v>-9.0945325590965193E-4</v>
      </c>
      <c r="I385" s="223">
        <f t="shared" ca="1" si="599"/>
        <v>-5.5188038485731467E-4</v>
      </c>
      <c r="J385" s="223">
        <f t="shared" ca="1" si="600"/>
        <v>-8.2902833597298759E-6</v>
      </c>
      <c r="K385" s="223">
        <f t="shared" ca="1" si="601"/>
        <v>5.3809414747532874E-4</v>
      </c>
      <c r="L385" s="223">
        <f t="shared" ca="1" si="602"/>
        <v>9.0310814772689063E-4</v>
      </c>
      <c r="M385" s="223">
        <f t="shared" ca="1" si="603"/>
        <v>9.6371981544016605E-4</v>
      </c>
      <c r="N385" s="223">
        <f t="shared" ca="1" si="604"/>
        <v>6.9949933489774009E-4</v>
      </c>
      <c r="O385" s="223">
        <f t="shared" ca="1" si="605"/>
        <v>1.9950506614645853E-4</v>
      </c>
      <c r="P385" s="223">
        <f t="shared" ca="1" si="606"/>
        <v>-3.677345348953609E-4</v>
      </c>
      <c r="Q385" s="223">
        <f t="shared" ca="1" si="607"/>
        <v>-8.1102524846586425E-4</v>
      </c>
      <c r="R385" s="223">
        <f t="shared" ca="1" si="608"/>
        <v>-9.8095116292361371E-4</v>
      </c>
      <c r="S385" s="223">
        <f t="shared" ca="1" si="609"/>
        <v>-8.2023691778179177E-4</v>
      </c>
      <c r="T385" s="223">
        <f t="shared" ca="1" si="610"/>
        <v>-3.8305298112490809E-4</v>
      </c>
      <c r="U385" s="223">
        <f t="shared" ca="1" si="611"/>
        <v>1.8324309036726823E-4</v>
      </c>
      <c r="V385" s="223">
        <f t="shared" ca="1" si="612"/>
        <v>6.8777510373449382E-4</v>
      </c>
      <c r="W385" s="223">
        <f t="shared" ca="1" si="613"/>
        <v>9.6048510733965655E-4</v>
      </c>
      <c r="X385" s="223">
        <f t="shared" ca="1" si="614"/>
        <v>9.0945325590965215E-4</v>
      </c>
      <c r="Y385" s="223">
        <f t="shared" ca="1" si="615"/>
        <v>5.5188038485731554E-4</v>
      </c>
      <c r="Z385" s="223">
        <f t="shared" ca="1" si="616"/>
        <v>8.2902833597311228E-6</v>
      </c>
      <c r="AA385" s="223">
        <f t="shared" ca="1" si="617"/>
        <v>-5.3809414747532907E-4</v>
      </c>
      <c r="AB385" s="223">
        <f t="shared" ca="1" si="618"/>
        <v>-9.0310814772689063E-4</v>
      </c>
      <c r="AC385" s="223">
        <f t="shared" ca="1" si="619"/>
        <v>-9.6371981544016605E-4</v>
      </c>
      <c r="AD385" s="223">
        <f t="shared" ca="1" si="620"/>
        <v>-6.9949933489774031E-4</v>
      </c>
      <c r="AE385" s="223">
        <f t="shared" ca="1" si="621"/>
        <v>-1.9950506614645902E-4</v>
      </c>
      <c r="AF385" s="223">
        <f t="shared" ca="1" si="622"/>
        <v>3.6773453489536068E-4</v>
      </c>
      <c r="AG385" s="223">
        <f t="shared" ca="1" si="623"/>
        <v>8.110252484658636E-4</v>
      </c>
      <c r="AH385" s="223">
        <f t="shared" ca="1" si="624"/>
        <v>9.8095116292361371E-4</v>
      </c>
      <c r="AI385" s="223">
        <f t="shared" ca="1" si="625"/>
        <v>8.2023691778179253E-4</v>
      </c>
      <c r="AJ385" s="223">
        <f t="shared" ca="1" si="626"/>
        <v>3.8305298112490841E-4</v>
      </c>
      <c r="AK385" s="223">
        <f t="shared" ca="1" si="627"/>
        <v>-1.8324309036726622E-4</v>
      </c>
      <c r="AL385" s="223">
        <f t="shared" ca="1" si="628"/>
        <v>-6.877751037344935E-4</v>
      </c>
      <c r="AM385" s="223">
        <f t="shared" ca="1" si="629"/>
        <v>-9.6048510733965687E-4</v>
      </c>
      <c r="AN385" s="223">
        <f t="shared" ca="1" si="630"/>
        <v>-9.0945325590965236E-4</v>
      </c>
      <c r="AO385" s="223">
        <f t="shared" ca="1" si="631"/>
        <v>-5.5188038485731446E-4</v>
      </c>
      <c r="AP385" s="223">
        <f t="shared" ca="1" si="632"/>
        <v>-8.2902833597315023E-6</v>
      </c>
      <c r="AQ385" s="223">
        <f t="shared" ca="1" si="633"/>
        <v>5.3809414747532885E-4</v>
      </c>
      <c r="AR385" s="223">
        <f t="shared" ca="1" si="634"/>
        <v>9.0310814772688976E-4</v>
      </c>
      <c r="AS385" s="223">
        <f t="shared" ca="1" si="635"/>
        <v>9.6371981544016616E-4</v>
      </c>
      <c r="AT385" s="223">
        <f t="shared" ca="1" si="636"/>
        <v>6.9949933489774183E-4</v>
      </c>
      <c r="AU385" s="223">
        <f t="shared" ca="1" si="637"/>
        <v>1.9950506614645924E-4</v>
      </c>
      <c r="AV385" s="223">
        <f t="shared" ca="1" si="638"/>
        <v>-3.6773453489536177E-4</v>
      </c>
      <c r="AW385" s="223">
        <f t="shared" ca="1" si="639"/>
        <v>-8.1102524846586328E-4</v>
      </c>
      <c r="AX385" s="223">
        <f t="shared" ca="1" si="640"/>
        <v>-9.8095116292361371E-4</v>
      </c>
      <c r="AY385" s="223">
        <f t="shared" ca="1" si="641"/>
        <v>-8.2023691778179263E-4</v>
      </c>
      <c r="AZ385" s="223">
        <f t="shared" ca="1" si="642"/>
        <v>-3.8305298112490868E-4</v>
      </c>
      <c r="BA385" s="223">
        <f t="shared" ca="1" si="643"/>
        <v>1.832430903672659E-4</v>
      </c>
      <c r="BB385" s="223">
        <f t="shared" ca="1" si="644"/>
        <v>6.8777510373449328E-4</v>
      </c>
      <c r="BC385" s="223">
        <f t="shared" ca="1" si="645"/>
        <v>9.6048510733965698E-4</v>
      </c>
      <c r="BD385" s="223">
        <f t="shared" ca="1" si="646"/>
        <v>9.0945325590965247E-4</v>
      </c>
      <c r="BE385" s="223">
        <f t="shared" ca="1" si="647"/>
        <v>5.5188038485731467E-4</v>
      </c>
      <c r="BF385" s="223">
        <f t="shared" ca="1" si="648"/>
        <v>8.2902833597319359E-6</v>
      </c>
      <c r="BG385" s="223">
        <f t="shared" ca="1" si="649"/>
        <v>-5.3809414747532864E-4</v>
      </c>
      <c r="BH385" s="223">
        <f t="shared" ca="1" si="650"/>
        <v>-9.0310814772688965E-4</v>
      </c>
      <c r="BI385" s="223">
        <f t="shared" ca="1" si="651"/>
        <v>-9.6371981544016681E-4</v>
      </c>
      <c r="BJ385" s="223">
        <f t="shared" ca="1" si="652"/>
        <v>-6.9949933489773966E-4</v>
      </c>
      <c r="BK385" s="223">
        <f t="shared" ca="1" si="653"/>
        <v>-1.9950506614645972E-4</v>
      </c>
      <c r="BL385" s="223">
        <f t="shared" ca="1" si="654"/>
        <v>3.677345348953583E-4</v>
      </c>
      <c r="BM385" s="223">
        <f t="shared" ca="1" si="655"/>
        <v>8.1102524846586512E-4</v>
      </c>
      <c r="BN385" s="223">
        <f t="shared" ca="1" si="656"/>
        <v>9.8095116292361371E-4</v>
      </c>
      <c r="BO385" s="223">
        <f t="shared" ca="1" si="657"/>
        <v>8.2023691778179296E-4</v>
      </c>
      <c r="BP385" s="223">
        <f t="shared" ca="1" si="658"/>
        <v>3.8305298112491226E-4</v>
      </c>
      <c r="BQ385" s="223">
        <f t="shared" ca="1" si="659"/>
        <v>-1.8324309036726899E-4</v>
      </c>
      <c r="BR385" s="223">
        <f t="shared" ca="1" si="660"/>
        <v>-6.8777510373449306E-4</v>
      </c>
      <c r="BS385" s="223">
        <f t="shared" ca="1" si="661"/>
        <v>-9.6048510733965601E-4</v>
      </c>
      <c r="BT385" s="223">
        <f t="shared" ca="1" si="662"/>
        <v>-9.0945325590965128E-4</v>
      </c>
      <c r="BU385" s="223">
        <f t="shared" ca="1" si="663"/>
        <v>-5.51880384857315E-4</v>
      </c>
      <c r="BV385" s="223">
        <f t="shared" ca="1" si="664"/>
        <v>-8.290283359732207E-6</v>
      </c>
      <c r="BW385" s="223">
        <f t="shared" ca="1" si="665"/>
        <v>5.3809414747532538E-4</v>
      </c>
      <c r="BX385" s="223">
        <f t="shared" ca="1" si="666"/>
        <v>9.0310814772689085E-4</v>
      </c>
      <c r="BY385" s="223">
        <f t="shared" ca="1" si="667"/>
        <v>9.6371981544016638E-4</v>
      </c>
      <c r="BZ385" s="223">
        <f t="shared" ca="1" si="668"/>
        <v>6.9949933489774237E-4</v>
      </c>
      <c r="CA385" s="223">
        <f t="shared" ca="1" si="669"/>
        <v>1.9950506614645658E-4</v>
      </c>
      <c r="CB385" s="223">
        <f t="shared" ca="1" si="670"/>
        <v>-3.6773453489536123E-4</v>
      </c>
      <c r="CC385" s="223">
        <f t="shared" ca="1" si="671"/>
        <v>-8.1102524846586295E-4</v>
      </c>
      <c r="CD385" s="223">
        <f t="shared" ca="1" si="672"/>
        <v>-9.8095116292361371E-4</v>
      </c>
      <c r="CE385" s="223">
        <f t="shared" ca="1" si="673"/>
        <v>-8.2023691778179122E-4</v>
      </c>
      <c r="CF385" s="223">
        <f t="shared" ca="1" si="674"/>
        <v>-3.8305298112490939E-4</v>
      </c>
      <c r="CG385" s="223">
        <f t="shared" ca="1" si="675"/>
        <v>1.8324309036726514E-4</v>
      </c>
      <c r="CH385" s="223">
        <f t="shared" ca="1" si="676"/>
        <v>6.8777510373449024E-4</v>
      </c>
      <c r="CI385" s="223">
        <f t="shared" ca="1" si="677"/>
        <v>9.6048510733965677E-4</v>
      </c>
      <c r="CJ385" s="223">
        <f t="shared" ca="1" si="678"/>
        <v>9.094532559096528E-4</v>
      </c>
      <c r="CK385" s="223">
        <f t="shared" ca="1" si="679"/>
        <v>5.5188038485731825E-4</v>
      </c>
      <c r="CL385" s="223">
        <f t="shared" ca="1" si="680"/>
        <v>8.2902833597291712E-6</v>
      </c>
      <c r="CM385" s="223">
        <f t="shared" ca="1" si="681"/>
        <v>-5.3809414747532799E-4</v>
      </c>
      <c r="CN385" s="223">
        <f t="shared" ca="1" si="682"/>
        <v>-9.0310814772688944E-4</v>
      </c>
      <c r="CO385" s="223">
        <f t="shared" ca="1" si="683"/>
        <v>-9.6371981544016703E-4</v>
      </c>
      <c r="CP385" s="223">
        <f t="shared" ca="1" si="684"/>
        <v>-6.994993348977402E-4</v>
      </c>
      <c r="CQ385" s="223">
        <f t="shared" ca="1" si="685"/>
        <v>-1.9950506614646037E-4</v>
      </c>
      <c r="CR385" s="223">
        <f t="shared" ca="1" si="686"/>
        <v>3.6773453489535759E-4</v>
      </c>
      <c r="CS385" s="223">
        <f t="shared" ca="1" si="687"/>
        <v>8.1102524846586479E-4</v>
      </c>
      <c r="CT385" s="223">
        <f t="shared" ca="1" si="688"/>
        <v>9.8095116292361371E-4</v>
      </c>
      <c r="CU385" s="223">
        <f t="shared" ca="1" si="689"/>
        <v>8.2023691778179328E-4</v>
      </c>
      <c r="CV385" s="223">
        <f t="shared" ca="1" si="690"/>
        <v>3.8305298112491297E-4</v>
      </c>
      <c r="CW385" s="223">
        <f t="shared" ca="1" si="691"/>
        <v>-1.8324309036726817E-4</v>
      </c>
      <c r="CX385" s="223">
        <f t="shared" ca="1" si="692"/>
        <v>-6.8777510373449252E-4</v>
      </c>
      <c r="CY385" s="223">
        <f t="shared" ca="1" si="693"/>
        <v>-9.604851073396559E-4</v>
      </c>
      <c r="CZ385" s="223">
        <f t="shared" ca="1" si="694"/>
        <v>-9.094532559096515E-4</v>
      </c>
      <c r="DA385" s="223">
        <f t="shared" ca="1" si="695"/>
        <v>-5.5188038485731554E-4</v>
      </c>
      <c r="DB385" s="223">
        <f t="shared" ca="1" si="696"/>
        <v>-8.2902833597330201E-6</v>
      </c>
      <c r="DC385" s="223">
        <f t="shared" ca="1" si="697"/>
        <v>5.3809414747532473E-4</v>
      </c>
      <c r="DD385" s="223">
        <f t="shared" ca="1" si="698"/>
        <v>9.0310814772689063E-4</v>
      </c>
      <c r="DE385" s="223">
        <f t="shared" ca="1" si="699"/>
        <v>9.6371981544016638E-4</v>
      </c>
      <c r="DF385" s="223">
        <f t="shared" ca="1" si="700"/>
        <v>6.994993348977428E-4</v>
      </c>
      <c r="DG385" s="223">
        <f t="shared" ca="1" si="701"/>
        <v>1.9950506614645723E-4</v>
      </c>
      <c r="DH385" s="223">
        <f t="shared" ca="1" si="702"/>
        <v>-3.6773453489536052E-4</v>
      </c>
      <c r="DI385" s="223">
        <f t="shared" ca="1" si="703"/>
        <v>-8.1102524846586252E-4</v>
      </c>
      <c r="DJ385" s="223">
        <f t="shared" ca="1" si="704"/>
        <v>-9.8095116292361371E-4</v>
      </c>
      <c r="DK385" s="223">
        <f t="shared" ca="1" si="705"/>
        <v>-8.2023691778179166E-4</v>
      </c>
      <c r="DL385" s="223">
        <f t="shared" ca="1" si="706"/>
        <v>-3.8305298112491649E-4</v>
      </c>
      <c r="DM385" s="223">
        <f t="shared" ca="1" si="707"/>
        <v>1.8324309036726438E-4</v>
      </c>
      <c r="DN385" s="223">
        <f t="shared" ca="1" si="708"/>
        <v>6.8777510373449469E-4</v>
      </c>
      <c r="DO385" s="223">
        <f t="shared" ca="1" si="709"/>
        <v>9.6048510733965514E-4</v>
      </c>
      <c r="DP385" s="223">
        <f t="shared" ca="1" si="710"/>
        <v>9.0945325590965301E-4</v>
      </c>
      <c r="DQ385" s="223">
        <f t="shared" ca="1" si="711"/>
        <v>5.5188038485731305E-4</v>
      </c>
      <c r="DR385" s="223">
        <f t="shared" ca="1" si="712"/>
        <v>8.2902833597368691E-6</v>
      </c>
      <c r="DS385" s="223">
        <f t="shared" ca="1" si="713"/>
        <v>-5.3809414747532733E-4</v>
      </c>
      <c r="DT385" s="223">
        <f t="shared" ca="1" si="714"/>
        <v>-9.0310814772689193E-4</v>
      </c>
      <c r="DU385" s="223">
        <f t="shared" ca="1" si="715"/>
        <v>-9.6371981544016725E-4</v>
      </c>
      <c r="DV385" s="223">
        <f t="shared" ca="1" si="716"/>
        <v>-6.9949933489774063E-4</v>
      </c>
      <c r="DW385" s="223">
        <f t="shared" ca="1" si="717"/>
        <v>-1.9950506614645425E-4</v>
      </c>
      <c r="DX385" s="223">
        <f t="shared" ca="1" si="718"/>
        <v>3.6773453489535705E-4</v>
      </c>
      <c r="DY385" s="223">
        <f t="shared" ca="1" si="719"/>
        <v>8.1102524846586436E-4</v>
      </c>
      <c r="DZ385" s="223">
        <f t="shared" ca="1" si="720"/>
        <v>9.8095116292361371E-4</v>
      </c>
      <c r="EA385" s="223">
        <f t="shared" ca="1" si="721"/>
        <v>8.2023691778179372E-4</v>
      </c>
      <c r="EB385" s="223">
        <f t="shared" ca="1" si="722"/>
        <v>3.8305298112490717E-4</v>
      </c>
      <c r="EC385" s="223">
        <f t="shared" ca="1" si="723"/>
        <v>-1.8324309036726064E-4</v>
      </c>
      <c r="ED385" s="223">
        <f t="shared" ca="1" si="724"/>
        <v>-6.8777510373449198E-4</v>
      </c>
      <c r="EE385" s="223">
        <f t="shared" ca="1" si="725"/>
        <v>-9.6048510733965709E-4</v>
      </c>
      <c r="EF385" s="223">
        <f t="shared" ca="1" si="726"/>
        <v>-9.0945325590965453E-4</v>
      </c>
      <c r="EG385" s="223">
        <f t="shared" ca="1" si="727"/>
        <v>-5.5188038485731619E-4</v>
      </c>
      <c r="EH385" s="223">
        <f t="shared" ca="1" si="728"/>
        <v>-8.2902833597266233E-6</v>
      </c>
      <c r="EI385" s="223">
        <f t="shared" ca="1" si="729"/>
        <v>5.3809414747532408E-4</v>
      </c>
      <c r="EJ385" s="223">
        <f t="shared" ca="1" si="730"/>
        <v>9.031081477268903E-4</v>
      </c>
      <c r="EK385" s="223">
        <f t="shared" ca="1" si="731"/>
        <v>9.637198154401679E-4</v>
      </c>
      <c r="EL385" s="223">
        <f t="shared" ca="1" si="732"/>
        <v>6.9949933489774335E-4</v>
      </c>
      <c r="EM385" s="223">
        <f t="shared" ca="1" si="733"/>
        <v>1.9950506614645793E-4</v>
      </c>
      <c r="EN385" s="223">
        <f t="shared" ca="1" si="734"/>
        <v>-3.6773453489535337E-4</v>
      </c>
      <c r="EO385" s="223">
        <f t="shared" ca="1" si="735"/>
        <v>-8.1102524846586219E-4</v>
      </c>
      <c r="EP385" s="223">
        <f t="shared" ca="1" si="736"/>
        <v>-9.8095116292361371E-4</v>
      </c>
      <c r="EQ385" s="223">
        <f t="shared" ca="1" si="737"/>
        <v>-8.2023691778179589E-4</v>
      </c>
      <c r="ER385" s="223">
        <f t="shared" ca="1" si="738"/>
        <v>-3.8305298112491074E-4</v>
      </c>
      <c r="ES385" s="223">
        <f t="shared" ca="1" si="739"/>
        <v>1.8324309036727061E-4</v>
      </c>
      <c r="ET385" s="223">
        <f t="shared" ca="1" si="740"/>
        <v>6.8777510373448927E-4</v>
      </c>
      <c r="EU385" s="223">
        <f t="shared" ca="1" si="741"/>
        <v>9.6048510733965633E-4</v>
      </c>
      <c r="EV385" s="223">
        <f t="shared" ca="1" si="742"/>
        <v>9.0945325590965063E-4</v>
      </c>
      <c r="EW385" s="223">
        <f t="shared" ca="1" si="743"/>
        <v>5.5188038485731933E-4</v>
      </c>
      <c r="EX385" s="223">
        <f t="shared" ca="1" si="744"/>
        <v>8.2902833597305265E-6</v>
      </c>
      <c r="EY385" s="223">
        <f t="shared" ca="1" si="745"/>
        <v>-5.3809414747532094E-4</v>
      </c>
      <c r="EZ385" s="223">
        <f t="shared" ca="1" si="746"/>
        <v>-9.031081477268889E-4</v>
      </c>
      <c r="FA385" s="223">
        <f t="shared" ca="1" si="747"/>
        <v>-9.6371981544016595E-4</v>
      </c>
      <c r="FB385" s="223">
        <f t="shared" ca="1" si="748"/>
        <v>-6.9949933489774606E-4</v>
      </c>
      <c r="FC385" s="223">
        <f t="shared" ca="1" si="749"/>
        <v>-1.9950506614646178E-4</v>
      </c>
      <c r="FD385" s="223">
        <f t="shared" ca="1" si="750"/>
        <v>3.6773453489536274E-4</v>
      </c>
      <c r="FE385" s="223">
        <f t="shared" ca="1" si="751"/>
        <v>8.1102524846586002E-4</v>
      </c>
      <c r="FF385" s="223">
        <f t="shared" ca="1" si="752"/>
        <v>9.8095116292361371E-4</v>
      </c>
      <c r="FG385" s="223">
        <f t="shared" ca="1" si="753"/>
        <v>8.2023691778179025E-4</v>
      </c>
      <c r="FH385" s="223">
        <f t="shared" ca="1" si="754"/>
        <v>3.8305298112491421E-4</v>
      </c>
      <c r="FI385" s="223">
        <f t="shared" ca="1" si="755"/>
        <v>-1.8324309036726676E-4</v>
      </c>
      <c r="FJ385" s="223">
        <f t="shared" ca="1" si="756"/>
        <v>-6.8777510373448645E-4</v>
      </c>
      <c r="FK385" s="223">
        <f t="shared" ca="1" si="757"/>
        <v>-9.6048510733965568E-4</v>
      </c>
      <c r="FL385" s="223">
        <f t="shared" ca="1" si="758"/>
        <v>-9.0945325590965204E-4</v>
      </c>
      <c r="FM385" s="223">
        <f t="shared" ca="1" si="759"/>
        <v>-5.5188038485732248E-4</v>
      </c>
      <c r="FN385" s="223">
        <f t="shared" ca="1" si="760"/>
        <v>-8.2902833597343754E-6</v>
      </c>
      <c r="FO385" s="223">
        <f t="shared" ca="1" si="761"/>
        <v>5.3809414747532939E-4</v>
      </c>
      <c r="FP385" s="223">
        <f t="shared" ca="1" si="762"/>
        <v>9.0310814772688727E-4</v>
      </c>
      <c r="FQ385" s="223">
        <f t="shared" ca="1" si="763"/>
        <v>9.637198154401667E-4</v>
      </c>
      <c r="FR385" s="223">
        <f t="shared" ca="1" si="764"/>
        <v>6.9949933489773901E-4</v>
      </c>
      <c r="FS385" s="223">
        <f t="shared" ca="1" si="765"/>
        <v>1.9950506614646552E-4</v>
      </c>
      <c r="FT385" s="223">
        <f t="shared" ca="1" si="766"/>
        <v>-3.6773453489535911E-4</v>
      </c>
      <c r="FU385" s="223">
        <f t="shared" ca="1" si="767"/>
        <v>-8.1102524846586566E-4</v>
      </c>
      <c r="FV385" s="223">
        <f t="shared" ca="1" si="768"/>
        <v>-9.8095116292361371E-4</v>
      </c>
      <c r="FW385" s="223">
        <f t="shared" ca="1" si="769"/>
        <v>-8.2023691778179242E-4</v>
      </c>
      <c r="FX385" s="223">
        <f t="shared" ca="1" si="770"/>
        <v>-3.8305298112491779E-4</v>
      </c>
      <c r="FY385" s="223">
        <f t="shared" ca="1" si="771"/>
        <v>1.8324309036726302E-4</v>
      </c>
      <c r="FZ385" s="223">
        <f t="shared" ca="1" si="772"/>
        <v>6.8777510373449371E-4</v>
      </c>
      <c r="GA385" s="223">
        <f t="shared" ca="1" si="773"/>
        <v>9.6048510733965481E-4</v>
      </c>
      <c r="GB385" s="223">
        <f t="shared" ca="1" si="774"/>
        <v>9.0945325590965356E-4</v>
      </c>
      <c r="GC385" s="223">
        <f t="shared" ca="1" si="775"/>
        <v>5.5188038485731413E-4</v>
      </c>
      <c r="GD385" s="223">
        <f t="shared" ca="1" si="776"/>
        <v>8.2902833597382243E-6</v>
      </c>
      <c r="GE385" s="223">
        <f t="shared" ca="1" si="777"/>
        <v>-5.3809414747532614E-4</v>
      </c>
      <c r="GF385" s="223">
        <f t="shared" ca="1" si="778"/>
        <v>-9.0310814772689128E-4</v>
      </c>
      <c r="GG385" s="223">
        <f t="shared" ca="1" si="779"/>
        <v>-9.6371981544016746E-4</v>
      </c>
      <c r="GH385" s="223">
        <f t="shared" ca="1" si="780"/>
        <v>-6.9949933489774172E-4</v>
      </c>
      <c r="GI385" s="223">
        <f t="shared" ca="1" si="781"/>
        <v>-1.9950506614645571E-4</v>
      </c>
      <c r="GJ385" s="223">
        <f t="shared" ca="1" si="782"/>
        <v>3.6773453489535564E-4</v>
      </c>
      <c r="GK385" s="223">
        <f t="shared" ca="1" si="783"/>
        <v>8.1102524846586349E-4</v>
      </c>
      <c r="GL385" s="223">
        <f t="shared" ca="1" si="784"/>
        <v>9.8095116292361371E-4</v>
      </c>
      <c r="GM385" s="223">
        <f t="shared" ca="1" si="785"/>
        <v>8.2023691778179448E-4</v>
      </c>
      <c r="GN385" s="223">
        <f t="shared" ca="1" si="786"/>
        <v>3.8305298112490852E-4</v>
      </c>
      <c r="GO385" s="223">
        <f t="shared" ca="1" si="787"/>
        <v>-1.8324309036725928E-4</v>
      </c>
      <c r="GP385" s="223">
        <f t="shared" ca="1" si="788"/>
        <v>-6.87775103734491E-4</v>
      </c>
      <c r="GQ385" s="223">
        <f t="shared" ca="1" si="789"/>
        <v>-9.6048510733965687E-4</v>
      </c>
      <c r="GR385" s="223">
        <f t="shared" ca="1" si="790"/>
        <v>-9.0945325590965497E-4</v>
      </c>
      <c r="GS385" s="223">
        <f t="shared" ca="1" si="791"/>
        <v>-5.5188038485731738E-4</v>
      </c>
      <c r="GT385" s="223">
        <f t="shared" ca="1" si="792"/>
        <v>-8.2902833597283039E-6</v>
      </c>
      <c r="GU385" s="223">
        <f t="shared" ca="1" si="793"/>
        <v>5.3809414747532289E-4</v>
      </c>
      <c r="GV385" s="223">
        <f t="shared" ca="1" si="794"/>
        <v>9.0310814772688965E-4</v>
      </c>
      <c r="GW385" s="223">
        <f t="shared" ca="1" si="795"/>
        <v>9.6371981544016811E-4</v>
      </c>
      <c r="GX385" s="223">
        <f t="shared" ca="1" si="796"/>
        <v>6.9949933489774432E-4</v>
      </c>
      <c r="GY385" s="223">
        <f t="shared" ca="1" si="797"/>
        <v>1.9950506614645934E-4</v>
      </c>
      <c r="GZ385" s="223">
        <f t="shared" ca="1" si="798"/>
        <v>-3.6773453489535201E-4</v>
      </c>
      <c r="HA385" s="223">
        <f t="shared" ca="1" si="799"/>
        <v>-8.1102524846586132E-4</v>
      </c>
      <c r="HB385" s="223">
        <f t="shared" ca="1" si="800"/>
        <v>-9.8095116292361371E-4</v>
      </c>
      <c r="HC385" s="223">
        <f t="shared" ca="1" si="801"/>
        <v>-8.2023691778179654E-4</v>
      </c>
      <c r="HD385" s="223">
        <f t="shared" ca="1" si="802"/>
        <v>-3.830529811249121E-4</v>
      </c>
      <c r="HE385" s="223">
        <f t="shared" ca="1" si="803"/>
        <v>1.832430903672692E-4</v>
      </c>
      <c r="HF385" s="223">
        <f t="shared" ca="1" si="804"/>
        <v>6.8777510373448818E-4</v>
      </c>
      <c r="HG385" s="223">
        <f t="shared" ca="1" si="805"/>
        <v>9.6048510733965612E-4</v>
      </c>
      <c r="HH385" s="223">
        <f t="shared" ca="1" si="806"/>
        <v>9.0945325590965106E-4</v>
      </c>
      <c r="HI385" s="223">
        <f t="shared" ca="1" si="807"/>
        <v>5.5188038485732053E-4</v>
      </c>
      <c r="HJ385" s="223">
        <f t="shared" ca="1" si="808"/>
        <v>8.2902833597319359E-6</v>
      </c>
      <c r="HK385" s="223">
        <f t="shared" ca="1" si="809"/>
        <v>-5.3809414747531964E-4</v>
      </c>
      <c r="HL385" s="223">
        <f t="shared" ca="1" si="810"/>
        <v>-9.0310814772688824E-4</v>
      </c>
      <c r="HM385" s="223">
        <f t="shared" ca="1" si="811"/>
        <v>-9.6371981544016627E-4</v>
      </c>
      <c r="HN385" s="223">
        <f t="shared" ca="1" si="812"/>
        <v>-6.9949933489774703E-4</v>
      </c>
      <c r="HO385" s="223">
        <f t="shared" ca="1" si="813"/>
        <v>-1.9950506614646314E-4</v>
      </c>
      <c r="HP385" s="223">
        <f t="shared" ca="1" si="814"/>
        <v>3.677345348953615E-4</v>
      </c>
      <c r="HQ385" s="223">
        <f t="shared" ca="1" si="815"/>
        <v>8.1102524846586696E-4</v>
      </c>
      <c r="HR385" s="223">
        <f t="shared" ca="1" si="816"/>
        <v>9.8095116292361371E-4</v>
      </c>
      <c r="HS385" s="223">
        <f t="shared" ca="1" si="817"/>
        <v>8.2023691778179871E-4</v>
      </c>
      <c r="HT385" s="223">
        <f t="shared" ca="1" si="818"/>
        <v>3.8305298112491557E-4</v>
      </c>
      <c r="HU385" s="223">
        <f t="shared" ca="1" si="819"/>
        <v>-1.8324309036726535E-4</v>
      </c>
      <c r="HV385" s="223">
        <f t="shared" ca="1" si="820"/>
        <v>-6.8777510373449545E-4</v>
      </c>
      <c r="HW385" s="223">
        <f t="shared" ca="1" si="821"/>
        <v>-9.6048510733965807E-4</v>
      </c>
      <c r="HX385" s="223">
        <f t="shared" ca="1" si="822"/>
        <v>-9.0945325590965789E-4</v>
      </c>
      <c r="HY385" s="223">
        <f t="shared" ca="1" si="823"/>
        <v>-5.5188038485732378E-4</v>
      </c>
      <c r="HZ385" s="223">
        <f t="shared" ca="1" si="824"/>
        <v>-8.2902833597358391E-6</v>
      </c>
      <c r="IA385" s="223">
        <f t="shared" ca="1" si="825"/>
        <v>5.3809414747532809E-4</v>
      </c>
      <c r="IB385" s="223">
        <f t="shared" ca="1" si="826"/>
        <v>9.0310814772689226E-4</v>
      </c>
      <c r="IC385" s="223">
        <f t="shared" ca="1" si="827"/>
        <v>9.6371981544016952E-4</v>
      </c>
      <c r="ID385" s="223">
        <f t="shared" ca="1" si="828"/>
        <v>6.9949933489774974E-4</v>
      </c>
      <c r="IE385" s="223">
        <f t="shared" ca="1" si="829"/>
        <v>6.5136338393473108E-6</v>
      </c>
      <c r="IF385" s="223">
        <f t="shared" ca="1" si="830"/>
        <v>-3.6773453489535786E-4</v>
      </c>
      <c r="IG385" s="223">
        <f t="shared" ca="1" si="831"/>
        <v>-8.1102524846586479E-4</v>
      </c>
      <c r="IH385" s="223">
        <f t="shared" ca="1" si="832"/>
        <v>-9.8095116292361371E-4</v>
      </c>
      <c r="II385" s="223">
        <f t="shared" ca="1" si="833"/>
        <v>-8.2023691778180077E-4</v>
      </c>
      <c r="IJ385" s="223">
        <f t="shared" ca="1" si="834"/>
        <v>-3.8305298112491915E-4</v>
      </c>
      <c r="IK385" s="223">
        <f t="shared" ca="1" si="835"/>
        <v>1.8324309036726161E-4</v>
      </c>
      <c r="IL385" s="223">
        <f t="shared" ca="1" si="836"/>
        <v>6.8777510373449263E-4</v>
      </c>
      <c r="IM385" s="223">
        <f t="shared" ca="1" si="837"/>
        <v>9.6048510733965742E-4</v>
      </c>
      <c r="IN385" s="223">
        <f t="shared" ca="1" si="838"/>
        <v>9.0945325590964889E-4</v>
      </c>
      <c r="IO385" s="223">
        <f t="shared" ca="1" si="839"/>
        <v>5.5188038485732692E-4</v>
      </c>
      <c r="IP385" s="223">
        <f t="shared" ca="1" si="840"/>
        <v>8.290283359739688E-6</v>
      </c>
      <c r="IQ385" s="223">
        <f t="shared" ca="1" si="841"/>
        <v>-5.3809414747532495E-4</v>
      </c>
      <c r="IR385" s="223">
        <f t="shared" ca="1" si="842"/>
        <v>-9.0310814772689074E-4</v>
      </c>
      <c r="IS385" s="223">
        <f t="shared" ca="1" si="843"/>
        <v>-9.6371981544016508E-4</v>
      </c>
      <c r="IT385" s="223">
        <f t="shared" ca="1" si="844"/>
        <v>-6.9949933489775245E-4</v>
      </c>
      <c r="IU385" s="223">
        <f t="shared" ca="1" si="845"/>
        <v>-1.9950506614647062E-4</v>
      </c>
      <c r="IV385" s="223">
        <f t="shared" ca="1" si="846"/>
        <v>3.6773453489535434E-4</v>
      </c>
      <c r="IW385" s="223">
        <f t="shared" ca="1" si="847"/>
        <v>8.1102524846586273E-4</v>
      </c>
      <c r="IX385" s="223">
        <f t="shared" ca="1" si="848"/>
        <v>9.8095116292361371E-4</v>
      </c>
      <c r="IY385" s="223">
        <f t="shared" ca="1" si="849"/>
        <v>8.2023691778178765E-4</v>
      </c>
      <c r="IZ385" s="223">
        <f t="shared" ca="1" si="850"/>
        <v>3.8305298112492262E-4</v>
      </c>
      <c r="JA385" s="223">
        <f t="shared" ca="1" si="851"/>
        <v>-1.8324309036725776E-4</v>
      </c>
      <c r="JB385" s="223">
        <f t="shared" ca="1" si="852"/>
        <v>-6.8777510373448992E-4</v>
      </c>
    </row>
    <row r="386" spans="2:262">
      <c r="B386" s="230">
        <v>25</v>
      </c>
      <c r="C386" s="229">
        <f t="shared" si="853"/>
        <v>4.8828125000000011E-4</v>
      </c>
      <c r="D386" s="226">
        <f t="shared" ca="1" si="597"/>
        <v>58.248064535567075</v>
      </c>
      <c r="E386" s="225">
        <f ca="1">AE361</f>
        <v>0.14806453556707497</v>
      </c>
      <c r="F386" s="224">
        <v>25</v>
      </c>
      <c r="G386" s="223">
        <f t="shared" ca="1" si="854"/>
        <v>3.525860203042588E-3</v>
      </c>
      <c r="H386" s="223">
        <f t="shared" ca="1" si="598"/>
        <v>3.170317715300199E-3</v>
      </c>
      <c r="I386" s="223">
        <f t="shared" ca="1" si="599"/>
        <v>1.6581470307471492E-3</v>
      </c>
      <c r="J386" s="223">
        <f t="shared" ca="1" si="600"/>
        <v>-4.5896605467767612E-4</v>
      </c>
      <c r="K386" s="223">
        <f t="shared" ca="1" si="601"/>
        <v>-2.408634382860284E-3</v>
      </c>
      <c r="L386" s="223">
        <f t="shared" ca="1" si="602"/>
        <v>-3.4795597290449344E-3</v>
      </c>
      <c r="M386" s="223">
        <f t="shared" ca="1" si="603"/>
        <v>-3.2810359989816715E-3</v>
      </c>
      <c r="N386" s="223">
        <f t="shared" ca="1" si="604"/>
        <v>-1.8854906792971659E-3</v>
      </c>
      <c r="O386" s="223">
        <f t="shared" ca="1" si="605"/>
        <v>1.9793890951721907E-4</v>
      </c>
      <c r="P386" s="223">
        <f t="shared" ca="1" si="606"/>
        <v>2.2091543720032963E-3</v>
      </c>
      <c r="Q386" s="223">
        <f t="shared" ca="1" si="607"/>
        <v>3.4144032193974163E-3</v>
      </c>
      <c r="R386" s="223">
        <f t="shared" ca="1" si="608"/>
        <v>3.3739740643071105E-3</v>
      </c>
      <c r="S386" s="223">
        <f t="shared" ca="1" si="609"/>
        <v>2.1026166904922188E-3</v>
      </c>
      <c r="T386" s="223">
        <f t="shared" ca="1" si="610"/>
        <v>6.4160883743852575E-5</v>
      </c>
      <c r="U386" s="223">
        <f t="shared" ca="1" si="611"/>
        <v>-1.9977027621974979E-3</v>
      </c>
      <c r="V386" s="223">
        <f t="shared" ca="1" si="612"/>
        <v>-3.3307437628711453E-3</v>
      </c>
      <c r="W386" s="223">
        <f t="shared" ca="1" si="613"/>
        <v>-3.4486282718481161E-3</v>
      </c>
      <c r="X386" s="223">
        <f t="shared" ca="1" si="614"/>
        <v>-2.3083484396652794E-3</v>
      </c>
      <c r="Y386" s="223">
        <f t="shared" ca="1" si="615"/>
        <v>-3.2591298361685553E-4</v>
      </c>
      <c r="Z386" s="223">
        <f t="shared" ca="1" si="616"/>
        <v>1.7754254280371562E-3</v>
      </c>
      <c r="AA386" s="223">
        <f t="shared" ca="1" si="617"/>
        <v>3.2290347173095091E-3</v>
      </c>
      <c r="AB386" s="223">
        <f t="shared" ca="1" si="618"/>
        <v>3.5045940639857908E-3</v>
      </c>
      <c r="AC386" s="223">
        <f t="shared" ca="1" si="619"/>
        <v>2.5015710486424331E-3</v>
      </c>
      <c r="AD386" s="223">
        <f t="shared" ca="1" si="620"/>
        <v>5.8589893279368394E-4</v>
      </c>
      <c r="AE386" s="223">
        <f t="shared" ca="1" si="621"/>
        <v>-1.5435269096547657E-3</v>
      </c>
      <c r="AF386" s="223">
        <f t="shared" ca="1" si="622"/>
        <v>-3.1098272528427484E-3</v>
      </c>
      <c r="AG386" s="223">
        <f t="shared" ca="1" si="623"/>
        <v>-3.5415681572435152E-3</v>
      </c>
      <c r="AH386" s="223">
        <f t="shared" ca="1" si="624"/>
        <v>-2.6812374273643249E-3</v>
      </c>
      <c r="AI386" s="223">
        <f t="shared" ca="1" si="625"/>
        <v>-8.427098448898847E-4</v>
      </c>
      <c r="AJ386" s="223">
        <f t="shared" ca="1" si="626"/>
        <v>1.3032638852137411E-3</v>
      </c>
      <c r="AK386" s="223">
        <f t="shared" ca="1" si="627"/>
        <v>2.9737673650492508E-3</v>
      </c>
      <c r="AL386" s="223">
        <f t="shared" ca="1" si="628"/>
        <v>3.5593501858063952E-3</v>
      </c>
      <c r="AM386" s="223">
        <f t="shared" ca="1" si="629"/>
        <v>2.8463739481578995E-3</v>
      </c>
      <c r="AN386" s="223">
        <f t="shared" ca="1" si="630"/>
        <v>1.0949540393220272E-3</v>
      </c>
      <c r="AO386" s="223">
        <f t="shared" ca="1" si="631"/>
        <v>-1.0559383608605582E-3</v>
      </c>
      <c r="AP386" s="223">
        <f t="shared" ca="1" si="632"/>
        <v>-2.8215923742495562E-3</v>
      </c>
      <c r="AQ386" s="223">
        <f t="shared" ca="1" si="633"/>
        <v>-3.557843787320966E-3</v>
      </c>
      <c r="AR386" s="223">
        <f t="shared" ca="1" si="634"/>
        <v>-2.9960857219091114E-3</v>
      </c>
      <c r="AS386" s="223">
        <f t="shared" ca="1" si="635"/>
        <v>-1.341264582945409E-3</v>
      </c>
      <c r="AT386" s="223">
        <f t="shared" ca="1" si="636"/>
        <v>8.0289061504059366E-4</v>
      </c>
      <c r="AU386" s="223">
        <f t="shared" ca="1" si="637"/>
        <v>2.6541269299036564E-3</v>
      </c>
      <c r="AV386" s="223">
        <f t="shared" ca="1" si="638"/>
        <v>3.5370571250911381E-3</v>
      </c>
      <c r="AW386" s="223">
        <f t="shared" ca="1" si="639"/>
        <v>3.1295614475445816E-3</v>
      </c>
      <c r="AX386" s="223">
        <f t="shared" ca="1" si="640"/>
        <v>1.5803066975831324E-3</v>
      </c>
      <c r="AY386" s="223">
        <f t="shared" ca="1" si="641"/>
        <v>-5.4549193541317915E-4</v>
      </c>
      <c r="AZ386" s="223">
        <f t="shared" ca="1" si="642"/>
        <v>-2.4722785417640916E-3</v>
      </c>
      <c r="BA386" s="223">
        <f t="shared" ca="1" si="643"/>
        <v>-3.4971028438405488E-3</v>
      </c>
      <c r="BB386" s="223">
        <f t="shared" ca="1" si="644"/>
        <v>-3.2460778085424058E-3</v>
      </c>
      <c r="BC386" s="223">
        <f t="shared" ca="1" si="645"/>
        <v>-1.8107849933047412E-3</v>
      </c>
      <c r="BD386" s="223">
        <f t="shared" ca="1" si="646"/>
        <v>2.8513718772490938E-4</v>
      </c>
      <c r="BE386" s="223">
        <f t="shared" ca="1" si="647"/>
        <v>2.277032662002017E-3</v>
      </c>
      <c r="BF386" s="223">
        <f t="shared" ca="1" si="648"/>
        <v>3.4381974592810338E-3</v>
      </c>
      <c r="BG386" s="223">
        <f t="shared" ca="1" si="649"/>
        <v>3.3450033926470486E-3</v>
      </c>
      <c r="BH386" s="223">
        <f t="shared" ca="1" si="650"/>
        <v>2.0314504882564654E-3</v>
      </c>
      <c r="BI386" s="223">
        <f t="shared" ca="1" si="651"/>
        <v>-2.3237256911338511E-5</v>
      </c>
      <c r="BJ386" s="223">
        <f t="shared" ca="1" si="652"/>
        <v>-2.0694473449564895E-3</v>
      </c>
      <c r="BK386" s="223">
        <f t="shared" ca="1" si="653"/>
        <v>-3.3606601847952448E-3</v>
      </c>
      <c r="BL386" s="223">
        <f t="shared" ca="1" si="654"/>
        <v>-3.4258021135470896E-3</v>
      </c>
      <c r="BM386" s="223">
        <f t="shared" ca="1" si="655"/>
        <v>-2.2411073770021565E-3</v>
      </c>
      <c r="BN386" s="223">
        <f t="shared" ca="1" si="656"/>
        <v>-2.3878859861079719E-4</v>
      </c>
      <c r="BO386" s="223">
        <f t="shared" ca="1" si="657"/>
        <v>1.8506475134462826E-3</v>
      </c>
      <c r="BP386" s="223">
        <f t="shared" ca="1" si="658"/>
        <v>3.2649112015916398E-3</v>
      </c>
      <c r="BQ386" s="223">
        <f t="shared" ca="1" si="659"/>
        <v>3.488036115973342E-3</v>
      </c>
      <c r="BR386" s="223">
        <f t="shared" ca="1" si="660"/>
        <v>2.4386195106964395E-3</v>
      </c>
      <c r="BS386" s="223">
        <f t="shared" ca="1" si="661"/>
        <v>4.9952043802776579E-4</v>
      </c>
      <c r="BT386" s="223">
        <f t="shared" ca="1" si="662"/>
        <v>-1.6218188627157835E-3</v>
      </c>
      <c r="BU386" s="223">
        <f t="shared" ca="1" si="663"/>
        <v>-3.1514693817061602E-3</v>
      </c>
      <c r="BV386" s="223">
        <f t="shared" ca="1" si="664"/>
        <v>-3.5313681484745504E-3</v>
      </c>
      <c r="BW386" s="223">
        <f t="shared" ca="1" si="665"/>
        <v>-2.6229165539738766E-3</v>
      </c>
      <c r="BX386" s="223">
        <f t="shared" ca="1" si="666"/>
        <v>-7.5754533291130322E-4</v>
      </c>
      <c r="BY386" s="223">
        <f t="shared" ca="1" si="667"/>
        <v>1.3842014350495696E-3</v>
      </c>
      <c r="BZ386" s="223">
        <f t="shared" ca="1" si="668"/>
        <v>3.0209494761896396E-3</v>
      </c>
      <c r="CA386" s="223">
        <f t="shared" ca="1" si="669"/>
        <v>3.5555633910121908E-3</v>
      </c>
      <c r="CB386" s="223">
        <f t="shared" ca="1" si="670"/>
        <v>2.792999785188985E-3</v>
      </c>
      <c r="CC386" s="223">
        <f t="shared" ca="1" si="671"/>
        <v>1.0114650240001064E-3</v>
      </c>
      <c r="CD386" s="223">
        <f t="shared" ca="1" si="672"/>
        <v>-1.1390828998760075E-3</v>
      </c>
      <c r="CE386" s="223">
        <f t="shared" ca="1" si="673"/>
        <v>-2.8740587837186846E-3</v>
      </c>
      <c r="CF386" s="223">
        <f t="shared" ca="1" si="674"/>
        <v>-3.5604907274706084E-3</v>
      </c>
      <c r="CG386" s="223">
        <f t="shared" ca="1" si="675"/>
        <v>-2.9479475085753206E-3</v>
      </c>
      <c r="CH386" s="223">
        <f t="shared" ca="1" si="676"/>
        <v>-1.2599034984878495E-3</v>
      </c>
      <c r="CI386" s="223">
        <f t="shared" ca="1" si="677"/>
        <v>8.8779157577489084E-4</v>
      </c>
      <c r="CJ386" s="223">
        <f t="shared" ca="1" si="678"/>
        <v>2.7115933176827776E-3</v>
      </c>
      <c r="CK386" s="223">
        <f t="shared" ca="1" si="679"/>
        <v>3.5461234561866201E-3</v>
      </c>
      <c r="CL386" s="223">
        <f t="shared" ca="1" si="680"/>
        <v>3.0869200489948051E-3</v>
      </c>
      <c r="CM386" s="223">
        <f t="shared" ca="1" si="681"/>
        <v>1.501514446755971E-3</v>
      </c>
      <c r="CN386" s="223">
        <f t="shared" ca="1" si="682"/>
        <v>-6.3168923220403828E-4</v>
      </c>
      <c r="CO386" s="223">
        <f t="shared" ca="1" si="683"/>
        <v>-2.5344334925187823E-3</v>
      </c>
      <c r="CP386" s="223">
        <f t="shared" ca="1" si="684"/>
        <v>-3.512539434648129E-3</v>
      </c>
      <c r="CQ386" s="223">
        <f t="shared" ca="1" si="685"/>
        <v>-3.2091643022099351E-3</v>
      </c>
      <c r="CR386" s="223">
        <f t="shared" ca="1" si="686"/>
        <v>-1.7349885581419539E-3</v>
      </c>
      <c r="CS386" s="223">
        <f t="shared" ca="1" si="687"/>
        <v>3.7216370995268649E-4</v>
      </c>
      <c r="CT386" s="223">
        <f t="shared" ca="1" si="688"/>
        <v>2.3435393526688884E-3</v>
      </c>
      <c r="CU386" s="223">
        <f t="shared" ca="1" si="689"/>
        <v>3.4599206575776655E-3</v>
      </c>
      <c r="CV386" s="223">
        <f t="shared" ca="1" si="690"/>
        <v>3.3140178160209893E-3</v>
      </c>
      <c r="CW386" s="223">
        <f t="shared" ca="1" si="691"/>
        <v>1.9590606162074127E-3</v>
      </c>
      <c r="CX386" s="223">
        <f t="shared" ca="1" si="692"/>
        <v>-1.1062140031183748E-4</v>
      </c>
      <c r="CY386" s="223">
        <f t="shared" ca="1" si="693"/>
        <v>-2.1399453700164739E-3</v>
      </c>
      <c r="CZ386" s="223">
        <f t="shared" ca="1" si="694"/>
        <v>-3.3885522706871927E-3</v>
      </c>
      <c r="DA386" s="223">
        <f t="shared" ca="1" si="695"/>
        <v>-3.4009123801518495E-3</v>
      </c>
      <c r="DB386" s="223">
        <f t="shared" ca="1" si="696"/>
        <v>-2.1725163550555203E-3</v>
      </c>
      <c r="DC386" s="223">
        <f t="shared" ca="1" si="697"/>
        <v>-1.5152037628180415E-4</v>
      </c>
      <c r="DD386" s="223">
        <f t="shared" ca="1" si="698"/>
        <v>1.9247548379934878E-3</v>
      </c>
      <c r="DE386" s="223">
        <f t="shared" ca="1" si="699"/>
        <v>3.2988210254488275E-3</v>
      </c>
      <c r="DF386" s="223">
        <f t="shared" ca="1" si="700"/>
        <v>3.4693771054307011E-3</v>
      </c>
      <c r="DG386" s="223">
        <f t="shared" ca="1" si="701"/>
        <v>2.3741990395430728E-3</v>
      </c>
      <c r="DH386" s="223">
        <f t="shared" ca="1" si="702"/>
        <v>4.1284105082825214E-4</v>
      </c>
      <c r="DI386" s="223">
        <f t="shared" ca="1" si="703"/>
        <v>-1.6991338927375918E-3</v>
      </c>
      <c r="DJ386" s="223">
        <f t="shared" ca="1" si="704"/>
        <v>-3.1912131832550618E-3</v>
      </c>
      <c r="DK386" s="223">
        <f t="shared" ca="1" si="705"/>
        <v>-3.5190409755793085E-3</v>
      </c>
      <c r="DL386" s="223">
        <f t="shared" ca="1" si="706"/>
        <v>-2.5630157337284808E-3</v>
      </c>
      <c r="DM386" s="223">
        <f t="shared" ca="1" si="707"/>
        <v>-6.7192450395065721E-4</v>
      </c>
      <c r="DN386" s="223">
        <f t="shared" ca="1" si="708"/>
        <v>1.464305193699585E-3</v>
      </c>
      <c r="DO386" s="223">
        <f t="shared" ca="1" si="709"/>
        <v>3.0663118803261557E-3</v>
      </c>
      <c r="DP386" s="223">
        <f t="shared" ca="1" si="710"/>
        <v>3.5496348577823168E-3</v>
      </c>
      <c r="DQ386" s="223">
        <f t="shared" ca="1" si="711"/>
        <v>2.7379432235864532E-3</v>
      </c>
      <c r="DR386" s="223">
        <f t="shared" ca="1" si="712"/>
        <v>9.2736673996885355E-4</v>
      </c>
      <c r="DS386" s="223">
        <f t="shared" ca="1" si="713"/>
        <v>-1.2215412979456363E-3</v>
      </c>
      <c r="DT386" s="223">
        <f t="shared" ca="1" si="714"/>
        <v>-2.9247939676444665E-3</v>
      </c>
      <c r="DU386" s="223">
        <f t="shared" ca="1" si="715"/>
        <v>-3.560992961141346E-3</v>
      </c>
      <c r="DV386" s="223">
        <f t="shared" ca="1" si="716"/>
        <v>-2.8980335618932354E-3</v>
      </c>
      <c r="DW386" s="223">
        <f t="shared" ca="1" si="717"/>
        <v>-1.1777834952736272E-3</v>
      </c>
      <c r="DX386" s="223">
        <f t="shared" ca="1" si="718"/>
        <v>9.721577640605817E-4</v>
      </c>
      <c r="DY386" s="223">
        <f t="shared" ca="1" si="719"/>
        <v>2.7674263430403309E-3</v>
      </c>
      <c r="DZ386" s="223">
        <f t="shared" ca="1" si="720"/>
        <v>3.5530537351101893E-3</v>
      </c>
      <c r="EA386" s="223">
        <f t="shared" ca="1" si="721"/>
        <v>3.0424192052348705E-3</v>
      </c>
      <c r="EB386" s="223">
        <f t="shared" ca="1" si="722"/>
        <v>1.4218177397713138E-3</v>
      </c>
      <c r="EC386" s="223">
        <f t="shared" ca="1" si="723"/>
        <v>-7.1750602302183652E-4</v>
      </c>
      <c r="ED386" s="223">
        <f t="shared" ca="1" si="724"/>
        <v>-2.5950617953061613E-3</v>
      </c>
      <c r="EE386" s="223">
        <f t="shared" ca="1" si="725"/>
        <v>-3.5258602030425849E-3</v>
      </c>
      <c r="EF386" s="223">
        <f t="shared" ca="1" si="726"/>
        <v>-3.1703177153001964E-3</v>
      </c>
      <c r="EG386" s="223">
        <f t="shared" ca="1" si="727"/>
        <v>-1.6581470307471648E-3</v>
      </c>
      <c r="EH386" s="223">
        <f t="shared" ca="1" si="728"/>
        <v>4.5896605467768566E-4</v>
      </c>
      <c r="EI386" s="223">
        <f t="shared" ca="1" si="729"/>
        <v>2.4086343828602741E-3</v>
      </c>
      <c r="EJ386" s="223">
        <f t="shared" ca="1" si="730"/>
        <v>3.4795597290449374E-3</v>
      </c>
      <c r="EK386" s="223">
        <f t="shared" ca="1" si="731"/>
        <v>3.2810359989816759E-3</v>
      </c>
      <c r="EL386" s="223">
        <f t="shared" ca="1" si="732"/>
        <v>1.8854906792971507E-3</v>
      </c>
      <c r="EM386" s="223">
        <f t="shared" ca="1" si="733"/>
        <v>-1.9793890951721473E-4</v>
      </c>
      <c r="EN386" s="223">
        <f t="shared" ca="1" si="734"/>
        <v>-2.2091543720033123E-3</v>
      </c>
      <c r="EO386" s="223">
        <f t="shared" ca="1" si="735"/>
        <v>-3.4144032193974163E-3</v>
      </c>
      <c r="EP386" s="223">
        <f t="shared" ca="1" si="736"/>
        <v>-3.3739740643071022E-3</v>
      </c>
      <c r="EQ386" s="223">
        <f t="shared" ca="1" si="737"/>
        <v>-2.102616690492218E-3</v>
      </c>
      <c r="ER386" s="223">
        <f t="shared" ca="1" si="738"/>
        <v>-6.4160883743875994E-5</v>
      </c>
      <c r="ES386" s="223">
        <f t="shared" ca="1" si="739"/>
        <v>1.9977027621975044E-3</v>
      </c>
      <c r="ET386" s="223">
        <f t="shared" ca="1" si="740"/>
        <v>3.3307437628711388E-3</v>
      </c>
      <c r="EU386" s="223">
        <f t="shared" ca="1" si="741"/>
        <v>3.4486282718481139E-3</v>
      </c>
      <c r="EV386" s="223">
        <f t="shared" ca="1" si="742"/>
        <v>2.3083484396652877E-3</v>
      </c>
      <c r="EW386" s="223">
        <f t="shared" ca="1" si="743"/>
        <v>3.2591298361684079E-4</v>
      </c>
      <c r="EX386" s="223">
        <f t="shared" ca="1" si="744"/>
        <v>-1.7754254280371465E-3</v>
      </c>
      <c r="EY386" s="223">
        <f t="shared" ca="1" si="745"/>
        <v>-3.2290347173095173E-3</v>
      </c>
      <c r="EZ386" s="223">
        <f t="shared" ca="1" si="746"/>
        <v>-3.5045940639857917E-3</v>
      </c>
      <c r="FA386" s="223">
        <f t="shared" ca="1" si="747"/>
        <v>-2.501571048642418E-3</v>
      </c>
      <c r="FB386" s="223">
        <f t="shared" ca="1" si="748"/>
        <v>-5.8589893279368198E-4</v>
      </c>
      <c r="FC386" s="223">
        <f t="shared" ca="1" si="749"/>
        <v>1.54352690965479E-3</v>
      </c>
      <c r="FD386" s="223">
        <f t="shared" ca="1" si="750"/>
        <v>3.1098272528427492E-3</v>
      </c>
      <c r="FE386" s="223">
        <f t="shared" ca="1" si="751"/>
        <v>3.5415681572435174E-3</v>
      </c>
      <c r="FF386" s="223">
        <f t="shared" ca="1" si="752"/>
        <v>2.6812374273643236E-3</v>
      </c>
      <c r="FG386" s="223">
        <f t="shared" ca="1" si="753"/>
        <v>8.4270984488989511E-4</v>
      </c>
      <c r="FH386" s="223">
        <f t="shared" ca="1" si="754"/>
        <v>-1.3032638852137541E-3</v>
      </c>
      <c r="FI386" s="223">
        <f t="shared" ca="1" si="755"/>
        <v>-2.9737673650492447E-3</v>
      </c>
      <c r="FJ386" s="223">
        <f t="shared" ca="1" si="756"/>
        <v>-3.5593501858063948E-3</v>
      </c>
      <c r="FK386" s="223">
        <f t="shared" ca="1" si="757"/>
        <v>-2.8463739481579065E-3</v>
      </c>
      <c r="FL386" s="223">
        <f t="shared" ca="1" si="758"/>
        <v>-1.0949540393220133E-3</v>
      </c>
      <c r="FM386" s="223">
        <f t="shared" ca="1" si="759"/>
        <v>1.0559383608605474E-3</v>
      </c>
      <c r="FN386" s="223">
        <f t="shared" ca="1" si="760"/>
        <v>2.8215923742495727E-3</v>
      </c>
      <c r="FO386" s="223">
        <f t="shared" ca="1" si="761"/>
        <v>3.557843787320966E-3</v>
      </c>
      <c r="FP386" s="223">
        <f t="shared" ca="1" si="762"/>
        <v>2.9960857219090966E-3</v>
      </c>
      <c r="FQ386" s="223">
        <f t="shared" ca="1" si="763"/>
        <v>1.3412645829454074E-3</v>
      </c>
      <c r="FR386" s="223">
        <f t="shared" ca="1" si="764"/>
        <v>-8.0289061504057089E-4</v>
      </c>
      <c r="FS386" s="223">
        <f t="shared" ca="1" si="765"/>
        <v>-2.6541269299036577E-3</v>
      </c>
      <c r="FT386" s="223">
        <f t="shared" ca="1" si="766"/>
        <v>-3.5370571250911372E-3</v>
      </c>
      <c r="FU386" s="223">
        <f t="shared" ca="1" si="767"/>
        <v>-3.1295614475445746E-3</v>
      </c>
      <c r="FV386" s="223">
        <f t="shared" ca="1" si="768"/>
        <v>-1.5803066975831424E-3</v>
      </c>
      <c r="FW386" s="223">
        <f t="shared" ca="1" si="769"/>
        <v>5.4549193541319281E-4</v>
      </c>
      <c r="FX386" s="223">
        <f t="shared" ca="1" si="770"/>
        <v>2.4722785417640837E-3</v>
      </c>
      <c r="FY386" s="223">
        <f t="shared" ca="1" si="771"/>
        <v>3.4971028438405515E-3</v>
      </c>
      <c r="FZ386" s="223">
        <f t="shared" ca="1" si="772"/>
        <v>3.2460778085424045E-3</v>
      </c>
      <c r="GA386" s="223">
        <f t="shared" ca="1" si="773"/>
        <v>1.8107849933047182E-3</v>
      </c>
      <c r="GB386" s="223">
        <f t="shared" ca="1" si="774"/>
        <v>-2.8513718772491111E-4</v>
      </c>
      <c r="GC386" s="223">
        <f t="shared" ca="1" si="775"/>
        <v>-2.2770326620020383E-3</v>
      </c>
      <c r="GD386" s="223">
        <f t="shared" ca="1" si="776"/>
        <v>-3.4381974592810347E-3</v>
      </c>
      <c r="GE386" s="223">
        <f t="shared" ca="1" si="777"/>
        <v>-3.3450033926470573E-3</v>
      </c>
      <c r="GF386" s="223">
        <f t="shared" ca="1" si="778"/>
        <v>-2.0314504882564641E-3</v>
      </c>
      <c r="GG386" s="223">
        <f t="shared" ca="1" si="779"/>
        <v>2.3237256911314876E-5</v>
      </c>
      <c r="GH386" s="223">
        <f t="shared" ca="1" si="780"/>
        <v>2.0694473449564908E-3</v>
      </c>
      <c r="GI386" s="223">
        <f t="shared" ca="1" si="781"/>
        <v>3.360660184795237E-3</v>
      </c>
      <c r="GJ386" s="223">
        <f t="shared" ca="1" si="782"/>
        <v>3.4258021135470818E-3</v>
      </c>
      <c r="GK386" s="223">
        <f t="shared" ca="1" si="783"/>
        <v>2.2411073770021552E-3</v>
      </c>
      <c r="GL386" s="223">
        <f t="shared" ca="1" si="784"/>
        <v>2.3878859861077009E-4</v>
      </c>
      <c r="GM386" s="223">
        <f t="shared" ca="1" si="785"/>
        <v>-1.8506475134462842E-3</v>
      </c>
      <c r="GN386" s="223">
        <f t="shared" ca="1" si="786"/>
        <v>-3.2649112015916506E-3</v>
      </c>
      <c r="GO386" s="223">
        <f t="shared" ca="1" si="787"/>
        <v>-3.488036115973342E-3</v>
      </c>
      <c r="GP386" s="223">
        <f t="shared" ca="1" si="788"/>
        <v>-2.4386195106964564E-3</v>
      </c>
      <c r="GQ386" s="223">
        <f t="shared" ca="1" si="789"/>
        <v>-4.9952043802776406E-4</v>
      </c>
      <c r="GR386" s="223">
        <f t="shared" ca="1" si="790"/>
        <v>1.6218188627157622E-3</v>
      </c>
      <c r="GS386" s="223">
        <f t="shared" ca="1" si="791"/>
        <v>3.1514693817061607E-3</v>
      </c>
      <c r="GT386" s="223">
        <f t="shared" ca="1" si="792"/>
        <v>3.5313681484745534E-3</v>
      </c>
      <c r="GU386" s="223">
        <f t="shared" ca="1" si="793"/>
        <v>2.6229165539738753E-3</v>
      </c>
      <c r="GV386" s="223">
        <f t="shared" ca="1" si="794"/>
        <v>7.575453329113262E-4</v>
      </c>
      <c r="GW386" s="223">
        <f t="shared" ca="1" si="795"/>
        <v>-1.3842014350495947E-3</v>
      </c>
      <c r="GX386" s="223">
        <f t="shared" ca="1" si="796"/>
        <v>-3.0209494761896409E-3</v>
      </c>
      <c r="GY386" s="223">
        <f t="shared" ca="1" si="797"/>
        <v>-3.5555633910121895E-3</v>
      </c>
      <c r="GZ386" s="223">
        <f t="shared" ca="1" si="798"/>
        <v>-2.7929997851889837E-3</v>
      </c>
      <c r="HA386" s="223">
        <f t="shared" ca="1" si="799"/>
        <v>-1.0114650240000804E-3</v>
      </c>
      <c r="HB386" s="223">
        <f t="shared" ca="1" si="800"/>
        <v>1.139082899876009E-3</v>
      </c>
      <c r="HC386" s="223">
        <f t="shared" ca="1" si="801"/>
        <v>2.8740587837186712E-3</v>
      </c>
      <c r="HD386" s="223">
        <f t="shared" ca="1" si="802"/>
        <v>3.5604907274706084E-3</v>
      </c>
      <c r="HE386" s="223">
        <f t="shared" ca="1" si="803"/>
        <v>2.947947508575334E-3</v>
      </c>
      <c r="HF386" s="223">
        <f t="shared" ca="1" si="804"/>
        <v>1.2599034984878477E-3</v>
      </c>
      <c r="HG386" s="223">
        <f t="shared" ca="1" si="805"/>
        <v>-8.8779157577486786E-4</v>
      </c>
      <c r="HH386" s="223">
        <f t="shared" ca="1" si="806"/>
        <v>-2.711593317682746E-3</v>
      </c>
      <c r="HI386" s="223">
        <f t="shared" ca="1" si="807"/>
        <v>-3.5461234561866227E-3</v>
      </c>
      <c r="HJ386" s="223">
        <f t="shared" ca="1" si="808"/>
        <v>-3.0869200489947921E-3</v>
      </c>
      <c r="HK386" s="223">
        <f t="shared" ca="1" si="809"/>
        <v>-1.5015144467559697E-3</v>
      </c>
      <c r="HL386" s="223">
        <f t="shared" ca="1" si="810"/>
        <v>6.3168923220401486E-4</v>
      </c>
      <c r="HM386" s="223">
        <f t="shared" ca="1" si="811"/>
        <v>2.5344334925188191E-3</v>
      </c>
      <c r="HN386" s="223">
        <f t="shared" ca="1" si="812"/>
        <v>3.5125394346481337E-3</v>
      </c>
      <c r="HO386" s="223">
        <f t="shared" ca="1" si="813"/>
        <v>3.2091643022099346E-3</v>
      </c>
      <c r="HP386" s="223">
        <f t="shared" ca="1" si="814"/>
        <v>1.7349885581419743E-3</v>
      </c>
      <c r="HQ386" s="223">
        <f t="shared" ca="1" si="815"/>
        <v>-3.7216370995263814E-4</v>
      </c>
      <c r="HR386" s="223">
        <f t="shared" ca="1" si="816"/>
        <v>-2.3435393526689088E-3</v>
      </c>
      <c r="HS386" s="223">
        <f t="shared" ca="1" si="817"/>
        <v>-3.4599206575776659E-3</v>
      </c>
      <c r="HT386" s="223">
        <f t="shared" ca="1" si="818"/>
        <v>-3.314017816020998E-3</v>
      </c>
      <c r="HU386" s="223">
        <f t="shared" ca="1" si="819"/>
        <v>-1.9590606162074534E-3</v>
      </c>
      <c r="HV386" s="223">
        <f t="shared" ca="1" si="820"/>
        <v>1.1062140031188996E-4</v>
      </c>
      <c r="HW386" s="223">
        <f t="shared" ca="1" si="821"/>
        <v>2.1399453700164956E-3</v>
      </c>
      <c r="HX386" s="223">
        <f t="shared" ca="1" si="822"/>
        <v>3.3885522706871927E-3</v>
      </c>
      <c r="HY386" s="223">
        <f t="shared" ca="1" si="823"/>
        <v>3.400912380151856E-3</v>
      </c>
      <c r="HZ386" s="223">
        <f t="shared" ca="1" si="824"/>
        <v>2.1725163550554791E-3</v>
      </c>
      <c r="IA386" s="223">
        <f t="shared" ca="1" si="825"/>
        <v>1.5152037628177683E-4</v>
      </c>
      <c r="IB386" s="223">
        <f t="shared" ca="1" si="826"/>
        <v>-1.9247548379934894E-3</v>
      </c>
      <c r="IC386" s="223">
        <f t="shared" ca="1" si="827"/>
        <v>-3.2988210254488184E-3</v>
      </c>
      <c r="ID386" s="223">
        <f t="shared" ca="1" si="828"/>
        <v>-3.469377105430712E-3</v>
      </c>
      <c r="IE386" s="223">
        <f t="shared" ca="1" si="829"/>
        <v>-2.339031277632954E-3</v>
      </c>
      <c r="IF386" s="223">
        <f t="shared" ca="1" si="830"/>
        <v>-4.1284105082825063E-4</v>
      </c>
      <c r="IG386" s="223">
        <f t="shared" ca="1" si="831"/>
        <v>1.6991338927375937E-3</v>
      </c>
      <c r="IH386" s="223">
        <f t="shared" ca="1" si="832"/>
        <v>3.1912131832550401E-3</v>
      </c>
      <c r="II386" s="223">
        <f t="shared" ca="1" si="833"/>
        <v>3.5190409755793003E-3</v>
      </c>
      <c r="IJ386" s="223">
        <f t="shared" ca="1" si="834"/>
        <v>2.5630157337284795E-3</v>
      </c>
      <c r="IK386" s="223">
        <f t="shared" ca="1" si="835"/>
        <v>6.7192450395065504E-4</v>
      </c>
      <c r="IL386" s="223">
        <f t="shared" ca="1" si="836"/>
        <v>-1.4643051936995405E-3</v>
      </c>
      <c r="IM386" s="223">
        <f t="shared" ca="1" si="837"/>
        <v>-3.0663118803261821E-3</v>
      </c>
      <c r="IN386" s="223">
        <f t="shared" ca="1" si="838"/>
        <v>-3.5496348577823164E-3</v>
      </c>
      <c r="IO386" s="223">
        <f t="shared" ca="1" si="839"/>
        <v>-2.7379432235864519E-3</v>
      </c>
      <c r="IP386" s="223">
        <f t="shared" ca="1" si="840"/>
        <v>-9.2736673996885203E-4</v>
      </c>
      <c r="IQ386" s="223">
        <f t="shared" ca="1" si="841"/>
        <v>1.2215412979455905E-3</v>
      </c>
      <c r="IR386" s="223">
        <f t="shared" ca="1" si="842"/>
        <v>2.9247939676444964E-3</v>
      </c>
      <c r="IS386" s="223">
        <f t="shared" ca="1" si="843"/>
        <v>3.560992961141346E-3</v>
      </c>
      <c r="IT386" s="223">
        <f t="shared" ca="1" si="844"/>
        <v>2.8980335618932346E-3</v>
      </c>
      <c r="IU386" s="223">
        <f t="shared" ca="1" si="845"/>
        <v>1.1777834952736732E-3</v>
      </c>
      <c r="IV386" s="223">
        <f t="shared" ca="1" si="846"/>
        <v>-9.7215776406063201E-4</v>
      </c>
      <c r="IW386" s="223">
        <f t="shared" ca="1" si="847"/>
        <v>-2.7674263430403322E-3</v>
      </c>
      <c r="IX386" s="223">
        <f t="shared" ca="1" si="848"/>
        <v>-3.5530537351101893E-3</v>
      </c>
      <c r="IY386" s="223">
        <f t="shared" ca="1" si="849"/>
        <v>-3.0424192052348961E-3</v>
      </c>
      <c r="IZ386" s="223">
        <f t="shared" ca="1" si="850"/>
        <v>-1.4218177397712656E-3</v>
      </c>
      <c r="JA386" s="223">
        <f t="shared" ca="1" si="851"/>
        <v>7.1750602302183848E-4</v>
      </c>
      <c r="JB386" s="223">
        <f t="shared" ca="1" si="852"/>
        <v>2.5950617953061626E-3</v>
      </c>
    </row>
    <row r="387" spans="2:262">
      <c r="B387" s="230">
        <v>26</v>
      </c>
      <c r="C387" s="229">
        <f t="shared" si="853"/>
        <v>5.0781250000000013E-4</v>
      </c>
      <c r="D387" s="226">
        <f t="shared" ca="1" si="597"/>
        <v>58.24529548076972</v>
      </c>
      <c r="E387" s="225">
        <f ca="1">AF361</f>
        <v>0.14529548076971807</v>
      </c>
      <c r="F387" s="224">
        <v>26</v>
      </c>
      <c r="G387" s="223">
        <f t="shared" ca="1" si="854"/>
        <v>-4.9417584054993772E-4</v>
      </c>
      <c r="H387" s="223">
        <f t="shared" ca="1" si="598"/>
        <v>-4.3518321691052048E-4</v>
      </c>
      <c r="I387" s="223">
        <f t="shared" ca="1" si="599"/>
        <v>-2.0490903424307265E-4</v>
      </c>
      <c r="J387" s="223">
        <f t="shared" ca="1" si="600"/>
        <v>1.060142577655978E-4</v>
      </c>
      <c r="K387" s="223">
        <f t="shared" ca="1" si="601"/>
        <v>3.7521193480638987E-4</v>
      </c>
      <c r="L387" s="223">
        <f t="shared" ca="1" si="602"/>
        <v>4.9673184611023638E-4</v>
      </c>
      <c r="M387" s="223">
        <f t="shared" ca="1" si="603"/>
        <v>4.2274558503766304E-4</v>
      </c>
      <c r="N387" s="223">
        <f t="shared" ca="1" si="604"/>
        <v>1.8237302949464861E-4</v>
      </c>
      <c r="O387" s="223">
        <f t="shared" ca="1" si="605"/>
        <v>-1.2977880337957583E-4</v>
      </c>
      <c r="P387" s="223">
        <f t="shared" ca="1" si="606"/>
        <v>-3.9085165409669109E-4</v>
      </c>
      <c r="Q387" s="223">
        <f t="shared" ca="1" si="607"/>
        <v>-4.9809118114468431E-4</v>
      </c>
      <c r="R387" s="223">
        <f t="shared" ca="1" si="608"/>
        <v>-4.0928952202231005E-4</v>
      </c>
      <c r="S387" s="223">
        <f t="shared" ca="1" si="609"/>
        <v>-1.5939767214418138E-4</v>
      </c>
      <c r="T387" s="223">
        <f t="shared" ca="1" si="610"/>
        <v>1.5323070048893267E-4</v>
      </c>
      <c r="U387" s="223">
        <f t="shared" ca="1" si="611"/>
        <v>4.0554977751771195E-4</v>
      </c>
      <c r="V387" s="223">
        <f t="shared" ca="1" si="612"/>
        <v>4.9825057089611987E-4</v>
      </c>
      <c r="W387" s="223">
        <f t="shared" ca="1" si="613"/>
        <v>3.9484744469887721E-4</v>
      </c>
      <c r="X387" s="223">
        <f t="shared" ca="1" si="614"/>
        <v>1.3603831183993162E-4</v>
      </c>
      <c r="Y387" s="223">
        <f t="shared" ca="1" si="615"/>
        <v>-1.7631345141938667E-4</v>
      </c>
      <c r="Z387" s="223">
        <f t="shared" ca="1" si="616"/>
        <v>-4.1927089600272716E-4</v>
      </c>
      <c r="AA387" s="223">
        <f t="shared" ca="1" si="617"/>
        <v>-4.9720963138067092E-4</v>
      </c>
      <c r="AB387" s="223">
        <f t="shared" ca="1" si="618"/>
        <v>-3.7945414529661268E-4</v>
      </c>
      <c r="AC387" s="223">
        <f t="shared" ca="1" si="619"/>
        <v>-1.1235122332690984E-4</v>
      </c>
      <c r="AD387" s="223">
        <f t="shared" ca="1" si="620"/>
        <v>1.9897144780213689E-4</v>
      </c>
      <c r="AE387" s="223">
        <f t="shared" ca="1" si="621"/>
        <v>4.319819541754786E-4</v>
      </c>
      <c r="AF387" s="223">
        <f t="shared" ca="1" si="622"/>
        <v>4.9497087031280583E-4</v>
      </c>
      <c r="AG387" s="223">
        <f t="shared" ca="1" si="623"/>
        <v>3.63146707622072E-4</v>
      </c>
      <c r="AH387" s="223">
        <f t="shared" ca="1" si="624"/>
        <v>8.8393470876088533E-5</v>
      </c>
      <c r="AI387" s="223">
        <f t="shared" ca="1" si="625"/>
        <v>-2.2115010453929205E-4</v>
      </c>
      <c r="AJ387" s="223">
        <f t="shared" ca="1" si="626"/>
        <v>-4.4365232998347137E-4</v>
      </c>
      <c r="AK387" s="223">
        <f t="shared" ca="1" si="627"/>
        <v>-4.9153968106402921E-4</v>
      </c>
      <c r="AL387" s="223">
        <f t="shared" ca="1" si="628"/>
        <v>-3.4596441772097368E-4</v>
      </c>
      <c r="AM387" s="223">
        <f t="shared" ca="1" si="629"/>
        <v>-6.422277081157487E-5</v>
      </c>
      <c r="AN387" s="223">
        <f t="shared" ca="1" si="630"/>
        <v>2.4279599130414909E-4</v>
      </c>
      <c r="AO387" s="223">
        <f t="shared" ca="1" si="631"/>
        <v>4.5425390846917841E-4</v>
      </c>
      <c r="AP387" s="223">
        <f t="shared" ca="1" si="632"/>
        <v>4.8692432966977836E-4</v>
      </c>
      <c r="AQ387" s="223">
        <f t="shared" ca="1" si="633"/>
        <v>3.2794866923468134E-4</v>
      </c>
      <c r="AR387" s="223">
        <f t="shared" ca="1" si="634"/>
        <v>3.9897352466924029E-5</v>
      </c>
      <c r="AS387" s="223">
        <f t="shared" ca="1" si="635"/>
        <v>-2.6385696125953885E-4</v>
      </c>
      <c r="AT387" s="223">
        <f t="shared" ca="1" si="636"/>
        <v>-4.6376114950144078E-4</v>
      </c>
      <c r="AU387" s="223">
        <f t="shared" ca="1" si="637"/>
        <v>-4.8113593491581853E-4</v>
      </c>
      <c r="AV387" s="223">
        <f t="shared" ca="1" si="638"/>
        <v>-3.0914286367929317E-4</v>
      </c>
      <c r="AW387" s="223">
        <f t="shared" ca="1" si="639"/>
        <v>-1.547581790558672E-5</v>
      </c>
      <c r="AX387" s="223">
        <f t="shared" ca="1" si="640"/>
        <v>2.8428227668411406E-4</v>
      </c>
      <c r="AY387" s="223">
        <f t="shared" ca="1" si="641"/>
        <v>4.7215114930387501E-4</v>
      </c>
      <c r="AZ387" s="223">
        <f t="shared" ca="1" si="642"/>
        <v>4.741884415521159E-4</v>
      </c>
      <c r="BA387" s="223">
        <f t="shared" ca="1" si="643"/>
        <v>2.8959230588758336E-4</v>
      </c>
      <c r="BB387" s="223">
        <f t="shared" ca="1" si="644"/>
        <v>-8.9829992566083832E-6</v>
      </c>
      <c r="BC387" s="223">
        <f t="shared" ca="1" si="645"/>
        <v>-3.0402273120396916E-4</v>
      </c>
      <c r="BD387" s="223">
        <f t="shared" ca="1" si="646"/>
        <v>-4.7940369563207917E-4</v>
      </c>
      <c r="BE387" s="223">
        <f t="shared" ca="1" si="647"/>
        <v>-4.6609858669871193E-4</v>
      </c>
      <c r="BF387" s="223">
        <f t="shared" ca="1" si="648"/>
        <v>-2.6934409486570159E-4</v>
      </c>
      <c r="BG387" s="223">
        <f t="shared" ca="1" si="649"/>
        <v>3.3420175586776552E-5</v>
      </c>
      <c r="BH387" s="223">
        <f t="shared" ca="1" si="650"/>
        <v>3.2303076833510781E-4</v>
      </c>
      <c r="BI387" s="223">
        <f t="shared" ca="1" si="651"/>
        <v>4.8550131646670175E-4</v>
      </c>
      <c r="BJ387" s="223">
        <f t="shared" ca="1" si="652"/>
        <v>4.5688585952453615E-4</v>
      </c>
      <c r="BK387" s="223">
        <f t="shared" ca="1" si="653"/>
        <v>2.4844701032753044E-4</v>
      </c>
      <c r="BL387" s="223">
        <f t="shared" ca="1" si="654"/>
        <v>-5.77768397866945E-5</v>
      </c>
      <c r="BM387" s="223">
        <f t="shared" ca="1" si="655"/>
        <v>-3.4126059605117486E-4</v>
      </c>
      <c r="BN387" s="223">
        <f t="shared" ca="1" si="656"/>
        <v>-4.9042932210506312E-4</v>
      </c>
      <c r="BO387" s="223">
        <f t="shared" ca="1" si="657"/>
        <v>-4.4657245429629249E-4</v>
      </c>
      <c r="BP387" s="223">
        <f t="shared" ca="1" si="658"/>
        <v>-2.2695139518009227E-4</v>
      </c>
      <c r="BQ387" s="223">
        <f t="shared" ca="1" si="659"/>
        <v>8.1994314518909318E-5</v>
      </c>
      <c r="BR387" s="223">
        <f t="shared" ca="1" si="660"/>
        <v>3.5866829710045668E-4</v>
      </c>
      <c r="BS387" s="223">
        <f t="shared" ca="1" si="661"/>
        <v>4.9417584054993794E-4</v>
      </c>
      <c r="BT387" s="223">
        <f t="shared" ca="1" si="662"/>
        <v>4.3518321691052016E-4</v>
      </c>
      <c r="BU387" s="223">
        <f t="shared" ca="1" si="663"/>
        <v>2.0490903424307083E-4</v>
      </c>
      <c r="BV387" s="223">
        <f t="shared" ca="1" si="664"/>
        <v>-1.0601425776559785E-4</v>
      </c>
      <c r="BW387" s="223">
        <f t="shared" ca="1" si="665"/>
        <v>-3.752119348063909E-4</v>
      </c>
      <c r="BX387" s="223">
        <f t="shared" ca="1" si="666"/>
        <v>-4.9673184611023628E-4</v>
      </c>
      <c r="BY387" s="223">
        <f t="shared" ca="1" si="667"/>
        <v>-4.227455850376625E-4</v>
      </c>
      <c r="BZ387" s="223">
        <f t="shared" ca="1" si="668"/>
        <v>-1.8237302949464937E-4</v>
      </c>
      <c r="CA387" s="223">
        <f t="shared" ca="1" si="669"/>
        <v>1.297788033795768E-4</v>
      </c>
      <c r="CB387" s="223">
        <f t="shared" ca="1" si="670"/>
        <v>3.9085165409669256E-4</v>
      </c>
      <c r="CC387" s="223">
        <f t="shared" ca="1" si="671"/>
        <v>4.9809118114468431E-4</v>
      </c>
      <c r="CD387" s="223">
        <f t="shared" ca="1" si="672"/>
        <v>4.0928952202230902E-4</v>
      </c>
      <c r="CE387" s="223">
        <f t="shared" ca="1" si="673"/>
        <v>1.5939767214418127E-4</v>
      </c>
      <c r="CF387" s="223">
        <f t="shared" ca="1" si="674"/>
        <v>-1.5323070048893364E-4</v>
      </c>
      <c r="CG387" s="223">
        <f t="shared" ca="1" si="675"/>
        <v>-4.0554977751771151E-4</v>
      </c>
      <c r="CH387" s="223">
        <f t="shared" ca="1" si="676"/>
        <v>-4.9825057089611976E-4</v>
      </c>
      <c r="CI387" s="223">
        <f t="shared" ca="1" si="677"/>
        <v>-3.9484744469887552E-4</v>
      </c>
      <c r="CJ387" s="223">
        <f t="shared" ca="1" si="678"/>
        <v>-1.360383118399307E-4</v>
      </c>
      <c r="CK387" s="223">
        <f t="shared" ca="1" si="679"/>
        <v>1.7631345141938835E-4</v>
      </c>
      <c r="CL387" s="223">
        <f t="shared" ca="1" si="680"/>
        <v>4.1927089600272722E-4</v>
      </c>
      <c r="CM387" s="223">
        <f t="shared" ca="1" si="681"/>
        <v>4.9720963138067081E-4</v>
      </c>
      <c r="CN387" s="223">
        <f t="shared" ca="1" si="682"/>
        <v>3.7945414529661322E-4</v>
      </c>
      <c r="CO387" s="223">
        <f t="shared" ca="1" si="683"/>
        <v>1.1235122332690881E-4</v>
      </c>
      <c r="CP387" s="223">
        <f t="shared" ca="1" si="684"/>
        <v>-1.9897144780213941E-4</v>
      </c>
      <c r="CQ387" s="223">
        <f t="shared" ca="1" si="685"/>
        <v>-4.3198195417547909E-4</v>
      </c>
      <c r="CR387" s="223">
        <f t="shared" ca="1" si="686"/>
        <v>-4.9497087031280551E-4</v>
      </c>
      <c r="CS387" s="223">
        <f t="shared" ca="1" si="687"/>
        <v>-3.6314670762207135E-4</v>
      </c>
      <c r="CT387" s="223">
        <f t="shared" ca="1" si="688"/>
        <v>-8.8393470876087558E-5</v>
      </c>
      <c r="CU387" s="223">
        <f t="shared" ca="1" si="689"/>
        <v>2.2115010453929138E-4</v>
      </c>
      <c r="CV387" s="223">
        <f t="shared" ca="1" si="690"/>
        <v>4.4365232998347181E-4</v>
      </c>
      <c r="CW387" s="223">
        <f t="shared" ca="1" si="691"/>
        <v>4.9153968106402921E-4</v>
      </c>
      <c r="CX387" s="223">
        <f t="shared" ca="1" si="692"/>
        <v>3.4596441772097297E-4</v>
      </c>
      <c r="CY387" s="223">
        <f t="shared" ca="1" si="693"/>
        <v>6.4222770811572132E-5</v>
      </c>
      <c r="CZ387" s="223">
        <f t="shared" ca="1" si="694"/>
        <v>-2.4279599130414995E-4</v>
      </c>
      <c r="DA387" s="223">
        <f t="shared" ca="1" si="695"/>
        <v>-4.5425390846917961E-4</v>
      </c>
      <c r="DB387" s="223">
        <f t="shared" ca="1" si="696"/>
        <v>-4.869243296697782E-4</v>
      </c>
      <c r="DC387" s="223">
        <f t="shared" ca="1" si="697"/>
        <v>-3.2794866923468329E-4</v>
      </c>
      <c r="DD387" s="223">
        <f t="shared" ca="1" si="698"/>
        <v>-3.9897352466921238E-5</v>
      </c>
      <c r="DE387" s="223">
        <f t="shared" ca="1" si="699"/>
        <v>2.6385696125953966E-4</v>
      </c>
      <c r="DF387" s="223">
        <f t="shared" ca="1" si="700"/>
        <v>4.6376114950144056E-4</v>
      </c>
      <c r="DG387" s="223">
        <f t="shared" ca="1" si="701"/>
        <v>4.8113593491581745E-4</v>
      </c>
      <c r="DH387" s="223">
        <f t="shared" ca="1" si="702"/>
        <v>3.09142863679291E-4</v>
      </c>
      <c r="DI387" s="223">
        <f t="shared" ca="1" si="703"/>
        <v>1.5475817905585772E-5</v>
      </c>
      <c r="DJ387" s="223">
        <f t="shared" ca="1" si="704"/>
        <v>-2.8428227668411194E-4</v>
      </c>
      <c r="DK387" s="223">
        <f t="shared" ca="1" si="705"/>
        <v>-4.7215114930387588E-4</v>
      </c>
      <c r="DL387" s="223">
        <f t="shared" ca="1" si="706"/>
        <v>-4.7418844155211557E-4</v>
      </c>
      <c r="DM387" s="223">
        <f t="shared" ca="1" si="707"/>
        <v>-2.8959230588758401E-4</v>
      </c>
      <c r="DN387" s="223">
        <f t="shared" ca="1" si="708"/>
        <v>8.9829992566128826E-6</v>
      </c>
      <c r="DO387" s="223">
        <f t="shared" ca="1" si="709"/>
        <v>3.0402273120397132E-4</v>
      </c>
      <c r="DP387" s="223">
        <f t="shared" ca="1" si="710"/>
        <v>4.7940369563207944E-4</v>
      </c>
      <c r="DQ387" s="223">
        <f t="shared" ca="1" si="711"/>
        <v>4.660985866987128E-4</v>
      </c>
      <c r="DR387" s="223">
        <f t="shared" ca="1" si="712"/>
        <v>2.6934409486569779E-4</v>
      </c>
      <c r="DS387" s="223">
        <f t="shared" ca="1" si="713"/>
        <v>-3.3420175586777555E-5</v>
      </c>
      <c r="DT387" s="223">
        <f t="shared" ca="1" si="714"/>
        <v>-3.2303076833510846E-4</v>
      </c>
      <c r="DU387" s="223">
        <f t="shared" ca="1" si="715"/>
        <v>-4.8550131646670121E-4</v>
      </c>
      <c r="DV387" s="223">
        <f t="shared" ca="1" si="716"/>
        <v>-4.5688585952453583E-4</v>
      </c>
      <c r="DW387" s="223">
        <f t="shared" ca="1" si="717"/>
        <v>-2.4844701032752963E-4</v>
      </c>
      <c r="DX387" s="223">
        <f t="shared" ca="1" si="718"/>
        <v>5.7776839786691952E-5</v>
      </c>
      <c r="DY387" s="223">
        <f t="shared" ca="1" si="719"/>
        <v>3.4126059605117816E-4</v>
      </c>
      <c r="DZ387" s="223">
        <f t="shared" ca="1" si="720"/>
        <v>4.9042932210506323E-4</v>
      </c>
      <c r="EA387" s="223">
        <f t="shared" ca="1" si="721"/>
        <v>4.4657245429629205E-4</v>
      </c>
      <c r="EB387" s="223">
        <f t="shared" ca="1" si="722"/>
        <v>2.2695139518009457E-4</v>
      </c>
      <c r="EC387" s="223">
        <f t="shared" ca="1" si="723"/>
        <v>-8.1994314518913763E-5</v>
      </c>
      <c r="ED387" s="223">
        <f t="shared" ca="1" si="724"/>
        <v>-3.5866829710045733E-4</v>
      </c>
      <c r="EE387" s="223">
        <f t="shared" ca="1" si="725"/>
        <v>-4.9417584054993772E-4</v>
      </c>
      <c r="EF387" s="223">
        <f t="shared" ca="1" si="726"/>
        <v>-4.3518321691051799E-4</v>
      </c>
      <c r="EG387" s="223">
        <f t="shared" ca="1" si="727"/>
        <v>-2.0490903424306989E-4</v>
      </c>
      <c r="EH387" s="223">
        <f t="shared" ca="1" si="728"/>
        <v>1.0601425776559883E-4</v>
      </c>
      <c r="EI387" s="223">
        <f t="shared" ca="1" si="729"/>
        <v>3.7521193480638922E-4</v>
      </c>
      <c r="EJ387" s="223">
        <f t="shared" ca="1" si="730"/>
        <v>4.9673184611023671E-4</v>
      </c>
      <c r="EK387" s="223">
        <f t="shared" ca="1" si="731"/>
        <v>4.2274558503766201E-4</v>
      </c>
      <c r="EL387" s="223">
        <f t="shared" ca="1" si="732"/>
        <v>1.8237302949464845E-4</v>
      </c>
      <c r="EM387" s="223">
        <f t="shared" ca="1" si="733"/>
        <v>-1.2977880337958111E-4</v>
      </c>
      <c r="EN387" s="223">
        <f t="shared" ca="1" si="734"/>
        <v>-3.9085165409669315E-4</v>
      </c>
      <c r="EO387" s="223">
        <f t="shared" ca="1" si="735"/>
        <v>-4.9809118114468431E-4</v>
      </c>
      <c r="EP387" s="223">
        <f t="shared" ca="1" si="736"/>
        <v>-4.0928952202231043E-4</v>
      </c>
      <c r="EQ387" s="223">
        <f t="shared" ca="1" si="737"/>
        <v>-1.5939767214417696E-4</v>
      </c>
      <c r="ER387" s="223">
        <f t="shared" ca="1" si="738"/>
        <v>1.5323070048893457E-4</v>
      </c>
      <c r="ES387" s="223">
        <f t="shared" ca="1" si="739"/>
        <v>4.0554977751771205E-4</v>
      </c>
      <c r="ET387" s="223">
        <f t="shared" ca="1" si="740"/>
        <v>4.9825057089611987E-4</v>
      </c>
      <c r="EU387" s="223">
        <f t="shared" ca="1" si="741"/>
        <v>3.9484744469887493E-4</v>
      </c>
      <c r="EV387" s="223">
        <f t="shared" ca="1" si="742"/>
        <v>1.3603831183992975E-4</v>
      </c>
      <c r="EW387" s="223">
        <f t="shared" ca="1" si="743"/>
        <v>-1.7631345141938599E-4</v>
      </c>
      <c r="EX387" s="223">
        <f t="shared" ca="1" si="744"/>
        <v>-4.1927089600272966E-4</v>
      </c>
      <c r="EY387" s="223">
        <f t="shared" ca="1" si="745"/>
        <v>-4.9720963138067081E-4</v>
      </c>
      <c r="EZ387" s="223">
        <f t="shared" ca="1" si="746"/>
        <v>-3.7945414529661251E-4</v>
      </c>
      <c r="FA387" s="223">
        <f t="shared" ca="1" si="747"/>
        <v>-1.1235122332691133E-4</v>
      </c>
      <c r="FB387" s="223">
        <f t="shared" ca="1" si="748"/>
        <v>1.989714478021403E-4</v>
      </c>
      <c r="FC387" s="223">
        <f t="shared" ca="1" si="749"/>
        <v>4.3198195417547958E-4</v>
      </c>
      <c r="FD387" s="223">
        <f t="shared" ca="1" si="750"/>
        <v>4.9497087031280572E-4</v>
      </c>
      <c r="FE387" s="223">
        <f t="shared" ca="1" si="751"/>
        <v>3.6314670762206826E-4</v>
      </c>
      <c r="FF387" s="223">
        <f t="shared" ca="1" si="752"/>
        <v>8.8393470876086582E-5</v>
      </c>
      <c r="FG387" s="223">
        <f t="shared" ca="1" si="753"/>
        <v>-2.2115010453929222E-4</v>
      </c>
      <c r="FH387" s="223">
        <f t="shared" ca="1" si="754"/>
        <v>-4.4365232998347056E-4</v>
      </c>
      <c r="FI387" s="223">
        <f t="shared" ca="1" si="755"/>
        <v>-4.9153968106402856E-4</v>
      </c>
      <c r="FJ387" s="223">
        <f t="shared" ca="1" si="756"/>
        <v>-3.4596441772097227E-4</v>
      </c>
      <c r="FK387" s="223">
        <f t="shared" ca="1" si="757"/>
        <v>-6.4222770811574707E-5</v>
      </c>
      <c r="FL387" s="223">
        <f t="shared" ca="1" si="758"/>
        <v>2.4279599130415394E-4</v>
      </c>
      <c r="FM387" s="223">
        <f t="shared" ca="1" si="759"/>
        <v>4.5425390846917993E-4</v>
      </c>
      <c r="FN387" s="223">
        <f t="shared" ca="1" si="760"/>
        <v>4.8692432966977793E-4</v>
      </c>
      <c r="FO387" s="223">
        <f t="shared" ca="1" si="761"/>
        <v>3.2794866923468253E-4</v>
      </c>
      <c r="FP387" s="223">
        <f t="shared" ca="1" si="762"/>
        <v>3.9897352466920289E-5</v>
      </c>
      <c r="FQ387" s="223">
        <f t="shared" ca="1" si="763"/>
        <v>-2.6385696125954053E-4</v>
      </c>
      <c r="FR387" s="223">
        <f t="shared" ca="1" si="764"/>
        <v>-4.6376114950144088E-4</v>
      </c>
      <c r="FS387" s="223">
        <f t="shared" ca="1" si="765"/>
        <v>-4.8113593491581712E-4</v>
      </c>
      <c r="FT387" s="223">
        <f t="shared" ca="1" si="766"/>
        <v>-3.0914286367929029E-4</v>
      </c>
      <c r="FU387" s="223">
        <f t="shared" ca="1" si="767"/>
        <v>-1.5475817905584742E-5</v>
      </c>
      <c r="FV387" s="223">
        <f t="shared" ca="1" si="768"/>
        <v>2.8428227668411275E-4</v>
      </c>
      <c r="FW387" s="223">
        <f t="shared" ca="1" si="769"/>
        <v>4.7215114930387615E-4</v>
      </c>
      <c r="FX387" s="223">
        <f t="shared" ca="1" si="770"/>
        <v>4.7418844155211525E-4</v>
      </c>
      <c r="FY387" s="223">
        <f t="shared" ca="1" si="771"/>
        <v>2.8959230588758325E-4</v>
      </c>
      <c r="FZ387" s="223">
        <f t="shared" ca="1" si="772"/>
        <v>-8.9829992566138584E-6</v>
      </c>
      <c r="GA387" s="223">
        <f t="shared" ca="1" si="773"/>
        <v>-3.0402273120397208E-4</v>
      </c>
      <c r="GB387" s="223">
        <f t="shared" ca="1" si="774"/>
        <v>-4.7940369563207971E-4</v>
      </c>
      <c r="GC387" s="223">
        <f t="shared" ca="1" si="775"/>
        <v>-4.6609858669871248E-4</v>
      </c>
      <c r="GD387" s="223">
        <f t="shared" ca="1" si="776"/>
        <v>-2.6934409486569692E-4</v>
      </c>
      <c r="GE387" s="223">
        <f t="shared" ca="1" si="777"/>
        <v>3.3420175586778477E-5</v>
      </c>
      <c r="GF387" s="223">
        <f t="shared" ca="1" si="778"/>
        <v>3.2303076833510927E-4</v>
      </c>
      <c r="GG387" s="223">
        <f t="shared" ca="1" si="779"/>
        <v>4.8550131646670142E-4</v>
      </c>
      <c r="GH387" s="223">
        <f t="shared" ca="1" si="780"/>
        <v>4.5688585952453545E-4</v>
      </c>
      <c r="GI387" s="223">
        <f t="shared" ca="1" si="781"/>
        <v>2.4844701032752876E-4</v>
      </c>
      <c r="GJ387" s="223">
        <f t="shared" ca="1" si="782"/>
        <v>-5.7776839786692928E-5</v>
      </c>
      <c r="GK387" s="223">
        <f t="shared" ca="1" si="783"/>
        <v>-3.4126059605117881E-4</v>
      </c>
      <c r="GL387" s="223">
        <f t="shared" ca="1" si="784"/>
        <v>-4.9042932210506345E-4</v>
      </c>
      <c r="GM387" s="223">
        <f t="shared" ca="1" si="785"/>
        <v>-4.4657245429629167E-4</v>
      </c>
      <c r="GN387" s="223">
        <f t="shared" ca="1" si="786"/>
        <v>-2.269513951800937E-4</v>
      </c>
      <c r="GO387" s="223">
        <f t="shared" ca="1" si="787"/>
        <v>8.1994314518914739E-5</v>
      </c>
      <c r="GP387" s="223">
        <f t="shared" ca="1" si="788"/>
        <v>3.5866829710045803E-4</v>
      </c>
      <c r="GQ387" s="223">
        <f t="shared" ca="1" si="789"/>
        <v>4.9417584054993783E-4</v>
      </c>
      <c r="GR387" s="223">
        <f t="shared" ca="1" si="790"/>
        <v>4.3518321691051755E-4</v>
      </c>
      <c r="GS387" s="223">
        <f t="shared" ca="1" si="791"/>
        <v>2.0490903424306902E-4</v>
      </c>
      <c r="GT387" s="223">
        <f t="shared" ca="1" si="792"/>
        <v>-1.0601425776559972E-4</v>
      </c>
      <c r="GU387" s="223">
        <f t="shared" ca="1" si="793"/>
        <v>-3.7521193480638993E-4</v>
      </c>
      <c r="GV387" s="223">
        <f t="shared" ca="1" si="794"/>
        <v>-4.9673184611023682E-4</v>
      </c>
      <c r="GW387" s="223">
        <f t="shared" ca="1" si="795"/>
        <v>-4.2274558503766147E-4</v>
      </c>
      <c r="GX387" s="223">
        <f t="shared" ca="1" si="796"/>
        <v>-1.8237302949464753E-4</v>
      </c>
      <c r="GY387" s="223">
        <f t="shared" ca="1" si="797"/>
        <v>1.2977880337958206E-4</v>
      </c>
      <c r="GZ387" s="223">
        <f t="shared" ca="1" si="798"/>
        <v>3.9085165409668936E-4</v>
      </c>
      <c r="HA387" s="223">
        <f t="shared" ca="1" si="799"/>
        <v>4.9809118114468431E-4</v>
      </c>
      <c r="HB387" s="223">
        <f t="shared" ca="1" si="800"/>
        <v>4.0928952202230588E-4</v>
      </c>
      <c r="HC387" s="223">
        <f t="shared" ca="1" si="801"/>
        <v>1.5939767214418277E-4</v>
      </c>
      <c r="HD387" s="223">
        <f t="shared" ca="1" si="802"/>
        <v>-1.5323070048893549E-4</v>
      </c>
      <c r="HE387" s="223">
        <f t="shared" ca="1" si="803"/>
        <v>-4.0554977751771677E-4</v>
      </c>
      <c r="HF387" s="223">
        <f t="shared" ca="1" si="804"/>
        <v>-4.9825057089611987E-4</v>
      </c>
      <c r="HG387" s="223">
        <f t="shared" ca="1" si="805"/>
        <v>-3.9484744469887433E-4</v>
      </c>
      <c r="HH387" s="223">
        <f t="shared" ca="1" si="806"/>
        <v>-1.3603831183992197E-4</v>
      </c>
      <c r="HI387" s="223">
        <f t="shared" ca="1" si="807"/>
        <v>1.7631345141938694E-4</v>
      </c>
      <c r="HJ387" s="223">
        <f t="shared" ca="1" si="808"/>
        <v>4.192708960027302E-4</v>
      </c>
      <c r="HK387" s="223">
        <f t="shared" ca="1" si="809"/>
        <v>4.9720963138067114E-4</v>
      </c>
      <c r="HL387" s="223">
        <f t="shared" ca="1" si="810"/>
        <v>3.7945414529661197E-4</v>
      </c>
      <c r="HM387" s="223">
        <f t="shared" ca="1" si="811"/>
        <v>1.1235122332690347E-4</v>
      </c>
      <c r="HN387" s="223">
        <f t="shared" ca="1" si="812"/>
        <v>-1.9897144780213472E-4</v>
      </c>
      <c r="HO387" s="223">
        <f t="shared" ca="1" si="813"/>
        <v>-4.3198195417548007E-4</v>
      </c>
      <c r="HP387" s="223">
        <f t="shared" ca="1" si="814"/>
        <v>-4.9497087031280486E-4</v>
      </c>
      <c r="HQ387" s="223">
        <f t="shared" ca="1" si="815"/>
        <v>-3.6314670762207238E-4</v>
      </c>
      <c r="HR387" s="223">
        <f t="shared" ca="1" si="816"/>
        <v>-8.8393470876085633E-5</v>
      </c>
      <c r="HS387" s="223">
        <f t="shared" ca="1" si="817"/>
        <v>2.2115010453929945E-4</v>
      </c>
      <c r="HT387" s="223">
        <f t="shared" ca="1" si="818"/>
        <v>4.436523299834711E-4</v>
      </c>
      <c r="HU387" s="223">
        <f t="shared" ca="1" si="819"/>
        <v>4.9153968106402835E-4</v>
      </c>
      <c r="HV387" s="223">
        <f t="shared" ca="1" si="820"/>
        <v>3.4596441772096647E-4</v>
      </c>
      <c r="HW387" s="223">
        <f t="shared" ca="1" si="821"/>
        <v>6.4222770811573704E-5</v>
      </c>
      <c r="HX387" s="223">
        <f t="shared" ca="1" si="822"/>
        <v>-2.4279599130415475E-4</v>
      </c>
      <c r="HY387" s="223">
        <f t="shared" ca="1" si="823"/>
        <v>-4.5425390846917749E-4</v>
      </c>
      <c r="HZ387" s="223">
        <f t="shared" ca="1" si="824"/>
        <v>-4.8692432966977771E-4</v>
      </c>
      <c r="IA387" s="223">
        <f t="shared" ca="1" si="825"/>
        <v>-3.2794866923467646E-4</v>
      </c>
      <c r="IB387" s="223">
        <f t="shared" ca="1" si="826"/>
        <v>-3.9897352466926388E-5</v>
      </c>
      <c r="IC387" s="223">
        <f t="shared" ca="1" si="827"/>
        <v>2.6385696125954129E-4</v>
      </c>
      <c r="ID387" s="223">
        <f t="shared" ca="1" si="828"/>
        <v>4.6376114950144381E-4</v>
      </c>
      <c r="IE387" s="223">
        <f t="shared" ca="1" si="829"/>
        <v>4.6227358173225874E-4</v>
      </c>
      <c r="IF387" s="223">
        <f t="shared" ca="1" si="830"/>
        <v>3.0914286367928948E-4</v>
      </c>
      <c r="IG387" s="223">
        <f t="shared" ca="1" si="831"/>
        <v>1.5475817905576719E-5</v>
      </c>
      <c r="IH387" s="223">
        <f t="shared" ca="1" si="832"/>
        <v>-2.8428227668411357E-4</v>
      </c>
      <c r="II387" s="223">
        <f t="shared" ca="1" si="833"/>
        <v>-4.7215114930387653E-4</v>
      </c>
      <c r="IJ387" s="223">
        <f t="shared" ca="1" si="834"/>
        <v>-4.7418844155211709E-4</v>
      </c>
      <c r="IK387" s="223">
        <f t="shared" ca="1" si="835"/>
        <v>-2.8959230588758244E-4</v>
      </c>
      <c r="IL387" s="223">
        <f t="shared" ca="1" si="836"/>
        <v>8.9829992566148884E-6</v>
      </c>
      <c r="IM387" s="223">
        <f t="shared" ca="1" si="837"/>
        <v>3.0402273120396726E-4</v>
      </c>
      <c r="IN387" s="223">
        <f t="shared" ca="1" si="838"/>
        <v>4.7940369563207992E-4</v>
      </c>
      <c r="IO387" s="223">
        <f t="shared" ca="1" si="839"/>
        <v>4.6609858669870966E-4</v>
      </c>
      <c r="IP387" s="223">
        <f t="shared" ca="1" si="840"/>
        <v>2.6934409486570213E-4</v>
      </c>
      <c r="IQ387" s="223">
        <f t="shared" ca="1" si="841"/>
        <v>-3.3420175586779425E-5</v>
      </c>
      <c r="IR387" s="223">
        <f t="shared" ca="1" si="842"/>
        <v>-3.2303076833511534E-4</v>
      </c>
      <c r="IS387" s="223">
        <f t="shared" ca="1" si="843"/>
        <v>-4.8550131646670164E-4</v>
      </c>
      <c r="IT387" s="223">
        <f t="shared" ca="1" si="844"/>
        <v>-4.5688585952453507E-4</v>
      </c>
      <c r="IU387" s="223">
        <f t="shared" ca="1" si="845"/>
        <v>-2.4844701032752177E-4</v>
      </c>
      <c r="IV387" s="223">
        <f t="shared" ca="1" si="846"/>
        <v>5.7776839786693876E-5</v>
      </c>
      <c r="IW387" s="223">
        <f t="shared" ca="1" si="847"/>
        <v>3.4126059605117957E-4</v>
      </c>
      <c r="IX387" s="223">
        <f t="shared" ca="1" si="848"/>
        <v>4.9042932210506237E-4</v>
      </c>
      <c r="IY387" s="223">
        <f t="shared" ca="1" si="849"/>
        <v>4.4657245429629124E-4</v>
      </c>
      <c r="IZ387" s="223">
        <f t="shared" ca="1" si="850"/>
        <v>2.2695139518008649E-4</v>
      </c>
      <c r="JA387" s="223">
        <f t="shared" ca="1" si="851"/>
        <v>-8.1994314518908721E-5</v>
      </c>
      <c r="JB387" s="223">
        <f t="shared" ca="1" si="852"/>
        <v>-3.5866829710045868E-4</v>
      </c>
    </row>
    <row r="388" spans="2:262">
      <c r="B388" s="230">
        <v>27</v>
      </c>
      <c r="C388" s="229">
        <f t="shared" si="853"/>
        <v>5.2734375000000014E-4</v>
      </c>
      <c r="D388" s="226">
        <f t="shared" ca="1" si="597"/>
        <v>58.240904030452903</v>
      </c>
      <c r="E388" s="225">
        <f ca="1">AG361</f>
        <v>0.14090403045289807</v>
      </c>
      <c r="F388" s="224">
        <v>27</v>
      </c>
      <c r="G388" s="223">
        <f t="shared" ca="1" si="854"/>
        <v>-4.4447502406730344E-3</v>
      </c>
      <c r="H388" s="223">
        <f t="shared" ca="1" si="598"/>
        <v>-3.7902491585407906E-3</v>
      </c>
      <c r="I388" s="223">
        <f t="shared" ca="1" si="599"/>
        <v>-1.5313085272277312E-3</v>
      </c>
      <c r="J388" s="223">
        <f t="shared" ca="1" si="600"/>
        <v>1.3758459444725073E-3</v>
      </c>
      <c r="K388" s="223">
        <f t="shared" ca="1" si="601"/>
        <v>3.7005949978066422E-3</v>
      </c>
      <c r="L388" s="223">
        <f t="shared" ca="1" si="602"/>
        <v>4.4588557487550027E-3</v>
      </c>
      <c r="M388" s="223">
        <f t="shared" ca="1" si="603"/>
        <v>3.3296510038600857E-3</v>
      </c>
      <c r="N388" s="223">
        <f t="shared" ca="1" si="604"/>
        <v>7.9098119951787971E-4</v>
      </c>
      <c r="O388" s="223">
        <f t="shared" ca="1" si="605"/>
        <v>-2.0825165979406297E-3</v>
      </c>
      <c r="P388" s="223">
        <f t="shared" ca="1" si="606"/>
        <v>-4.0744702404370949E-3</v>
      </c>
      <c r="Q388" s="223">
        <f t="shared" ca="1" si="607"/>
        <v>-4.3416715190983789E-3</v>
      </c>
      <c r="R388" s="223">
        <f t="shared" ca="1" si="608"/>
        <v>-2.7710122235816807E-3</v>
      </c>
      <c r="S388" s="223">
        <f t="shared" ca="1" si="609"/>
        <v>-2.7363655642173232E-5</v>
      </c>
      <c r="T388" s="223">
        <f t="shared" ca="1" si="610"/>
        <v>2.7278681432370503E-3</v>
      </c>
      <c r="U388" s="223">
        <f t="shared" ca="1" si="611"/>
        <v>4.3283738671568844E-3</v>
      </c>
      <c r="V388" s="223">
        <f t="shared" ca="1" si="612"/>
        <v>4.0966480079739249E-3</v>
      </c>
      <c r="W388" s="223">
        <f t="shared" ca="1" si="613"/>
        <v>2.1307817775029062E-3</v>
      </c>
      <c r="X388" s="223">
        <f t="shared" ca="1" si="614"/>
        <v>-7.3705960328135324E-4</v>
      </c>
      <c r="Y388" s="223">
        <f t="shared" ca="1" si="615"/>
        <v>-3.2928983878923773E-3</v>
      </c>
      <c r="Z388" s="223">
        <f t="shared" ca="1" si="616"/>
        <v>-4.4548297579833866E-3</v>
      </c>
      <c r="AA388" s="223">
        <f t="shared" ca="1" si="617"/>
        <v>-3.7309998628894236E-3</v>
      </c>
      <c r="AB388" s="223">
        <f t="shared" ca="1" si="618"/>
        <v>-1.4278110687850889E-3</v>
      </c>
      <c r="AC388" s="223">
        <f t="shared" ca="1" si="619"/>
        <v>1.4797803520845258E-3</v>
      </c>
      <c r="AD388" s="223">
        <f t="shared" ca="1" si="620"/>
        <v>3.7609701772608429E-3</v>
      </c>
      <c r="AE388" s="223">
        <f t="shared" ca="1" si="621"/>
        <v>4.4501144552230518E-3</v>
      </c>
      <c r="AF388" s="223">
        <f t="shared" ca="1" si="622"/>
        <v>3.2554934893483834E-3</v>
      </c>
      <c r="AG388" s="223">
        <f t="shared" ca="1" si="623"/>
        <v>6.827988697559002E-4</v>
      </c>
      <c r="AH388" s="223">
        <f t="shared" ca="1" si="624"/>
        <v>-2.1789293898292856E-3</v>
      </c>
      <c r="AI388" s="223">
        <f t="shared" ca="1" si="625"/>
        <v>-4.1183012708009862E-3</v>
      </c>
      <c r="AJ388" s="223">
        <f t="shared" ca="1" si="626"/>
        <v>-4.314366799622848E-3</v>
      </c>
      <c r="AK388" s="223">
        <f t="shared" ca="1" si="627"/>
        <v>-2.6841300371060221E-3</v>
      </c>
      <c r="AL388" s="223">
        <f t="shared" ca="1" si="628"/>
        <v>8.2318147547235342E-5</v>
      </c>
      <c r="AM388" s="223">
        <f t="shared" ca="1" si="629"/>
        <v>2.8139204722014265E-3</v>
      </c>
      <c r="AN388" s="223">
        <f t="shared" ca="1" si="630"/>
        <v>4.3543701562235087E-3</v>
      </c>
      <c r="AO388" s="223">
        <f t="shared" ca="1" si="631"/>
        <v>4.0515838422439899E-3</v>
      </c>
      <c r="AP388" s="223">
        <f t="shared" ca="1" si="632"/>
        <v>2.0337331403019413E-3</v>
      </c>
      <c r="AQ388" s="223">
        <f t="shared" ca="1" si="633"/>
        <v>-8.4501133043822941E-4</v>
      </c>
      <c r="AR388" s="223">
        <f t="shared" ca="1" si="634"/>
        <v>-3.3660564676119102E-3</v>
      </c>
      <c r="AS388" s="223">
        <f t="shared" ca="1" si="635"/>
        <v>-4.4622258524243431E-3</v>
      </c>
      <c r="AT388" s="223">
        <f t="shared" ca="1" si="636"/>
        <v>-3.6695031524317245E-3</v>
      </c>
      <c r="AU388" s="223">
        <f t="shared" ca="1" si="637"/>
        <v>-1.3234535503439033E-3</v>
      </c>
      <c r="AV388" s="223">
        <f t="shared" ca="1" si="638"/>
        <v>1.5828233953450075E-3</v>
      </c>
      <c r="AW388" s="223">
        <f t="shared" ca="1" si="639"/>
        <v>3.8190798889119948E-3</v>
      </c>
      <c r="AX388" s="223">
        <f t="shared" ca="1" si="640"/>
        <v>4.4386925791437739E-3</v>
      </c>
      <c r="AY388" s="223">
        <f t="shared" ca="1" si="641"/>
        <v>3.1793749872894442E-3</v>
      </c>
      <c r="AZ388" s="223">
        <f t="shared" ca="1" si="642"/>
        <v>5.7420524748627382E-4</v>
      </c>
      <c r="BA388" s="223">
        <f t="shared" ca="1" si="643"/>
        <v>-2.2740296761289461E-3</v>
      </c>
      <c r="BB388" s="223">
        <f t="shared" ca="1" si="644"/>
        <v>-4.1596515904725479E-3</v>
      </c>
      <c r="BC388" s="223">
        <f t="shared" ca="1" si="645"/>
        <v>-4.2844632669117901E-3</v>
      </c>
      <c r="BD388" s="223">
        <f t="shared" ca="1" si="646"/>
        <v>-2.5956310310621157E-3</v>
      </c>
      <c r="BE388" s="223">
        <f t="shared" ca="1" si="647"/>
        <v>1.9195036536265005E-4</v>
      </c>
      <c r="BF388" s="223">
        <f t="shared" ca="1" si="648"/>
        <v>2.8982778006926245E-3</v>
      </c>
      <c r="BG388" s="223">
        <f t="shared" ca="1" si="649"/>
        <v>4.3777435355284097E-3</v>
      </c>
      <c r="BH388" s="223">
        <f t="shared" ca="1" si="650"/>
        <v>4.004079153905965E-3</v>
      </c>
      <c r="BI388" s="223">
        <f t="shared" ca="1" si="651"/>
        <v>1.9354594583034606E-3</v>
      </c>
      <c r="BJ388" s="223">
        <f t="shared" ca="1" si="652"/>
        <v>-9.5245405436664241E-4</v>
      </c>
      <c r="BK388" s="223">
        <f t="shared" ca="1" si="653"/>
        <v>-3.4371869607803225E-3</v>
      </c>
      <c r="BL388" s="223">
        <f t="shared" ca="1" si="654"/>
        <v>-4.466934068865171E-3</v>
      </c>
      <c r="BM388" s="223">
        <f t="shared" ca="1" si="655"/>
        <v>-3.605796070486562E-3</v>
      </c>
      <c r="BN388" s="223">
        <f t="shared" ca="1" si="656"/>
        <v>-1.218298832971106E-3</v>
      </c>
      <c r="BO388" s="223">
        <f t="shared" ca="1" si="657"/>
        <v>1.6849130049776898E-3</v>
      </c>
      <c r="BP388" s="223">
        <f t="shared" ca="1" si="658"/>
        <v>3.8748891296426693E-3</v>
      </c>
      <c r="BQ388" s="223">
        <f t="shared" ca="1" si="659"/>
        <v>4.424597000628222E-3</v>
      </c>
      <c r="BR388" s="223">
        <f t="shared" ca="1" si="660"/>
        <v>3.1013413486226508E-3</v>
      </c>
      <c r="BS388" s="223">
        <f t="shared" ca="1" si="661"/>
        <v>4.6526574544647958E-4</v>
      </c>
      <c r="BT388" s="223">
        <f t="shared" ca="1" si="662"/>
        <v>-2.3677601719831265E-3</v>
      </c>
      <c r="BU388" s="223">
        <f t="shared" ca="1" si="663"/>
        <v>-4.1984962915654067E-3</v>
      </c>
      <c r="BV388" s="223">
        <f t="shared" ca="1" si="664"/>
        <v>-4.2519789337351404E-3</v>
      </c>
      <c r="BW388" s="223">
        <f t="shared" ca="1" si="665"/>
        <v>-2.5055685139419681E-3</v>
      </c>
      <c r="BX388" s="223">
        <f t="shared" ca="1" si="666"/>
        <v>3.014669594554255E-4</v>
      </c>
      <c r="BY388" s="223">
        <f t="shared" ca="1" si="667"/>
        <v>2.9808893150102479E-3</v>
      </c>
      <c r="BZ388" s="223">
        <f t="shared" ca="1" si="668"/>
        <v>4.3984799258218856E-3</v>
      </c>
      <c r="CA388" s="223">
        <f t="shared" ca="1" si="669"/>
        <v>3.9541625580077839E-3</v>
      </c>
      <c r="CB388" s="223">
        <f t="shared" ca="1" si="670"/>
        <v>1.8360199278987595E-3</v>
      </c>
      <c r="CC388" s="223">
        <f t="shared" ca="1" si="671"/>
        <v>-1.0593230555872874E-3</v>
      </c>
      <c r="CD388" s="223">
        <f t="shared" ca="1" si="672"/>
        <v>-3.5062470210482396E-3</v>
      </c>
      <c r="CE388" s="223">
        <f t="shared" ca="1" si="673"/>
        <v>-4.4689515712523376E-3</v>
      </c>
      <c r="CF388" s="223">
        <f t="shared" ca="1" si="674"/>
        <v>-3.5399169918179283E-3</v>
      </c>
      <c r="CG388" s="223">
        <f t="shared" ca="1" si="675"/>
        <v>-1.1124102579364399E-3</v>
      </c>
      <c r="CH388" s="223">
        <f t="shared" ca="1" si="676"/>
        <v>1.7859876860191585E-3</v>
      </c>
      <c r="CI388" s="223">
        <f t="shared" ca="1" si="677"/>
        <v>3.9283642820530677E-3</v>
      </c>
      <c r="CJ388" s="223">
        <f t="shared" ca="1" si="678"/>
        <v>4.4078362103258358E-3</v>
      </c>
      <c r="CK388" s="223">
        <f t="shared" ca="1" si="679"/>
        <v>3.021439577894058E-3</v>
      </c>
      <c r="CL388" s="223">
        <f t="shared" ca="1" si="680"/>
        <v>3.5604598471901871E-4</v>
      </c>
      <c r="CM388" s="223">
        <f t="shared" ca="1" si="681"/>
        <v>-2.4600644176459869E-3</v>
      </c>
      <c r="CN388" s="223">
        <f t="shared" ca="1" si="682"/>
        <v>-4.2348119754841047E-3</v>
      </c>
      <c r="CO388" s="223">
        <f t="shared" ca="1" si="683"/>
        <v>-4.216933367440551E-3</v>
      </c>
      <c r="CP388" s="223">
        <f t="shared" ca="1" si="684"/>
        <v>-2.4139967360382896E-3</v>
      </c>
      <c r="CQ388" s="223">
        <f t="shared" ca="1" si="685"/>
        <v>4.1080196112443235E-4</v>
      </c>
      <c r="CR388" s="223">
        <f t="shared" ca="1" si="686"/>
        <v>3.0617052530671641E-3</v>
      </c>
      <c r="CS388" s="223">
        <f t="shared" ca="1" si="687"/>
        <v>4.416566836277799E-3</v>
      </c>
      <c r="CT388" s="223">
        <f t="shared" ca="1" si="688"/>
        <v>3.9018641224403345E-3</v>
      </c>
      <c r="CU388" s="223">
        <f t="shared" ca="1" si="689"/>
        <v>1.7354744477427288E-3</v>
      </c>
      <c r="CV388" s="223">
        <f t="shared" ca="1" si="690"/>
        <v>-1.1655539602098875E-3</v>
      </c>
      <c r="CW388" s="223">
        <f t="shared" ca="1" si="691"/>
        <v>-3.5731950492177175E-3</v>
      </c>
      <c r="CX388" s="223">
        <f t="shared" ca="1" si="692"/>
        <v>-4.4682771443178455E-3</v>
      </c>
      <c r="CY388" s="223">
        <f t="shared" ca="1" si="693"/>
        <v>-3.4719055995194644E-3</v>
      </c>
      <c r="CZ388" s="223">
        <f t="shared" ca="1" si="694"/>
        <v>-1.0058516085581217E-3</v>
      </c>
      <c r="DA388" s="223">
        <f t="shared" ca="1" si="695"/>
        <v>1.8859865548609214E-3</v>
      </c>
      <c r="DB388" s="223">
        <f t="shared" ca="1" si="696"/>
        <v>3.9794731347109601E-3</v>
      </c>
      <c r="DC388" s="223">
        <f t="shared" ca="1" si="697"/>
        <v>4.3884203043099614E-3</v>
      </c>
      <c r="DD388" s="223">
        <f t="shared" ca="1" si="698"/>
        <v>2.9397178049426448E-3</v>
      </c>
      <c r="DE388" s="223">
        <f t="shared" ca="1" si="699"/>
        <v>2.4661175520378003E-4</v>
      </c>
      <c r="DF388" s="223">
        <f t="shared" ca="1" si="700"/>
        <v>-2.5508868124913902E-3</v>
      </c>
      <c r="DG388" s="223">
        <f t="shared" ca="1" si="701"/>
        <v>-4.2685767670186002E-3</v>
      </c>
      <c r="DH388" s="223">
        <f t="shared" ca="1" si="702"/>
        <v>-4.1793476781667007E-3</v>
      </c>
      <c r="DI388" s="223">
        <f t="shared" ca="1" si="703"/>
        <v>-2.3209708567659471E-3</v>
      </c>
      <c r="DJ388" s="223">
        <f t="shared" ca="1" si="704"/>
        <v>5.1988951105290046E-4</v>
      </c>
      <c r="DK388" s="223">
        <f t="shared" ca="1" si="705"/>
        <v>3.1406769343641431E-3</v>
      </c>
      <c r="DL388" s="223">
        <f t="shared" ca="1" si="706"/>
        <v>4.4319933720176116E-3</v>
      </c>
      <c r="DM388" s="223">
        <f t="shared" ca="1" si="707"/>
        <v>3.8472153498256257E-3</v>
      </c>
      <c r="DN388" s="223">
        <f t="shared" ca="1" si="708"/>
        <v>1.6338835826729473E-3</v>
      </c>
      <c r="DO388" s="223">
        <f t="shared" ca="1" si="709"/>
        <v>-1.2710827787097256E-3</v>
      </c>
      <c r="DP388" s="223">
        <f t="shared" ca="1" si="710"/>
        <v>-3.6379907182999154E-3</v>
      </c>
      <c r="DQ388" s="223">
        <f t="shared" ca="1" si="711"/>
        <v>-4.46491119431126E-3</v>
      </c>
      <c r="DR388" s="223">
        <f t="shared" ca="1" si="712"/>
        <v>-3.4018028611107433E-3</v>
      </c>
      <c r="DS388" s="223">
        <f t="shared" ca="1" si="713"/>
        <v>-8.986870717819916E-4</v>
      </c>
      <c r="DT388" s="223">
        <f t="shared" ca="1" si="714"/>
        <v>1.984849375923645E-3</v>
      </c>
      <c r="DU388" s="223">
        <f t="shared" ca="1" si="715"/>
        <v>4.0281849015546033E-3</v>
      </c>
      <c r="DV388" s="223">
        <f t="shared" ca="1" si="716"/>
        <v>4.3663609779963702E-3</v>
      </c>
      <c r="DW388" s="223">
        <f t="shared" ca="1" si="717"/>
        <v>2.8562252559087113E-3</v>
      </c>
      <c r="DX388" s="223">
        <f t="shared" ca="1" si="718"/>
        <v>1.3702897598867744E-4</v>
      </c>
      <c r="DY388" s="223">
        <f t="shared" ca="1" si="719"/>
        <v>-2.64017264850475E-3</v>
      </c>
      <c r="DZ388" s="223">
        <f t="shared" ca="1" si="720"/>
        <v>-4.2997703275210091E-3</v>
      </c>
      <c r="EA388" s="223">
        <f t="shared" ca="1" si="721"/>
        <v>-4.1392445061273981E-3</v>
      </c>
      <c r="EB388" s="223">
        <f t="shared" ca="1" si="722"/>
        <v>-2.2265469114361785E-3</v>
      </c>
      <c r="EC388" s="223">
        <f t="shared" ca="1" si="723"/>
        <v>6.2866389897986408E-4</v>
      </c>
      <c r="ED388" s="223">
        <f t="shared" ca="1" si="724"/>
        <v>3.2177567893133586E-3</v>
      </c>
      <c r="EE388" s="223">
        <f t="shared" ca="1" si="725"/>
        <v>4.4447502406730309E-3</v>
      </c>
      <c r="EF388" s="223">
        <f t="shared" ca="1" si="726"/>
        <v>3.7902491585408132E-3</v>
      </c>
      <c r="EG388" s="223">
        <f t="shared" ca="1" si="727"/>
        <v>1.5313085272277769E-3</v>
      </c>
      <c r="EH388" s="223">
        <f t="shared" ca="1" si="728"/>
        <v>-1.3758459444724554E-3</v>
      </c>
      <c r="EI388" s="223">
        <f t="shared" ca="1" si="729"/>
        <v>-3.7005949978066079E-3</v>
      </c>
      <c r="EJ388" s="223">
        <f t="shared" ca="1" si="730"/>
        <v>-4.4588557487550027E-3</v>
      </c>
      <c r="EK388" s="223">
        <f t="shared" ca="1" si="731"/>
        <v>-3.3296510038600905E-3</v>
      </c>
      <c r="EL388" s="223">
        <f t="shared" ca="1" si="732"/>
        <v>-7.9098119951789424E-4</v>
      </c>
      <c r="EM388" s="223">
        <f t="shared" ca="1" si="733"/>
        <v>2.0825165979406098E-3</v>
      </c>
      <c r="EN388" s="223">
        <f t="shared" ca="1" si="734"/>
        <v>4.0744702404370836E-3</v>
      </c>
      <c r="EO388" s="223">
        <f t="shared" ca="1" si="735"/>
        <v>4.3416715190983867E-3</v>
      </c>
      <c r="EP388" s="223">
        <f t="shared" ca="1" si="736"/>
        <v>2.7710122235817111E-3</v>
      </c>
      <c r="EQ388" s="223">
        <f t="shared" ca="1" si="737"/>
        <v>2.7363655642219636E-5</v>
      </c>
      <c r="ER388" s="223">
        <f t="shared" ca="1" si="738"/>
        <v>-2.7278681432370143E-3</v>
      </c>
      <c r="ES388" s="223">
        <f t="shared" ca="1" si="739"/>
        <v>-4.3283738671568706E-3</v>
      </c>
      <c r="ET388" s="223">
        <f t="shared" ca="1" si="740"/>
        <v>-4.0966480079739249E-3</v>
      </c>
      <c r="EU388" s="223">
        <f t="shared" ca="1" si="741"/>
        <v>-2.1307817775029123E-3</v>
      </c>
      <c r="EV388" s="223">
        <f t="shared" ca="1" si="742"/>
        <v>7.3705960328133893E-4</v>
      </c>
      <c r="EW388" s="223">
        <f t="shared" ca="1" si="743"/>
        <v>3.2928983878923674E-3</v>
      </c>
      <c r="EX388" s="223">
        <f t="shared" ca="1" si="744"/>
        <v>4.4548297579833848E-3</v>
      </c>
      <c r="EY388" s="223">
        <f t="shared" ca="1" si="745"/>
        <v>3.7309998628894401E-3</v>
      </c>
      <c r="EZ388" s="223">
        <f t="shared" ca="1" si="746"/>
        <v>1.4278110687851175E-3</v>
      </c>
      <c r="FA388" s="223">
        <f t="shared" ca="1" si="747"/>
        <v>-1.4797803520844892E-3</v>
      </c>
      <c r="FB388" s="223">
        <f t="shared" ca="1" si="748"/>
        <v>-3.7609701772608182E-3</v>
      </c>
      <c r="FC388" s="223">
        <f t="shared" ca="1" si="749"/>
        <v>-4.450114455223057E-3</v>
      </c>
      <c r="FD388" s="223">
        <f t="shared" ca="1" si="750"/>
        <v>-3.2554934893484254E-3</v>
      </c>
      <c r="FE388" s="223">
        <f t="shared" ca="1" si="751"/>
        <v>-6.8279886975589846E-4</v>
      </c>
      <c r="FF388" s="223">
        <f t="shared" ca="1" si="752"/>
        <v>2.1789293898292861E-3</v>
      </c>
      <c r="FG388" s="223">
        <f t="shared" ca="1" si="753"/>
        <v>4.1183012708009802E-3</v>
      </c>
      <c r="FH388" s="223">
        <f t="shared" ca="1" si="754"/>
        <v>4.3143667996228523E-3</v>
      </c>
      <c r="FI388" s="223">
        <f t="shared" ca="1" si="755"/>
        <v>2.6841300371060459E-3</v>
      </c>
      <c r="FJ388" s="223">
        <f t="shared" ca="1" si="756"/>
        <v>-8.231814754720455E-5</v>
      </c>
      <c r="FK388" s="223">
        <f t="shared" ca="1" si="757"/>
        <v>-2.8139204722014031E-3</v>
      </c>
      <c r="FL388" s="223">
        <f t="shared" ca="1" si="758"/>
        <v>-4.3543701562234983E-3</v>
      </c>
      <c r="FM388" s="223">
        <f t="shared" ca="1" si="759"/>
        <v>-4.0515838422440099E-3</v>
      </c>
      <c r="FN388" s="223">
        <f t="shared" ca="1" si="760"/>
        <v>-2.0337331403019968E-3</v>
      </c>
      <c r="FO388" s="223">
        <f t="shared" ca="1" si="761"/>
        <v>8.4501133043816783E-4</v>
      </c>
      <c r="FP388" s="223">
        <f t="shared" ca="1" si="762"/>
        <v>3.3660564676119111E-3</v>
      </c>
      <c r="FQ388" s="223">
        <f t="shared" ca="1" si="763"/>
        <v>4.4622258524243423E-3</v>
      </c>
      <c r="FR388" s="223">
        <f t="shared" ca="1" si="764"/>
        <v>3.6695031524317332E-3</v>
      </c>
      <c r="FS388" s="223">
        <f t="shared" ca="1" si="765"/>
        <v>1.3234535503439174E-3</v>
      </c>
      <c r="FT388" s="223">
        <f t="shared" ca="1" si="766"/>
        <v>-1.5828233953449782E-3</v>
      </c>
      <c r="FU388" s="223">
        <f t="shared" ca="1" si="767"/>
        <v>-3.8190798889119787E-3</v>
      </c>
      <c r="FV388" s="223">
        <f t="shared" ca="1" si="768"/>
        <v>-4.4386925791437774E-3</v>
      </c>
      <c r="FW388" s="223">
        <f t="shared" ca="1" si="769"/>
        <v>-3.1793749872894772E-3</v>
      </c>
      <c r="FX388" s="223">
        <f t="shared" ca="1" si="770"/>
        <v>-5.7420524748632044E-4</v>
      </c>
      <c r="FY388" s="223">
        <f t="shared" ca="1" si="771"/>
        <v>2.2740296761288928E-3</v>
      </c>
      <c r="FZ388" s="223">
        <f t="shared" ca="1" si="772"/>
        <v>4.1596515904725254E-3</v>
      </c>
      <c r="GA388" s="223">
        <f t="shared" ca="1" si="773"/>
        <v>4.2844632669117901E-3</v>
      </c>
      <c r="GB388" s="223">
        <f t="shared" ca="1" si="774"/>
        <v>2.5956310310621148E-3</v>
      </c>
      <c r="GC388" s="223">
        <f t="shared" ca="1" si="775"/>
        <v>-1.9195036536261926E-4</v>
      </c>
      <c r="GD388" s="223">
        <f t="shared" ca="1" si="776"/>
        <v>-2.8982778006926011E-3</v>
      </c>
      <c r="GE388" s="223">
        <f t="shared" ca="1" si="777"/>
        <v>-4.3777435355284037E-3</v>
      </c>
      <c r="GF388" s="223">
        <f t="shared" ca="1" si="778"/>
        <v>-4.0040791539059789E-3</v>
      </c>
      <c r="GG388" s="223">
        <f t="shared" ca="1" si="779"/>
        <v>-1.9354594583034883E-3</v>
      </c>
      <c r="GH388" s="223">
        <f t="shared" ca="1" si="780"/>
        <v>9.5245405436661271E-4</v>
      </c>
      <c r="GI388" s="223">
        <f t="shared" ca="1" si="781"/>
        <v>3.4371869607802831E-3</v>
      </c>
      <c r="GJ388" s="223">
        <f t="shared" ca="1" si="782"/>
        <v>4.4669340688651693E-3</v>
      </c>
      <c r="GK388" s="223">
        <f t="shared" ca="1" si="783"/>
        <v>3.6057960704865611E-3</v>
      </c>
      <c r="GL388" s="223">
        <f t="shared" ca="1" si="784"/>
        <v>1.2182988329711049E-3</v>
      </c>
      <c r="GM388" s="223">
        <f t="shared" ca="1" si="785"/>
        <v>-1.6849130049776905E-3</v>
      </c>
      <c r="GN388" s="223">
        <f t="shared" ca="1" si="786"/>
        <v>-3.8748891296426537E-3</v>
      </c>
      <c r="GO388" s="223">
        <f t="shared" ca="1" si="787"/>
        <v>-4.4245970006282264E-3</v>
      </c>
      <c r="GP388" s="223">
        <f t="shared" ca="1" si="788"/>
        <v>-3.1013413486226729E-3</v>
      </c>
      <c r="GQ388" s="223">
        <f t="shared" ca="1" si="789"/>
        <v>-4.6526574544650994E-4</v>
      </c>
      <c r="GR388" s="223">
        <f t="shared" ca="1" si="790"/>
        <v>2.3677601719831005E-3</v>
      </c>
      <c r="GS388" s="223">
        <f t="shared" ca="1" si="791"/>
        <v>4.1984962915653859E-3</v>
      </c>
      <c r="GT388" s="223">
        <f t="shared" ca="1" si="792"/>
        <v>4.2519789337351595E-3</v>
      </c>
      <c r="GU388" s="223">
        <f t="shared" ca="1" si="793"/>
        <v>2.5055685139420197E-3</v>
      </c>
      <c r="GV388" s="223">
        <f t="shared" ca="1" si="794"/>
        <v>-3.0146695945536305E-4</v>
      </c>
      <c r="GW388" s="223">
        <f t="shared" ca="1" si="795"/>
        <v>-2.9808893150102015E-3</v>
      </c>
      <c r="GX388" s="223">
        <f t="shared" ca="1" si="796"/>
        <v>-4.3984799258218691E-3</v>
      </c>
      <c r="GY388" s="223">
        <f t="shared" ca="1" si="797"/>
        <v>-3.9541625580078281E-3</v>
      </c>
      <c r="GZ388" s="223">
        <f t="shared" ca="1" si="798"/>
        <v>-1.8360199278988456E-3</v>
      </c>
      <c r="HA388" s="223">
        <f t="shared" ca="1" si="799"/>
        <v>1.0593230555873195E-3</v>
      </c>
      <c r="HB388" s="223">
        <f t="shared" ca="1" si="800"/>
        <v>3.5062470210482596E-3</v>
      </c>
      <c r="HC388" s="223">
        <f t="shared" ca="1" si="801"/>
        <v>4.4689515712523385E-3</v>
      </c>
      <c r="HD388" s="223">
        <f t="shared" ca="1" si="802"/>
        <v>3.5399169918179274E-3</v>
      </c>
      <c r="HE388" s="223">
        <f t="shared" ca="1" si="803"/>
        <v>1.1124102579364384E-3</v>
      </c>
      <c r="HF388" s="223">
        <f t="shared" ca="1" si="804"/>
        <v>-1.7859876860191592E-3</v>
      </c>
      <c r="HG388" s="223">
        <f t="shared" ca="1" si="805"/>
        <v>-3.9283642820530677E-3</v>
      </c>
      <c r="HH388" s="223">
        <f t="shared" ca="1" si="806"/>
        <v>-4.4078362103258358E-3</v>
      </c>
      <c r="HI388" s="223">
        <f t="shared" ca="1" si="807"/>
        <v>-3.021439577894081E-3</v>
      </c>
      <c r="HJ388" s="223">
        <f t="shared" ca="1" si="808"/>
        <v>-3.5604598471904907E-4</v>
      </c>
      <c r="HK388" s="223">
        <f t="shared" ca="1" si="809"/>
        <v>2.4600644176459609E-3</v>
      </c>
      <c r="HL388" s="223">
        <f t="shared" ca="1" si="810"/>
        <v>4.2348119754840952E-3</v>
      </c>
      <c r="HM388" s="223">
        <f t="shared" ca="1" si="811"/>
        <v>4.2169333674405615E-3</v>
      </c>
      <c r="HN388" s="223">
        <f t="shared" ca="1" si="812"/>
        <v>2.4139967360383156E-3</v>
      </c>
      <c r="HO388" s="223">
        <f t="shared" ca="1" si="813"/>
        <v>-4.1080196112437033E-4</v>
      </c>
      <c r="HP388" s="223">
        <f t="shared" ca="1" si="814"/>
        <v>-3.061705253067119E-3</v>
      </c>
      <c r="HQ388" s="223">
        <f t="shared" ca="1" si="815"/>
        <v>-4.4165668362777903E-3</v>
      </c>
      <c r="HR388" s="223">
        <f t="shared" ca="1" si="816"/>
        <v>-3.9018641224403648E-3</v>
      </c>
      <c r="HS388" s="223">
        <f t="shared" ca="1" si="817"/>
        <v>-1.7354744477427863E-3</v>
      </c>
      <c r="HT388" s="223">
        <f t="shared" ca="1" si="818"/>
        <v>1.1655539602097962E-3</v>
      </c>
      <c r="HU388" s="223">
        <f t="shared" ca="1" si="819"/>
        <v>3.5731950492176611E-3</v>
      </c>
      <c r="HV388" s="223">
        <f t="shared" ca="1" si="820"/>
        <v>4.4682771443178473E-3</v>
      </c>
      <c r="HW388" s="223">
        <f t="shared" ca="1" si="821"/>
        <v>3.471905599519444E-3</v>
      </c>
      <c r="HX388" s="223">
        <f t="shared" ca="1" si="822"/>
        <v>1.0058516085580897E-3</v>
      </c>
      <c r="HY388" s="223">
        <f t="shared" ca="1" si="823"/>
        <v>-1.8859865548609509E-3</v>
      </c>
      <c r="HZ388" s="223">
        <f t="shared" ca="1" si="824"/>
        <v>-3.9794731347109757E-3</v>
      </c>
      <c r="IA388" s="223">
        <f t="shared" ca="1" si="825"/>
        <v>-4.3884203043099554E-3</v>
      </c>
      <c r="IB388" s="223">
        <f t="shared" ca="1" si="826"/>
        <v>-2.9397178049426678E-3</v>
      </c>
      <c r="IC388" s="223">
        <f t="shared" ca="1" si="827"/>
        <v>-2.4661175520381039E-4</v>
      </c>
      <c r="ID388" s="223">
        <f t="shared" ca="1" si="828"/>
        <v>2.550886812491365E-3</v>
      </c>
      <c r="IE388" s="223">
        <f t="shared" ca="1" si="829"/>
        <v>3.2538158480596522E-3</v>
      </c>
      <c r="IF388" s="223">
        <f t="shared" ca="1" si="830"/>
        <v>4.1793476781667119E-3</v>
      </c>
      <c r="IG388" s="223">
        <f t="shared" ca="1" si="831"/>
        <v>2.3209708567659736E-3</v>
      </c>
      <c r="IH388" s="223">
        <f t="shared" ca="1" si="832"/>
        <v>-5.198895110528701E-4</v>
      </c>
      <c r="II388" s="223">
        <f t="shared" ca="1" si="833"/>
        <v>-3.140676934364121E-3</v>
      </c>
      <c r="IJ388" s="223">
        <f t="shared" ca="1" si="834"/>
        <v>-4.4319933720176072E-3</v>
      </c>
      <c r="IK388" s="223">
        <f t="shared" ca="1" si="835"/>
        <v>-3.8472153498256413E-3</v>
      </c>
      <c r="IL388" s="223">
        <f t="shared" ca="1" si="836"/>
        <v>-1.6338835826729761E-3</v>
      </c>
      <c r="IM388" s="223">
        <f t="shared" ca="1" si="837"/>
        <v>1.2710827787096352E-3</v>
      </c>
      <c r="IN388" s="223">
        <f t="shared" ca="1" si="838"/>
        <v>3.6379907182998608E-3</v>
      </c>
      <c r="IO388" s="223">
        <f t="shared" ca="1" si="839"/>
        <v>4.4649111943112635E-3</v>
      </c>
      <c r="IP388" s="223">
        <f t="shared" ca="1" si="840"/>
        <v>3.4018028611108044E-3</v>
      </c>
      <c r="IQ388" s="223">
        <f t="shared" ca="1" si="841"/>
        <v>8.9868707178208398E-4</v>
      </c>
      <c r="IR388" s="223">
        <f t="shared" ca="1" si="842"/>
        <v>-1.9848493759236736E-3</v>
      </c>
      <c r="IS388" s="223">
        <f t="shared" ca="1" si="843"/>
        <v>-4.0281849015546172E-3</v>
      </c>
      <c r="IT388" s="223">
        <f t="shared" ca="1" si="844"/>
        <v>-4.3663609779963633E-3</v>
      </c>
      <c r="IU388" s="223">
        <f t="shared" ca="1" si="845"/>
        <v>-2.8562252559086857E-3</v>
      </c>
      <c r="IV388" s="223">
        <f t="shared" ca="1" si="846"/>
        <v>-1.3702897598864491E-4</v>
      </c>
      <c r="IW388" s="223">
        <f t="shared" ca="1" si="847"/>
        <v>2.6401726485047253E-3</v>
      </c>
      <c r="IX388" s="223">
        <f t="shared" ca="1" si="848"/>
        <v>4.2997703275210004E-3</v>
      </c>
      <c r="IY388" s="223">
        <f t="shared" ca="1" si="849"/>
        <v>4.1392445061274093E-3</v>
      </c>
      <c r="IZ388" s="223">
        <f t="shared" ca="1" si="850"/>
        <v>2.2265469114362054E-3</v>
      </c>
      <c r="JA388" s="223">
        <f t="shared" ca="1" si="851"/>
        <v>-6.2866389897983351E-4</v>
      </c>
      <c r="JB388" s="223">
        <f t="shared" ca="1" si="852"/>
        <v>-3.2177567893133373E-3</v>
      </c>
    </row>
    <row r="389" spans="2:262">
      <c r="B389" s="230">
        <v>28</v>
      </c>
      <c r="C389" s="229">
        <f t="shared" si="853"/>
        <v>5.4687500000000016E-4</v>
      </c>
      <c r="D389" s="226">
        <f t="shared" ca="1" si="597"/>
        <v>58.240403764377653</v>
      </c>
      <c r="E389" s="225">
        <f ca="1">AH361</f>
        <v>0.14040376437764912</v>
      </c>
      <c r="F389" s="224">
        <v>28</v>
      </c>
      <c r="G389" s="223">
        <f t="shared" ca="1" si="854"/>
        <v>-8.929124356197621E-4</v>
      </c>
      <c r="H389" s="223">
        <f t="shared" ca="1" si="598"/>
        <v>-7.5670217538248202E-4</v>
      </c>
      <c r="I389" s="223">
        <f t="shared" ca="1" si="599"/>
        <v>-2.7696494768620126E-4</v>
      </c>
      <c r="J389" s="223">
        <f t="shared" ca="1" si="600"/>
        <v>3.2850857582948759E-4</v>
      </c>
      <c r="K389" s="223">
        <f t="shared" ca="1" si="601"/>
        <v>7.848460739571997E-4</v>
      </c>
      <c r="L389" s="223">
        <f t="shared" ca="1" si="602"/>
        <v>8.8487986306975074E-4</v>
      </c>
      <c r="M389" s="223">
        <f t="shared" ca="1" si="603"/>
        <v>5.8319669428900998E-4</v>
      </c>
      <c r="N389" s="223">
        <f t="shared" ca="1" si="604"/>
        <v>1.6754419034242969E-5</v>
      </c>
      <c r="O389" s="223">
        <f t="shared" ca="1" si="605"/>
        <v>-5.5729401218203127E-4</v>
      </c>
      <c r="P389" s="223">
        <f t="shared" ca="1" si="606"/>
        <v>-8.7834261306058369E-4</v>
      </c>
      <c r="Q389" s="223">
        <f t="shared" ca="1" si="607"/>
        <v>-8.0064203087751469E-4</v>
      </c>
      <c r="R389" s="223">
        <f t="shared" ca="1" si="608"/>
        <v>-3.5946670547919635E-4</v>
      </c>
      <c r="S389" s="223">
        <f t="shared" ca="1" si="609"/>
        <v>2.4489898893494816E-4</v>
      </c>
      <c r="T389" s="223">
        <f t="shared" ca="1" si="610"/>
        <v>7.3808566240855691E-4</v>
      </c>
      <c r="U389" s="223">
        <f t="shared" ca="1" si="611"/>
        <v>8.9619687610300149E-4</v>
      </c>
      <c r="V389" s="223">
        <f t="shared" ca="1" si="612"/>
        <v>6.4745344458874221E-4</v>
      </c>
      <c r="W389" s="223">
        <f t="shared" ca="1" si="613"/>
        <v>1.0477968536261773E-4</v>
      </c>
      <c r="X389" s="223">
        <f t="shared" ca="1" si="614"/>
        <v>-4.8546186041801924E-4</v>
      </c>
      <c r="Y389" s="223">
        <f t="shared" ca="1" si="615"/>
        <v>-8.553138709867182E-4</v>
      </c>
      <c r="Z389" s="223">
        <f t="shared" ca="1" si="616"/>
        <v>-8.3687126593974255E-4</v>
      </c>
      <c r="AA389" s="223">
        <f t="shared" ca="1" si="617"/>
        <v>-4.3850660239393689E-4</v>
      </c>
      <c r="AB389" s="223">
        <f t="shared" ca="1" si="618"/>
        <v>1.5893089090156037E-4</v>
      </c>
      <c r="AC389" s="223">
        <f t="shared" ca="1" si="619"/>
        <v>6.8421708245225475E-4</v>
      </c>
      <c r="AD389" s="223">
        <f t="shared" ca="1" si="620"/>
        <v>8.9888302330833341E-4</v>
      </c>
      <c r="AE389" s="223">
        <f t="shared" ca="1" si="621"/>
        <v>7.0547486428303087E-4</v>
      </c>
      <c r="AF389" s="223">
        <f t="shared" ca="1" si="622"/>
        <v>1.9179586604254749E-4</v>
      </c>
      <c r="AG389" s="223">
        <f t="shared" ca="1" si="623"/>
        <v>-4.0895444555773426E-4</v>
      </c>
      <c r="AH389" s="223">
        <f t="shared" ca="1" si="624"/>
        <v>-8.2404798877312735E-4</v>
      </c>
      <c r="AI389" s="223">
        <f t="shared" ca="1" si="625"/>
        <v>-8.6504097323060079E-4</v>
      </c>
      <c r="AJ389" s="223">
        <f t="shared" ca="1" si="626"/>
        <v>-5.1332344101553127E-4</v>
      </c>
      <c r="AK389" s="223">
        <f t="shared" ca="1" si="627"/>
        <v>7.1432201508326481E-5</v>
      </c>
      <c r="AL389" s="223">
        <f t="shared" ca="1" si="628"/>
        <v>6.2375911796083347E-4</v>
      </c>
      <c r="AM389" s="223">
        <f t="shared" ca="1" si="629"/>
        <v>8.929124356197621E-4</v>
      </c>
      <c r="AN389" s="223">
        <f t="shared" ca="1" si="630"/>
        <v>7.56702175382483E-4</v>
      </c>
      <c r="AO389" s="223">
        <f t="shared" ca="1" si="631"/>
        <v>2.7696494768620196E-4</v>
      </c>
      <c r="AP389" s="223">
        <f t="shared" ca="1" si="632"/>
        <v>-3.2850857582948791E-4</v>
      </c>
      <c r="AQ389" s="223">
        <f t="shared" ca="1" si="633"/>
        <v>-7.8484607395719905E-4</v>
      </c>
      <c r="AR389" s="223">
        <f t="shared" ca="1" si="634"/>
        <v>-8.8487986306975096E-4</v>
      </c>
      <c r="AS389" s="223">
        <f t="shared" ca="1" si="635"/>
        <v>-5.8319669428900922E-4</v>
      </c>
      <c r="AT389" s="223">
        <f t="shared" ca="1" si="636"/>
        <v>-1.6754419034244487E-5</v>
      </c>
      <c r="AU389" s="223">
        <f t="shared" ca="1" si="637"/>
        <v>5.5729401218203062E-4</v>
      </c>
      <c r="AV389" s="223">
        <f t="shared" ca="1" si="638"/>
        <v>8.7834261306058391E-4</v>
      </c>
      <c r="AW389" s="223">
        <f t="shared" ca="1" si="639"/>
        <v>8.0064203087751545E-4</v>
      </c>
      <c r="AX389" s="223">
        <f t="shared" ca="1" si="640"/>
        <v>3.59466705479197E-4</v>
      </c>
      <c r="AY389" s="223">
        <f t="shared" ca="1" si="641"/>
        <v>-2.4489898893494903E-4</v>
      </c>
      <c r="AZ389" s="223">
        <f t="shared" ca="1" si="642"/>
        <v>-7.3808566240855648E-4</v>
      </c>
      <c r="BA389" s="223">
        <f t="shared" ca="1" si="643"/>
        <v>-8.9619687610300149E-4</v>
      </c>
      <c r="BB389" s="223">
        <f t="shared" ca="1" si="644"/>
        <v>-6.4745344458874167E-4</v>
      </c>
      <c r="BC389" s="223">
        <f t="shared" ca="1" si="645"/>
        <v>-1.0477968536261534E-4</v>
      </c>
      <c r="BD389" s="223">
        <f t="shared" ca="1" si="646"/>
        <v>4.8546186041801599E-4</v>
      </c>
      <c r="BE389" s="223">
        <f t="shared" ca="1" si="647"/>
        <v>8.5531387098671755E-4</v>
      </c>
      <c r="BF389" s="223">
        <f t="shared" ca="1" si="648"/>
        <v>8.3687126593974277E-4</v>
      </c>
      <c r="BG389" s="223">
        <f t="shared" ca="1" si="649"/>
        <v>4.3850660239393754E-4</v>
      </c>
      <c r="BH389" s="223">
        <f t="shared" ca="1" si="650"/>
        <v>-1.5893089090156123E-4</v>
      </c>
      <c r="BI389" s="223">
        <f t="shared" ca="1" si="651"/>
        <v>-6.8421708245225627E-4</v>
      </c>
      <c r="BJ389" s="223">
        <f t="shared" ca="1" si="652"/>
        <v>-8.988830233083333E-4</v>
      </c>
      <c r="BK389" s="223">
        <f t="shared" ca="1" si="653"/>
        <v>-7.054748642830312E-4</v>
      </c>
      <c r="BL389" s="223">
        <f t="shared" ca="1" si="654"/>
        <v>-1.917958660425482E-4</v>
      </c>
      <c r="BM389" s="223">
        <f t="shared" ca="1" si="655"/>
        <v>4.0895444555773361E-4</v>
      </c>
      <c r="BN389" s="223">
        <f t="shared" ca="1" si="656"/>
        <v>8.2404798877312832E-4</v>
      </c>
      <c r="BO389" s="223">
        <f t="shared" ca="1" si="657"/>
        <v>8.6504097323060014E-4</v>
      </c>
      <c r="BP389" s="223">
        <f t="shared" ca="1" si="658"/>
        <v>5.1332344101553441E-4</v>
      </c>
      <c r="BQ389" s="223">
        <f t="shared" ca="1" si="659"/>
        <v>-7.1432201508325722E-5</v>
      </c>
      <c r="BR389" s="223">
        <f t="shared" ca="1" si="660"/>
        <v>-6.2375911796083293E-4</v>
      </c>
      <c r="BS389" s="223">
        <f t="shared" ca="1" si="661"/>
        <v>-8.929124356197621E-4</v>
      </c>
      <c r="BT389" s="223">
        <f t="shared" ca="1" si="662"/>
        <v>-7.567021753824817E-4</v>
      </c>
      <c r="BU389" s="223">
        <f t="shared" ca="1" si="663"/>
        <v>-2.769649476862057E-4</v>
      </c>
      <c r="BV389" s="223">
        <f t="shared" ca="1" si="664"/>
        <v>3.2850857582948428E-4</v>
      </c>
      <c r="BW389" s="223">
        <f t="shared" ca="1" si="665"/>
        <v>7.8484607395719872E-4</v>
      </c>
      <c r="BX389" s="223">
        <f t="shared" ca="1" si="666"/>
        <v>8.8487986306975117E-4</v>
      </c>
      <c r="BY389" s="223">
        <f t="shared" ca="1" si="667"/>
        <v>5.8319669428900987E-4</v>
      </c>
      <c r="BZ389" s="223">
        <f t="shared" ca="1" si="668"/>
        <v>1.6754419034242102E-5</v>
      </c>
      <c r="CA389" s="223">
        <f t="shared" ca="1" si="669"/>
        <v>-5.5729401218202737E-4</v>
      </c>
      <c r="CB389" s="223">
        <f t="shared" ca="1" si="670"/>
        <v>-8.7834261306058304E-4</v>
      </c>
      <c r="CC389" s="223">
        <f t="shared" ca="1" si="671"/>
        <v>-8.0064203087751589E-4</v>
      </c>
      <c r="CD389" s="223">
        <f t="shared" ca="1" si="672"/>
        <v>-3.5946670547919776E-4</v>
      </c>
      <c r="CE389" s="223">
        <f t="shared" ca="1" si="673"/>
        <v>2.4489898893494821E-4</v>
      </c>
      <c r="CF389" s="223">
        <f t="shared" ca="1" si="674"/>
        <v>7.3808566240855789E-4</v>
      </c>
      <c r="CG389" s="223">
        <f t="shared" ca="1" si="675"/>
        <v>8.9619687610300171E-4</v>
      </c>
      <c r="CH389" s="223">
        <f t="shared" ca="1" si="676"/>
        <v>6.4745344458874449E-4</v>
      </c>
      <c r="CI389" s="223">
        <f t="shared" ca="1" si="677"/>
        <v>1.0477968536261935E-4</v>
      </c>
      <c r="CJ389" s="223">
        <f t="shared" ca="1" si="678"/>
        <v>-4.8546186041801794E-4</v>
      </c>
      <c r="CK389" s="223">
        <f t="shared" ca="1" si="679"/>
        <v>-8.553138709867182E-4</v>
      </c>
      <c r="CL389" s="223">
        <f t="shared" ca="1" si="680"/>
        <v>-8.368712659397419E-4</v>
      </c>
      <c r="CM389" s="223">
        <f t="shared" ca="1" si="681"/>
        <v>-4.3850660239394106E-4</v>
      </c>
      <c r="CN389" s="223">
        <f t="shared" ca="1" si="682"/>
        <v>1.5893089090155733E-4</v>
      </c>
      <c r="CO389" s="223">
        <f t="shared" ca="1" si="683"/>
        <v>6.8421708245225378E-4</v>
      </c>
      <c r="CP389" s="223">
        <f t="shared" ca="1" si="684"/>
        <v>8.9888302330833341E-4</v>
      </c>
      <c r="CQ389" s="223">
        <f t="shared" ca="1" si="685"/>
        <v>7.0547486428302968E-4</v>
      </c>
      <c r="CR389" s="223">
        <f t="shared" ca="1" si="686"/>
        <v>1.9179586604254587E-4</v>
      </c>
      <c r="CS389" s="223">
        <f t="shared" ca="1" si="687"/>
        <v>-4.0895444555773004E-4</v>
      </c>
      <c r="CT389" s="223">
        <f t="shared" ca="1" si="688"/>
        <v>-8.240479887731268E-4</v>
      </c>
      <c r="CU389" s="223">
        <f t="shared" ca="1" si="689"/>
        <v>-8.6504097323060133E-4</v>
      </c>
      <c r="CV389" s="223">
        <f t="shared" ca="1" si="690"/>
        <v>-5.1332344101553257E-4</v>
      </c>
      <c r="CW389" s="223">
        <f t="shared" ca="1" si="691"/>
        <v>7.1432201508328053E-5</v>
      </c>
      <c r="CX389" s="223">
        <f t="shared" ca="1" si="692"/>
        <v>6.2375911796083467E-4</v>
      </c>
      <c r="CY389" s="223">
        <f t="shared" ca="1" si="693"/>
        <v>8.9291243561976231E-4</v>
      </c>
      <c r="CZ389" s="223">
        <f t="shared" ca="1" si="694"/>
        <v>7.567021753824804E-4</v>
      </c>
      <c r="DA389" s="223">
        <f t="shared" ca="1" si="695"/>
        <v>2.7696494768620955E-4</v>
      </c>
      <c r="DB389" s="223">
        <f t="shared" ca="1" si="696"/>
        <v>-3.2850857582948054E-4</v>
      </c>
      <c r="DC389" s="223">
        <f t="shared" ca="1" si="697"/>
        <v>-7.8484607395719677E-4</v>
      </c>
      <c r="DD389" s="223">
        <f t="shared" ca="1" si="698"/>
        <v>-8.8487986306975182E-4</v>
      </c>
      <c r="DE389" s="223">
        <f t="shared" ca="1" si="699"/>
        <v>-5.8319669428901291E-4</v>
      </c>
      <c r="DF389" s="223">
        <f t="shared" ca="1" si="700"/>
        <v>-1.6754419034246059E-5</v>
      </c>
      <c r="DG389" s="223">
        <f t="shared" ca="1" si="701"/>
        <v>5.5729401218202932E-4</v>
      </c>
      <c r="DH389" s="223">
        <f t="shared" ca="1" si="702"/>
        <v>8.7834261306058347E-4</v>
      </c>
      <c r="DI389" s="223">
        <f t="shared" ca="1" si="703"/>
        <v>8.0064203087751469E-4</v>
      </c>
      <c r="DJ389" s="223">
        <f t="shared" ca="1" si="704"/>
        <v>3.5946670547919548E-4</v>
      </c>
      <c r="DK389" s="223">
        <f t="shared" ca="1" si="705"/>
        <v>-2.448989889349506E-4</v>
      </c>
      <c r="DL389" s="223">
        <f t="shared" ca="1" si="706"/>
        <v>-7.380856624085593E-4</v>
      </c>
      <c r="DM389" s="223">
        <f t="shared" ca="1" si="707"/>
        <v>-8.9619687610300192E-4</v>
      </c>
      <c r="DN389" s="223">
        <f t="shared" ca="1" si="708"/>
        <v>-6.474534445887472E-4</v>
      </c>
      <c r="DO389" s="223">
        <f t="shared" ca="1" si="709"/>
        <v>-1.047796853626232E-4</v>
      </c>
      <c r="DP389" s="223">
        <f t="shared" ca="1" si="710"/>
        <v>4.8546186041801469E-4</v>
      </c>
      <c r="DQ389" s="223">
        <f t="shared" ca="1" si="711"/>
        <v>8.553138709867169E-4</v>
      </c>
      <c r="DR389" s="223">
        <f t="shared" ca="1" si="712"/>
        <v>8.3687126593974331E-4</v>
      </c>
      <c r="DS389" s="223">
        <f t="shared" ca="1" si="713"/>
        <v>4.3850660239393895E-4</v>
      </c>
      <c r="DT389" s="223">
        <f t="shared" ca="1" si="714"/>
        <v>-1.5893089090155972E-4</v>
      </c>
      <c r="DU389" s="223">
        <f t="shared" ca="1" si="715"/>
        <v>-6.842170824522554E-4</v>
      </c>
      <c r="DV389" s="223">
        <f t="shared" ca="1" si="716"/>
        <v>-8.9888302330833341E-4</v>
      </c>
      <c r="DW389" s="223">
        <f t="shared" ca="1" si="717"/>
        <v>-7.0547486428302827E-4</v>
      </c>
      <c r="DX389" s="223">
        <f t="shared" ca="1" si="718"/>
        <v>-1.9179586604254348E-4</v>
      </c>
      <c r="DY389" s="223">
        <f t="shared" ca="1" si="719"/>
        <v>4.0895444555772651E-4</v>
      </c>
      <c r="DZ389" s="223">
        <f t="shared" ca="1" si="720"/>
        <v>8.2404798877312529E-4</v>
      </c>
      <c r="EA389" s="223">
        <f t="shared" ca="1" si="721"/>
        <v>8.6504097323060242E-4</v>
      </c>
      <c r="EB389" s="223">
        <f t="shared" ca="1" si="722"/>
        <v>5.1332344101553571E-4</v>
      </c>
      <c r="EC389" s="223">
        <f t="shared" ca="1" si="723"/>
        <v>-7.143220150832415E-5</v>
      </c>
      <c r="ED389" s="223">
        <f t="shared" ca="1" si="724"/>
        <v>-6.2375911796083185E-4</v>
      </c>
      <c r="EE389" s="223">
        <f t="shared" ca="1" si="725"/>
        <v>-8.9291243561976188E-4</v>
      </c>
      <c r="EF389" s="223">
        <f t="shared" ca="1" si="726"/>
        <v>-7.5670217538248256E-4</v>
      </c>
      <c r="EG389" s="223">
        <f t="shared" ca="1" si="727"/>
        <v>-2.7696494768620109E-4</v>
      </c>
      <c r="EH389" s="223">
        <f t="shared" ca="1" si="728"/>
        <v>3.2850857582948883E-4</v>
      </c>
      <c r="EI389" s="223">
        <f t="shared" ca="1" si="729"/>
        <v>7.84846073957201E-4</v>
      </c>
      <c r="EJ389" s="223">
        <f t="shared" ca="1" si="730"/>
        <v>8.8487986306975258E-4</v>
      </c>
      <c r="EK389" s="223">
        <f t="shared" ca="1" si="731"/>
        <v>5.8319669428901595E-4</v>
      </c>
      <c r="EL389" s="223">
        <f t="shared" ca="1" si="732"/>
        <v>1.6754419034250016E-5</v>
      </c>
      <c r="EM389" s="223">
        <f t="shared" ca="1" si="733"/>
        <v>-5.5729401218202628E-4</v>
      </c>
      <c r="EN389" s="223">
        <f t="shared" ca="1" si="734"/>
        <v>-8.7834261306058271E-4</v>
      </c>
      <c r="EO389" s="223">
        <f t="shared" ca="1" si="735"/>
        <v>-8.0064203087751654E-4</v>
      </c>
      <c r="EP389" s="223">
        <f t="shared" ca="1" si="736"/>
        <v>-3.5946670547919916E-4</v>
      </c>
      <c r="EQ389" s="223">
        <f t="shared" ca="1" si="737"/>
        <v>2.4489898893494675E-4</v>
      </c>
      <c r="ER389" s="223">
        <f t="shared" ca="1" si="738"/>
        <v>7.3808566240855702E-4</v>
      </c>
      <c r="ES389" s="223">
        <f t="shared" ca="1" si="739"/>
        <v>8.9619687610300138E-4</v>
      </c>
      <c r="ET389" s="223">
        <f t="shared" ca="1" si="740"/>
        <v>6.4745344458874113E-4</v>
      </c>
      <c r="EU389" s="223">
        <f t="shared" ca="1" si="741"/>
        <v>1.0477968536261442E-4</v>
      </c>
      <c r="EV389" s="223">
        <f t="shared" ca="1" si="742"/>
        <v>-4.8546186041801133E-4</v>
      </c>
      <c r="EW389" s="223">
        <f t="shared" ca="1" si="743"/>
        <v>-8.5531387098671582E-4</v>
      </c>
      <c r="EX389" s="223">
        <f t="shared" ca="1" si="744"/>
        <v>-8.3687126593974483E-4</v>
      </c>
      <c r="EY389" s="223">
        <f t="shared" ca="1" si="745"/>
        <v>-4.3850660239394231E-4</v>
      </c>
      <c r="EZ389" s="223">
        <f t="shared" ca="1" si="746"/>
        <v>1.5893089090155587E-4</v>
      </c>
      <c r="FA389" s="223">
        <f t="shared" ca="1" si="747"/>
        <v>6.842170824522528E-4</v>
      </c>
      <c r="FB389" s="223">
        <f t="shared" ca="1" si="748"/>
        <v>8.988830233083333E-4</v>
      </c>
      <c r="FC389" s="223">
        <f t="shared" ca="1" si="749"/>
        <v>7.0547486428303077E-4</v>
      </c>
      <c r="FD389" s="223">
        <f t="shared" ca="1" si="750"/>
        <v>1.9179586604254738E-4</v>
      </c>
      <c r="FE389" s="223">
        <f t="shared" ca="1" si="751"/>
        <v>-4.0895444555773432E-4</v>
      </c>
      <c r="FF389" s="223">
        <f t="shared" ca="1" si="752"/>
        <v>-8.2404798877312876E-4</v>
      </c>
      <c r="FG389" s="223">
        <f t="shared" ca="1" si="753"/>
        <v>-8.6504097323060003E-4</v>
      </c>
      <c r="FH389" s="223">
        <f t="shared" ca="1" si="754"/>
        <v>-5.1332344101553907E-4</v>
      </c>
      <c r="FI389" s="223">
        <f t="shared" ca="1" si="755"/>
        <v>7.1432201508320192E-5</v>
      </c>
      <c r="FJ389" s="223">
        <f t="shared" ca="1" si="756"/>
        <v>6.2375911796082892E-4</v>
      </c>
      <c r="FK389" s="223">
        <f t="shared" ca="1" si="757"/>
        <v>8.9291243561976145E-4</v>
      </c>
      <c r="FL389" s="223">
        <f t="shared" ca="1" si="758"/>
        <v>7.5670217538248473E-4</v>
      </c>
      <c r="FM389" s="223">
        <f t="shared" ca="1" si="759"/>
        <v>2.7696494768620494E-4</v>
      </c>
      <c r="FN389" s="223">
        <f t="shared" ca="1" si="760"/>
        <v>-3.2850857582948509E-4</v>
      </c>
      <c r="FO389" s="223">
        <f t="shared" ca="1" si="761"/>
        <v>-7.8484607395719905E-4</v>
      </c>
      <c r="FP389" s="223">
        <f t="shared" ca="1" si="762"/>
        <v>-8.8487986306975096E-4</v>
      </c>
      <c r="FQ389" s="223">
        <f t="shared" ca="1" si="763"/>
        <v>-5.8319669428900912E-4</v>
      </c>
      <c r="FR389" s="223">
        <f t="shared" ca="1" si="764"/>
        <v>-1.6754419034241234E-5</v>
      </c>
      <c r="FS389" s="223">
        <f t="shared" ca="1" si="765"/>
        <v>5.5729401218202314E-4</v>
      </c>
      <c r="FT389" s="223">
        <f t="shared" ca="1" si="766"/>
        <v>8.7834261306058185E-4</v>
      </c>
      <c r="FU389" s="223">
        <f t="shared" ca="1" si="767"/>
        <v>8.0064203087751827E-4</v>
      </c>
      <c r="FV389" s="223">
        <f t="shared" ca="1" si="768"/>
        <v>3.5946670547920285E-4</v>
      </c>
      <c r="FW389" s="223">
        <f t="shared" ca="1" si="769"/>
        <v>-2.4489898893494295E-4</v>
      </c>
      <c r="FX389" s="223">
        <f t="shared" ca="1" si="770"/>
        <v>-7.3808566240855474E-4</v>
      </c>
      <c r="FY389" s="223">
        <f t="shared" ca="1" si="771"/>
        <v>-8.9619687610300171E-4</v>
      </c>
      <c r="FZ389" s="223">
        <f t="shared" ca="1" si="772"/>
        <v>-6.4745344458874384E-4</v>
      </c>
      <c r="GA389" s="223">
        <f t="shared" ca="1" si="773"/>
        <v>-1.0477968536261854E-4</v>
      </c>
      <c r="GB389" s="223">
        <f t="shared" ca="1" si="774"/>
        <v>4.8546186041801875E-4</v>
      </c>
      <c r="GC389" s="223">
        <f t="shared" ca="1" si="775"/>
        <v>8.5531387098671853E-4</v>
      </c>
      <c r="GD389" s="223">
        <f t="shared" ca="1" si="776"/>
        <v>8.3687126593974146E-4</v>
      </c>
      <c r="GE389" s="223">
        <f t="shared" ca="1" si="777"/>
        <v>4.3850660239394578E-4</v>
      </c>
      <c r="GF389" s="223">
        <f t="shared" ca="1" si="778"/>
        <v>-1.5893089090155196E-4</v>
      </c>
      <c r="GG389" s="223">
        <f t="shared" ca="1" si="779"/>
        <v>-6.842170824522502E-4</v>
      </c>
      <c r="GH389" s="223">
        <f t="shared" ca="1" si="780"/>
        <v>-8.9888302330833319E-4</v>
      </c>
      <c r="GI389" s="223">
        <f t="shared" ca="1" si="781"/>
        <v>-7.0547486428303315E-4</v>
      </c>
      <c r="GJ389" s="223">
        <f t="shared" ca="1" si="782"/>
        <v>-1.9179586604255118E-4</v>
      </c>
      <c r="GK389" s="223">
        <f t="shared" ca="1" si="783"/>
        <v>4.0895444555771952E-4</v>
      </c>
      <c r="GL389" s="223">
        <f t="shared" ca="1" si="784"/>
        <v>8.2404798877312713E-4</v>
      </c>
      <c r="GM389" s="223">
        <f t="shared" ca="1" si="785"/>
        <v>8.6504097323060448E-4</v>
      </c>
      <c r="GN389" s="223">
        <f t="shared" ca="1" si="786"/>
        <v>5.1332344101553181E-4</v>
      </c>
      <c r="GO389" s="223">
        <f t="shared" ca="1" si="787"/>
        <v>-7.1432201508316235E-5</v>
      </c>
      <c r="GP389" s="223">
        <f t="shared" ca="1" si="788"/>
        <v>-6.2375911796083532E-4</v>
      </c>
      <c r="GQ389" s="223">
        <f t="shared" ca="1" si="789"/>
        <v>-8.9291243561976101E-4</v>
      </c>
      <c r="GR389" s="223">
        <f t="shared" ca="1" si="790"/>
        <v>-7.5670217538247985E-4</v>
      </c>
      <c r="GS389" s="223">
        <f t="shared" ca="1" si="791"/>
        <v>-2.7696494768620868E-4</v>
      </c>
      <c r="GT389" s="223">
        <f t="shared" ca="1" si="792"/>
        <v>3.2850857582949323E-4</v>
      </c>
      <c r="GU389" s="223">
        <f t="shared" ca="1" si="793"/>
        <v>7.8484607395719721E-4</v>
      </c>
      <c r="GV389" s="223">
        <f t="shared" ca="1" si="794"/>
        <v>8.8487986306975399E-4</v>
      </c>
      <c r="GW389" s="223">
        <f t="shared" ca="1" si="795"/>
        <v>5.8319669428901226E-4</v>
      </c>
      <c r="GX389" s="223">
        <f t="shared" ca="1" si="796"/>
        <v>1.6754419034257877E-5</v>
      </c>
      <c r="GY389" s="223">
        <f t="shared" ca="1" si="797"/>
        <v>-5.5729401218202997E-4</v>
      </c>
      <c r="GZ389" s="223">
        <f t="shared" ca="1" si="798"/>
        <v>-8.7834261306058098E-4</v>
      </c>
      <c r="HA389" s="223">
        <f t="shared" ca="1" si="799"/>
        <v>-8.0064203087751426E-4</v>
      </c>
      <c r="HB389" s="223">
        <f t="shared" ca="1" si="800"/>
        <v>-3.5946670547920643E-4</v>
      </c>
      <c r="HC389" s="223">
        <f t="shared" ca="1" si="801"/>
        <v>2.4489898893495147E-4</v>
      </c>
      <c r="HD389" s="223">
        <f t="shared" ca="1" si="802"/>
        <v>7.3808566240855236E-4</v>
      </c>
      <c r="HE389" s="223">
        <f t="shared" ca="1" si="803"/>
        <v>8.9619687610300106E-4</v>
      </c>
      <c r="HF389" s="223">
        <f t="shared" ca="1" si="804"/>
        <v>6.4745344458874655E-4</v>
      </c>
      <c r="HG389" s="223">
        <f t="shared" ca="1" si="805"/>
        <v>1.047796853626097E-4</v>
      </c>
      <c r="HH389" s="223">
        <f t="shared" ca="1" si="806"/>
        <v>-4.8546186041801545E-4</v>
      </c>
      <c r="HI389" s="223">
        <f t="shared" ca="1" si="807"/>
        <v>-8.5531387098671322E-4</v>
      </c>
      <c r="HJ389" s="223">
        <f t="shared" ca="1" si="808"/>
        <v>-8.3687126593974298E-4</v>
      </c>
      <c r="HK389" s="223">
        <f t="shared" ca="1" si="809"/>
        <v>-4.385066023939493E-4</v>
      </c>
      <c r="HL389" s="223">
        <f t="shared" ca="1" si="810"/>
        <v>1.5893089090156058E-4</v>
      </c>
      <c r="HM389" s="223">
        <f t="shared" ca="1" si="811"/>
        <v>6.8421708245224771E-4</v>
      </c>
      <c r="HN389" s="223">
        <f t="shared" ca="1" si="812"/>
        <v>8.9888302330833351E-4</v>
      </c>
      <c r="HO389" s="223">
        <f t="shared" ca="1" si="813"/>
        <v>7.0547486428303554E-4</v>
      </c>
      <c r="HP389" s="223">
        <f t="shared" ca="1" si="814"/>
        <v>1.9179586604254261E-4</v>
      </c>
      <c r="HQ389" s="223">
        <f t="shared" ca="1" si="815"/>
        <v>-4.0895444555772733E-4</v>
      </c>
      <c r="HR389" s="223">
        <f t="shared" ca="1" si="816"/>
        <v>-8.240479887731306E-4</v>
      </c>
      <c r="HS389" s="223">
        <f t="shared" ca="1" si="817"/>
        <v>-8.6504097323060209E-4</v>
      </c>
      <c r="HT389" s="223">
        <f t="shared" ca="1" si="818"/>
        <v>-5.1332344101554558E-4</v>
      </c>
      <c r="HU389" s="223">
        <f t="shared" ca="1" si="819"/>
        <v>7.1432201508325125E-5</v>
      </c>
      <c r="HV389" s="223">
        <f t="shared" ca="1" si="820"/>
        <v>6.2375911796082328E-4</v>
      </c>
      <c r="HW389" s="223">
        <f t="shared" ca="1" si="821"/>
        <v>8.9291243561976199E-4</v>
      </c>
      <c r="HX389" s="223">
        <f t="shared" ca="1" si="822"/>
        <v>7.5670217538248885E-4</v>
      </c>
      <c r="HY389" s="223">
        <f t="shared" ca="1" si="823"/>
        <v>2.7696494768620033E-4</v>
      </c>
      <c r="HZ389" s="223">
        <f t="shared" ca="1" si="824"/>
        <v>-3.2850857582947761E-4</v>
      </c>
      <c r="IA389" s="223">
        <f t="shared" ca="1" si="825"/>
        <v>-7.8484607395720143E-4</v>
      </c>
      <c r="IB389" s="223">
        <f t="shared" ca="1" si="826"/>
        <v>-8.8487986306975248E-4</v>
      </c>
      <c r="IC389" s="223">
        <f t="shared" ca="1" si="827"/>
        <v>-5.8319669428900554E-4</v>
      </c>
      <c r="ID389" s="223">
        <f t="shared" ca="1" si="828"/>
        <v>-1.6754419034249149E-5</v>
      </c>
      <c r="IE389" s="223">
        <f t="shared" ca="1" si="829"/>
        <v>2.1001543026142331E-4</v>
      </c>
      <c r="IF389" s="223">
        <f t="shared" ca="1" si="830"/>
        <v>8.7834261306058282E-4</v>
      </c>
      <c r="IG389" s="223">
        <f t="shared" ca="1" si="831"/>
        <v>8.0064203087752196E-4</v>
      </c>
      <c r="IH389" s="223">
        <f t="shared" ca="1" si="832"/>
        <v>3.594667054791983E-4</v>
      </c>
      <c r="II389" s="223">
        <f t="shared" ca="1" si="833"/>
        <v>-2.4489898893493531E-4</v>
      </c>
      <c r="IJ389" s="223">
        <f t="shared" ca="1" si="834"/>
        <v>-7.3808566240855745E-4</v>
      </c>
      <c r="IK389" s="223">
        <f t="shared" ca="1" si="835"/>
        <v>-8.9619687610300236E-4</v>
      </c>
      <c r="IL389" s="223">
        <f t="shared" ca="1" si="836"/>
        <v>-6.4745344458874048E-4</v>
      </c>
      <c r="IM389" s="223">
        <f t="shared" ca="1" si="837"/>
        <v>-1.0477968536262635E-4</v>
      </c>
      <c r="IN389" s="223">
        <f t="shared" ca="1" si="838"/>
        <v>4.8546186041802282E-4</v>
      </c>
      <c r="IO389" s="223">
        <f t="shared" ca="1" si="839"/>
        <v>8.5531387098671603E-4</v>
      </c>
      <c r="IP389" s="223">
        <f t="shared" ca="1" si="840"/>
        <v>8.3687126593973973E-4</v>
      </c>
      <c r="IQ389" s="223">
        <f t="shared" ca="1" si="841"/>
        <v>4.3850660239394161E-4</v>
      </c>
      <c r="IR389" s="223">
        <f t="shared" ca="1" si="842"/>
        <v>-1.5893089090154405E-4</v>
      </c>
      <c r="IS389" s="223">
        <f t="shared" ca="1" si="843"/>
        <v>-6.8421708245225345E-4</v>
      </c>
      <c r="IT389" s="223">
        <f t="shared" ca="1" si="844"/>
        <v>-8.9888302330833319E-4</v>
      </c>
      <c r="IU389" s="223">
        <f t="shared" ca="1" si="845"/>
        <v>-7.0547486428303012E-4</v>
      </c>
      <c r="IV389" s="223">
        <f t="shared" ca="1" si="846"/>
        <v>-1.9179586604255904E-4</v>
      </c>
      <c r="IW389" s="223">
        <f t="shared" ca="1" si="847"/>
        <v>4.0895444555773513E-4</v>
      </c>
      <c r="IX389" s="223">
        <f t="shared" ca="1" si="848"/>
        <v>8.2404798877312399E-4</v>
      </c>
      <c r="IY389" s="223">
        <f t="shared" ca="1" si="849"/>
        <v>8.6504097323059971E-4</v>
      </c>
      <c r="IZ389" s="223">
        <f t="shared" ca="1" si="850"/>
        <v>5.1332344101553821E-4</v>
      </c>
      <c r="JA389" s="223">
        <f t="shared" ca="1" si="851"/>
        <v>-7.1432201508333853E-5</v>
      </c>
      <c r="JB389" s="223">
        <f t="shared" ca="1" si="852"/>
        <v>-6.2375911796082957E-4</v>
      </c>
    </row>
    <row r="390" spans="2:262">
      <c r="B390" s="230">
        <v>29</v>
      </c>
      <c r="C390" s="229">
        <f t="shared" si="853"/>
        <v>5.6640625000000018E-4</v>
      </c>
      <c r="D390" s="226">
        <f t="shared" ca="1" si="597"/>
        <v>58.239431122138825</v>
      </c>
      <c r="E390" s="225">
        <f ca="1">AI361</f>
        <v>0.13943112213882664</v>
      </c>
      <c r="F390" s="224">
        <v>29</v>
      </c>
      <c r="G390" s="223">
        <f t="shared" ca="1" si="854"/>
        <v>-8.7805062105383836E-4</v>
      </c>
      <c r="H390" s="223">
        <f t="shared" ca="1" si="598"/>
        <v>-7.1909854587521465E-4</v>
      </c>
      <c r="I390" s="223">
        <f t="shared" ca="1" si="599"/>
        <v>-2.10964939839485E-4</v>
      </c>
      <c r="J390" s="223">
        <f t="shared" ca="1" si="600"/>
        <v>3.9960950837688203E-4</v>
      </c>
      <c r="K390" s="223">
        <f t="shared" ca="1" si="601"/>
        <v>8.1614064962164958E-4</v>
      </c>
      <c r="L390" s="223">
        <f t="shared" ca="1" si="602"/>
        <v>8.3636833139724221E-4</v>
      </c>
      <c r="M390" s="223">
        <f t="shared" ca="1" si="603"/>
        <v>4.5047034932206857E-4</v>
      </c>
      <c r="N390" s="223">
        <f t="shared" ca="1" si="604"/>
        <v>-1.5416806420616902E-4</v>
      </c>
      <c r="O390" s="223">
        <f t="shared" ca="1" si="605"/>
        <v>-6.8394519345345024E-4</v>
      </c>
      <c r="P390" s="223">
        <f t="shared" ca="1" si="606"/>
        <v>-8.816106378109138E-4</v>
      </c>
      <c r="Q390" s="223">
        <f t="shared" ca="1" si="607"/>
        <v>-6.5118155479584633E-4</v>
      </c>
      <c r="R390" s="223">
        <f t="shared" ca="1" si="608"/>
        <v>-1.0455023013561078E-4</v>
      </c>
      <c r="S390" s="223">
        <f t="shared" ca="1" si="609"/>
        <v>4.9284883646990023E-4</v>
      </c>
      <c r="T390" s="223">
        <f t="shared" ca="1" si="610"/>
        <v>8.5092922806648307E-4</v>
      </c>
      <c r="U390" s="223">
        <f t="shared" ca="1" si="611"/>
        <v>7.958134420158493E-4</v>
      </c>
      <c r="V390" s="223">
        <f t="shared" ca="1" si="612"/>
        <v>3.5426472885986956E-4</v>
      </c>
      <c r="W390" s="223">
        <f t="shared" ca="1" si="613"/>
        <v>-2.5930866862002082E-4</v>
      </c>
      <c r="X390" s="223">
        <f t="shared" ca="1" si="614"/>
        <v>-7.4696636456966596E-4</v>
      </c>
      <c r="Y390" s="223">
        <f t="shared" ca="1" si="615"/>
        <v>-8.7191040996985694E-4</v>
      </c>
      <c r="Z390" s="223">
        <f t="shared" ca="1" si="616"/>
        <v>-5.7347018701087648E-4</v>
      </c>
      <c r="AA390" s="223">
        <f t="shared" ca="1" si="617"/>
        <v>3.4370123451278644E-6</v>
      </c>
      <c r="AB390" s="223">
        <f t="shared" ca="1" si="618"/>
        <v>5.7867525931744334E-4</v>
      </c>
      <c r="AC390" s="223">
        <f t="shared" ca="1" si="619"/>
        <v>8.7291903887407648E-4</v>
      </c>
      <c r="AD390" s="223">
        <f t="shared" ca="1" si="620"/>
        <v>7.4328877772133388E-4</v>
      </c>
      <c r="AE390" s="223">
        <f t="shared" ca="1" si="621"/>
        <v>2.5273063712509606E-4</v>
      </c>
      <c r="AF390" s="223">
        <f t="shared" ca="1" si="622"/>
        <v>-3.6054902929264832E-4</v>
      </c>
      <c r="AG390" s="223">
        <f t="shared" ca="1" si="623"/>
        <v>-7.9875246628453378E-4</v>
      </c>
      <c r="AH390" s="223">
        <f t="shared" ca="1" si="624"/>
        <v>-8.4909583798639448E-4</v>
      </c>
      <c r="AI390" s="223">
        <f t="shared" ca="1" si="625"/>
        <v>-4.8713329382573528E-4</v>
      </c>
      <c r="AJ390" s="223">
        <f t="shared" ca="1" si="626"/>
        <v>1.1137255896101581E-4</v>
      </c>
      <c r="AK390" s="223">
        <f t="shared" ca="1" si="627"/>
        <v>6.5579786763242766E-4</v>
      </c>
      <c r="AL390" s="223">
        <f t="shared" ca="1" si="628"/>
        <v>8.817793348217096E-4</v>
      </c>
      <c r="AM390" s="223">
        <f t="shared" ca="1" si="629"/>
        <v>6.7958435835477598E-4</v>
      </c>
      <c r="AN390" s="223">
        <f t="shared" ca="1" si="630"/>
        <v>1.4739524136562891E-4</v>
      </c>
      <c r="AO390" s="223">
        <f t="shared" ca="1" si="631"/>
        <v>-4.563663969647505E-4</v>
      </c>
      <c r="AP390" s="223">
        <f t="shared" ca="1" si="632"/>
        <v>-8.3852458742562702E-4</v>
      </c>
      <c r="AQ390" s="223">
        <f t="shared" ca="1" si="633"/>
        <v>-8.1351007425901922E-4</v>
      </c>
      <c r="AR390" s="223">
        <f t="shared" ca="1" si="634"/>
        <v>-3.9346946247652563E-4</v>
      </c>
      <c r="AS390" s="223">
        <f t="shared" ca="1" si="635"/>
        <v>2.1763295862426633E-4</v>
      </c>
      <c r="AT390" s="223">
        <f t="shared" ca="1" si="636"/>
        <v>7.2305666559987396E-4</v>
      </c>
      <c r="AU390" s="223">
        <f t="shared" ca="1" si="637"/>
        <v>8.7737684881114466E-4</v>
      </c>
      <c r="AV390" s="223">
        <f t="shared" ca="1" si="638"/>
        <v>6.0565835767968992E-4</v>
      </c>
      <c r="AW390" s="223">
        <f t="shared" ca="1" si="639"/>
        <v>3.9842883980154811E-5</v>
      </c>
      <c r="AX390" s="223">
        <f t="shared" ca="1" si="640"/>
        <v>-5.453195892394804E-4</v>
      </c>
      <c r="AY390" s="223">
        <f t="shared" ca="1" si="641"/>
        <v>-8.6568451827098865E-4</v>
      </c>
      <c r="AZ390" s="223">
        <f t="shared" ca="1" si="642"/>
        <v>-7.6568836179751192E-4</v>
      </c>
      <c r="BA390" s="223">
        <f t="shared" ca="1" si="643"/>
        <v>-2.93887484169281E-4</v>
      </c>
      <c r="BB390" s="223">
        <f t="shared" ca="1" si="644"/>
        <v>3.2061995601648263E-4</v>
      </c>
      <c r="BC390" s="223">
        <f t="shared" ca="1" si="645"/>
        <v>7.7944001829368639E-4</v>
      </c>
      <c r="BD390" s="223">
        <f t="shared" ca="1" si="646"/>
        <v>8.5977779832982612E-4</v>
      </c>
      <c r="BE390" s="223">
        <f t="shared" ca="1" si="647"/>
        <v>5.2262269155673715E-4</v>
      </c>
      <c r="BF390" s="223">
        <f t="shared" ca="1" si="648"/>
        <v>-6.8308747466239834E-5</v>
      </c>
      <c r="BG390" s="223">
        <f t="shared" ca="1" si="649"/>
        <v>-6.2607066730717051E-4</v>
      </c>
      <c r="BH390" s="223">
        <f t="shared" ca="1" si="650"/>
        <v>-8.7982374818017174E-4</v>
      </c>
      <c r="BI390" s="223">
        <f t="shared" ca="1" si="651"/>
        <v>-7.0634998366986875E-4</v>
      </c>
      <c r="BJ390" s="223">
        <f t="shared" ca="1" si="652"/>
        <v>-1.89885164548902E-4</v>
      </c>
      <c r="BK390" s="223">
        <f t="shared" ca="1" si="653"/>
        <v>4.187845308363373E-4</v>
      </c>
      <c r="BL390" s="223">
        <f t="shared" ca="1" si="654"/>
        <v>8.2409986760758225E-4</v>
      </c>
      <c r="BM390" s="223">
        <f t="shared" ca="1" si="655"/>
        <v>8.2924688947823223E-4</v>
      </c>
      <c r="BN390" s="223">
        <f t="shared" ca="1" si="656"/>
        <v>4.3172629369422395E-4</v>
      </c>
      <c r="BO390" s="223">
        <f t="shared" ca="1" si="657"/>
        <v>-1.7543295176879019E-4</v>
      </c>
      <c r="BP390" s="223">
        <f t="shared" ca="1" si="658"/>
        <v>-6.9740505979036603E-4</v>
      </c>
      <c r="BQ390" s="223">
        <f t="shared" ca="1" si="659"/>
        <v>-8.8072960997451037E-4</v>
      </c>
      <c r="BR390" s="223">
        <f t="shared" ca="1" si="660"/>
        <v>-6.3638744431544401E-4</v>
      </c>
      <c r="BS390" s="223">
        <f t="shared" ca="1" si="661"/>
        <v>-8.3026795308106468E-5</v>
      </c>
      <c r="BT390" s="223">
        <f t="shared" ca="1" si="662"/>
        <v>5.1065019650668611E-4</v>
      </c>
      <c r="BU390" s="223">
        <f t="shared" ca="1" si="663"/>
        <v>8.5636448783837742E-4</v>
      </c>
      <c r="BV390" s="223">
        <f t="shared" ca="1" si="664"/>
        <v>7.8624333554374302E-4</v>
      </c>
      <c r="BW390" s="223">
        <f t="shared" ca="1" si="665"/>
        <v>3.3433633052260171E-4</v>
      </c>
      <c r="BX390" s="223">
        <f t="shared" ca="1" si="666"/>
        <v>-2.7991848118328764E-4</v>
      </c>
      <c r="BY390" s="223">
        <f t="shared" ca="1" si="667"/>
        <v>-7.5824983102788573E-4</v>
      </c>
      <c r="BZ390" s="223">
        <f t="shared" ca="1" si="668"/>
        <v>-8.6838847864943898E-4</v>
      </c>
      <c r="CA390" s="223">
        <f t="shared" ca="1" si="669"/>
        <v>-5.5685304544744014E-4</v>
      </c>
      <c r="CB390" s="223">
        <f t="shared" ca="1" si="670"/>
        <v>2.5080374215684397E-5</v>
      </c>
      <c r="CC390" s="223">
        <f t="shared" ca="1" si="671"/>
        <v>5.9483520790705414E-4</v>
      </c>
      <c r="CD390" s="223">
        <f t="shared" ca="1" si="672"/>
        <v>8.7574858906580967E-4</v>
      </c>
      <c r="CE390" s="223">
        <f t="shared" ca="1" si="673"/>
        <v>7.3141395000535128E-4</v>
      </c>
      <c r="CF390" s="223">
        <f t="shared" ca="1" si="674"/>
        <v>2.3191763773879449E-4</v>
      </c>
      <c r="CG390" s="223">
        <f t="shared" ca="1" si="675"/>
        <v>-3.8019377609194394E-4</v>
      </c>
      <c r="CH390" s="223">
        <f t="shared" ca="1" si="676"/>
        <v>-8.0768981902584985E-4</v>
      </c>
      <c r="CI390" s="223">
        <f t="shared" ca="1" si="677"/>
        <v>-8.4298597630724401E-4</v>
      </c>
      <c r="CJ390" s="223">
        <f t="shared" ca="1" si="678"/>
        <v>-4.6894305845565561E-4</v>
      </c>
      <c r="CK390" s="223">
        <f t="shared" ca="1" si="679"/>
        <v>1.3281031156638822E-4</v>
      </c>
      <c r="CL390" s="223">
        <f t="shared" ca="1" si="680"/>
        <v>6.7007334410635418E-4</v>
      </c>
      <c r="CM390" s="223">
        <f t="shared" ca="1" si="681"/>
        <v>8.8196061636464497E-4</v>
      </c>
      <c r="CN390" s="223">
        <f t="shared" ca="1" si="682"/>
        <v>6.6558341785688741E-4</v>
      </c>
      <c r="CO390" s="223">
        <f t="shared" ca="1" si="683"/>
        <v>1.2601068781386632E-4</v>
      </c>
      <c r="CP390" s="223">
        <f t="shared" ca="1" si="684"/>
        <v>-4.7475060272282994E-4</v>
      </c>
      <c r="CQ390" s="223">
        <f t="shared" ca="1" si="685"/>
        <v>-8.4498140034589496E-4</v>
      </c>
      <c r="CR390" s="223">
        <f t="shared" ca="1" si="686"/>
        <v>-8.0490418022786665E-4</v>
      </c>
      <c r="CS390" s="223">
        <f t="shared" ca="1" si="687"/>
        <v>-3.7397973137128372E-4</v>
      </c>
      <c r="CT390" s="223">
        <f t="shared" ca="1" si="688"/>
        <v>2.3854265821095894E-4</v>
      </c>
      <c r="CU390" s="223">
        <f t="shared" ca="1" si="689"/>
        <v>7.3523295350429738E-4</v>
      </c>
      <c r="CV390" s="223">
        <f t="shared" ca="1" si="690"/>
        <v>8.7490713506213906E-4</v>
      </c>
      <c r="CW390" s="223">
        <f t="shared" ca="1" si="691"/>
        <v>5.8974189157708914E-4</v>
      </c>
      <c r="CX390" s="223">
        <f t="shared" ca="1" si="692"/>
        <v>1.8208419853150428E-5</v>
      </c>
      <c r="CY390" s="223">
        <f t="shared" ca="1" si="693"/>
        <v>-5.6216673838967895E-4</v>
      </c>
      <c r="CZ390" s="223">
        <f t="shared" ca="1" si="694"/>
        <v>-8.6956367489387056E-4</v>
      </c>
      <c r="DA390" s="223">
        <f t="shared" ca="1" si="695"/>
        <v>-7.5471587607097161E-4</v>
      </c>
      <c r="DB390" s="223">
        <f t="shared" ca="1" si="696"/>
        <v>-2.7339140102580046E-4</v>
      </c>
      <c r="DC390" s="223">
        <f t="shared" ca="1" si="697"/>
        <v>3.4068710123990329E-4</v>
      </c>
      <c r="DD390" s="223">
        <f t="shared" ca="1" si="698"/>
        <v>7.8933397492480899E-4</v>
      </c>
      <c r="DE390" s="223">
        <f t="shared" ca="1" si="699"/>
        <v>8.5469423608247879E-4</v>
      </c>
      <c r="DF390" s="223">
        <f t="shared" ca="1" si="700"/>
        <v>5.050300983147067E-4</v>
      </c>
      <c r="DG390" s="223">
        <f t="shared" ca="1" si="701"/>
        <v>-8.9867719690613459E-5</v>
      </c>
      <c r="DH390" s="223">
        <f t="shared" ca="1" si="702"/>
        <v>-6.4112736304490112E-4</v>
      </c>
      <c r="DI390" s="223">
        <f t="shared" ca="1" si="703"/>
        <v>-8.8106690237933099E-4</v>
      </c>
      <c r="DJ390" s="223">
        <f t="shared" ca="1" si="704"/>
        <v>-6.9317594264649144E-4</v>
      </c>
      <c r="DK390" s="223">
        <f t="shared" ca="1" si="705"/>
        <v>-1.6869100953545592E-4</v>
      </c>
      <c r="DL390" s="223">
        <f t="shared" ca="1" si="706"/>
        <v>4.3770729315377829E-4</v>
      </c>
      <c r="DM390" s="223">
        <f t="shared" ca="1" si="707"/>
        <v>8.3156267864835007E-4</v>
      </c>
      <c r="DN390" s="223">
        <f t="shared" ca="1" si="708"/>
        <v>8.2162594024054133E-4</v>
      </c>
      <c r="DO390" s="223">
        <f t="shared" ca="1" si="709"/>
        <v>4.127221822903424E-4</v>
      </c>
      <c r="DP390" s="223">
        <f t="shared" ca="1" si="710"/>
        <v>-1.9659216508112492E-4</v>
      </c>
      <c r="DQ390" s="223">
        <f t="shared" ca="1" si="711"/>
        <v>-7.104448353969161E-4</v>
      </c>
      <c r="DR390" s="223">
        <f t="shared" ca="1" si="712"/>
        <v>-8.7931806355365997E-4</v>
      </c>
      <c r="DS390" s="223">
        <f t="shared" ca="1" si="713"/>
        <v>-6.2120999783464473E-4</v>
      </c>
      <c r="DT390" s="223">
        <f t="shared" ca="1" si="714"/>
        <v>-6.1453348243671038E-5</v>
      </c>
      <c r="DU390" s="223">
        <f t="shared" ca="1" si="715"/>
        <v>5.2814395995953202E-4</v>
      </c>
      <c r="DV390" s="223">
        <f t="shared" ca="1" si="716"/>
        <v>8.6128390566432935E-4</v>
      </c>
      <c r="DW390" s="223">
        <f t="shared" ca="1" si="717"/>
        <v>7.7619962548583716E-4</v>
      </c>
      <c r="DX390" s="223">
        <f t="shared" ca="1" si="718"/>
        <v>3.1420654048145888E-4</v>
      </c>
      <c r="DY390" s="223">
        <f t="shared" ca="1" si="719"/>
        <v>-3.0035968132030995E-4</v>
      </c>
      <c r="DZ390" s="223">
        <f t="shared" ca="1" si="720"/>
        <v>-7.6907655614068336E-4</v>
      </c>
      <c r="EA390" s="223">
        <f t="shared" ca="1" si="721"/>
        <v>-8.6434346258061926E-4</v>
      </c>
      <c r="EB390" s="223">
        <f t="shared" ca="1" si="722"/>
        <v>-5.3990047643149533E-4</v>
      </c>
      <c r="EC390" s="223">
        <f t="shared" ca="1" si="723"/>
        <v>4.6708628606621306E-5</v>
      </c>
      <c r="ED390" s="223">
        <f t="shared" ca="1" si="724"/>
        <v>6.1063685000974403E-4</v>
      </c>
      <c r="EE390" s="223">
        <f t="shared" ca="1" si="725"/>
        <v>8.7805062105383868E-4</v>
      </c>
      <c r="EF390" s="223">
        <f t="shared" ca="1" si="726"/>
        <v>7.1909854587521801E-4</v>
      </c>
      <c r="EG390" s="223">
        <f t="shared" ca="1" si="727"/>
        <v>2.1096493983948733E-4</v>
      </c>
      <c r="EH390" s="223">
        <f t="shared" ca="1" si="728"/>
        <v>-3.9960950837688279E-4</v>
      </c>
      <c r="EI390" s="223">
        <f t="shared" ca="1" si="729"/>
        <v>-8.161406496216511E-4</v>
      </c>
      <c r="EJ390" s="223">
        <f t="shared" ca="1" si="730"/>
        <v>-8.3636833139724373E-4</v>
      </c>
      <c r="EK390" s="223">
        <f t="shared" ca="1" si="731"/>
        <v>-4.5047034932206993E-4</v>
      </c>
      <c r="EL390" s="223">
        <f t="shared" ca="1" si="732"/>
        <v>1.5416806420617048E-4</v>
      </c>
      <c r="EM390" s="223">
        <f t="shared" ca="1" si="733"/>
        <v>6.8394519345345317E-4</v>
      </c>
      <c r="EN390" s="223">
        <f t="shared" ca="1" si="734"/>
        <v>8.816106378109139E-4</v>
      </c>
      <c r="EO390" s="223">
        <f t="shared" ca="1" si="735"/>
        <v>6.5118155479584688E-4</v>
      </c>
      <c r="EP390" s="223">
        <f t="shared" ca="1" si="736"/>
        <v>1.0455023013560753E-4</v>
      </c>
      <c r="EQ390" s="223">
        <f t="shared" ca="1" si="737"/>
        <v>-4.9284883646990543E-4</v>
      </c>
      <c r="ER390" s="223">
        <f t="shared" ca="1" si="738"/>
        <v>-8.509292280664822E-4</v>
      </c>
      <c r="ES390" s="223">
        <f t="shared" ca="1" si="739"/>
        <v>-7.958134420158493E-4</v>
      </c>
      <c r="ET390" s="223">
        <f t="shared" ca="1" si="740"/>
        <v>-3.5426472885986669E-4</v>
      </c>
      <c r="EU390" s="223">
        <f t="shared" ca="1" si="741"/>
        <v>2.593086686200148E-4</v>
      </c>
      <c r="EV390" s="223">
        <f t="shared" ca="1" si="742"/>
        <v>7.4696636456966434E-4</v>
      </c>
      <c r="EW390" s="223">
        <f t="shared" ca="1" si="743"/>
        <v>8.7191040996985694E-4</v>
      </c>
      <c r="EX390" s="223">
        <f t="shared" ca="1" si="744"/>
        <v>5.734701870108741E-4</v>
      </c>
      <c r="EY390" s="223">
        <f t="shared" ca="1" si="745"/>
        <v>-3.4370123451231481E-6</v>
      </c>
      <c r="EZ390" s="223">
        <f t="shared" ca="1" si="746"/>
        <v>-5.7867525931744215E-4</v>
      </c>
      <c r="FA390" s="223">
        <f t="shared" ca="1" si="747"/>
        <v>-8.7291903887407648E-4</v>
      </c>
      <c r="FB390" s="223">
        <f t="shared" ca="1" si="748"/>
        <v>-7.4328877772133063E-4</v>
      </c>
      <c r="FC390" s="223">
        <f t="shared" ca="1" si="749"/>
        <v>-2.5273063712509894E-4</v>
      </c>
      <c r="FD390" s="223">
        <f t="shared" ca="1" si="750"/>
        <v>3.6054902929264832E-4</v>
      </c>
      <c r="FE390" s="223">
        <f t="shared" ca="1" si="751"/>
        <v>7.9875246628453508E-4</v>
      </c>
      <c r="FF390" s="223">
        <f t="shared" ca="1" si="752"/>
        <v>8.4909583798639275E-4</v>
      </c>
      <c r="FG390" s="223">
        <f t="shared" ca="1" si="753"/>
        <v>4.8713329382573788E-4</v>
      </c>
      <c r="FH390" s="223">
        <f t="shared" ca="1" si="754"/>
        <v>-1.1137255896101581E-4</v>
      </c>
      <c r="FI390" s="223">
        <f t="shared" ca="1" si="755"/>
        <v>-6.5579786763242983E-4</v>
      </c>
      <c r="FJ390" s="223">
        <f t="shared" ca="1" si="756"/>
        <v>-8.8177933482170971E-4</v>
      </c>
      <c r="FK390" s="223">
        <f t="shared" ca="1" si="757"/>
        <v>-6.7958435835477804E-4</v>
      </c>
      <c r="FL390" s="223">
        <f t="shared" ca="1" si="758"/>
        <v>-1.4739524136562891E-4</v>
      </c>
      <c r="FM390" s="223">
        <f t="shared" ca="1" si="759"/>
        <v>4.5636639696475316E-4</v>
      </c>
      <c r="FN390" s="223">
        <f t="shared" ca="1" si="760"/>
        <v>8.3852458742562517E-4</v>
      </c>
      <c r="FO390" s="223">
        <f t="shared" ca="1" si="761"/>
        <v>8.1351007425902041E-4</v>
      </c>
      <c r="FP390" s="223">
        <f t="shared" ca="1" si="762"/>
        <v>3.9346946247652563E-4</v>
      </c>
      <c r="FQ390" s="223">
        <f t="shared" ca="1" si="763"/>
        <v>-2.1763295862426937E-4</v>
      </c>
      <c r="FR390" s="223">
        <f t="shared" ca="1" si="764"/>
        <v>-7.2305666559987027E-4</v>
      </c>
      <c r="FS390" s="223">
        <f t="shared" ca="1" si="765"/>
        <v>-8.7737684881114466E-4</v>
      </c>
      <c r="FT390" s="223">
        <f t="shared" ca="1" si="766"/>
        <v>-6.0565835767968765E-4</v>
      </c>
      <c r="FU390" s="223">
        <f t="shared" ca="1" si="767"/>
        <v>-3.9842883980148631E-5</v>
      </c>
      <c r="FV390" s="223">
        <f t="shared" ca="1" si="768"/>
        <v>5.4531958923947801E-4</v>
      </c>
      <c r="FW390" s="223">
        <f t="shared" ca="1" si="769"/>
        <v>8.6568451827098865E-4</v>
      </c>
      <c r="FX390" s="223">
        <f t="shared" ca="1" si="770"/>
        <v>7.6568836179751192E-4</v>
      </c>
      <c r="FY390" s="223">
        <f t="shared" ca="1" si="771"/>
        <v>2.9388748416927509E-4</v>
      </c>
      <c r="FZ390" s="223">
        <f t="shared" ca="1" si="772"/>
        <v>-3.2061995601648263E-4</v>
      </c>
      <c r="GA390" s="223">
        <f t="shared" ca="1" si="773"/>
        <v>-7.7944001829368639E-4</v>
      </c>
      <c r="GB390" s="223">
        <f t="shared" ca="1" si="774"/>
        <v>-8.5977779832982471E-4</v>
      </c>
      <c r="GC390" s="223">
        <f t="shared" ca="1" si="775"/>
        <v>-5.2262269155674225E-4</v>
      </c>
      <c r="GD390" s="223">
        <f t="shared" ca="1" si="776"/>
        <v>6.8308747466239834E-5</v>
      </c>
      <c r="GE390" s="223">
        <f t="shared" ca="1" si="777"/>
        <v>6.2607066730717051E-4</v>
      </c>
      <c r="GF390" s="223">
        <f t="shared" ca="1" si="778"/>
        <v>8.7982374818017218E-4</v>
      </c>
      <c r="GG390" s="223">
        <f t="shared" ca="1" si="779"/>
        <v>7.0634998366986496E-4</v>
      </c>
      <c r="GH390" s="223">
        <f t="shared" ca="1" si="780"/>
        <v>1.8988516454888975E-4</v>
      </c>
      <c r="GI390" s="223">
        <f t="shared" ca="1" si="781"/>
        <v>-4.1878453083632635E-4</v>
      </c>
      <c r="GJ390" s="223">
        <f t="shared" ca="1" si="782"/>
        <v>-8.2409986760757998E-4</v>
      </c>
      <c r="GK390" s="223">
        <f t="shared" ca="1" si="783"/>
        <v>-8.2924688947823429E-4</v>
      </c>
      <c r="GL390" s="223">
        <f t="shared" ca="1" si="784"/>
        <v>-4.3172629369422395E-4</v>
      </c>
      <c r="GM390" s="223">
        <f t="shared" ca="1" si="785"/>
        <v>1.7543295176879019E-4</v>
      </c>
      <c r="GN390" s="223">
        <f t="shared" ca="1" si="786"/>
        <v>6.9740505979036982E-4</v>
      </c>
      <c r="GO390" s="223">
        <f t="shared" ca="1" si="787"/>
        <v>8.8072960997450994E-4</v>
      </c>
      <c r="GP390" s="223">
        <f t="shared" ca="1" si="788"/>
        <v>6.3638744431545268E-4</v>
      </c>
      <c r="GQ390" s="223">
        <f t="shared" ca="1" si="789"/>
        <v>8.3026795308112648E-5</v>
      </c>
      <c r="GR390" s="223">
        <f t="shared" ca="1" si="790"/>
        <v>-5.1065019650668102E-4</v>
      </c>
      <c r="GS390" s="223">
        <f t="shared" ca="1" si="791"/>
        <v>-8.5636448783837742E-4</v>
      </c>
      <c r="GT390" s="223">
        <f t="shared" ca="1" si="792"/>
        <v>-7.8624333554374302E-4</v>
      </c>
      <c r="GU390" s="223">
        <f t="shared" ca="1" si="793"/>
        <v>-3.3433633052259591E-4</v>
      </c>
      <c r="GV390" s="223">
        <f t="shared" ca="1" si="794"/>
        <v>2.7991848118329355E-4</v>
      </c>
      <c r="GW390" s="223">
        <f t="shared" ca="1" si="795"/>
        <v>7.5824983102789213E-4</v>
      </c>
      <c r="GX390" s="223">
        <f t="shared" ca="1" si="796"/>
        <v>8.6838847864944115E-4</v>
      </c>
      <c r="GY390" s="223">
        <f t="shared" ca="1" si="797"/>
        <v>5.5685304544744502E-4</v>
      </c>
      <c r="GZ390" s="223">
        <f t="shared" ca="1" si="798"/>
        <v>-2.5080374215678217E-5</v>
      </c>
      <c r="HA390" s="223">
        <f t="shared" ca="1" si="799"/>
        <v>-5.9483520790705414E-4</v>
      </c>
      <c r="HB390" s="223">
        <f t="shared" ca="1" si="800"/>
        <v>-8.7574858906580967E-4</v>
      </c>
      <c r="HC390" s="223">
        <f t="shared" ca="1" si="801"/>
        <v>-7.314139500053477E-4</v>
      </c>
      <c r="HD390" s="223">
        <f t="shared" ca="1" si="802"/>
        <v>-2.3191763773878848E-4</v>
      </c>
      <c r="HE390" s="223">
        <f t="shared" ca="1" si="803"/>
        <v>3.8019377609195527E-4</v>
      </c>
      <c r="HF390" s="223">
        <f t="shared" ca="1" si="804"/>
        <v>8.0768981902584476E-4</v>
      </c>
      <c r="HG390" s="223">
        <f t="shared" ca="1" si="805"/>
        <v>8.4298597630724586E-4</v>
      </c>
      <c r="HH390" s="223">
        <f t="shared" ca="1" si="806"/>
        <v>4.6894305845565561E-4</v>
      </c>
      <c r="HI390" s="223">
        <f t="shared" ca="1" si="807"/>
        <v>-1.3281031156638822E-4</v>
      </c>
      <c r="HJ390" s="223">
        <f t="shared" ca="1" si="808"/>
        <v>-6.7007334410635819E-4</v>
      </c>
      <c r="HK390" s="223">
        <f t="shared" ca="1" si="809"/>
        <v>-8.8196061636464486E-4</v>
      </c>
      <c r="HL390" s="223">
        <f t="shared" ca="1" si="810"/>
        <v>-6.6558341785687917E-4</v>
      </c>
      <c r="HM390" s="223">
        <f t="shared" ca="1" si="811"/>
        <v>-1.2601068781387868E-4</v>
      </c>
      <c r="HN390" s="223">
        <f t="shared" ca="1" si="812"/>
        <v>4.7475060272282474E-4</v>
      </c>
      <c r="HO390" s="223">
        <f t="shared" ca="1" si="813"/>
        <v>8.4498140034589323E-4</v>
      </c>
      <c r="HP390" s="223">
        <f t="shared" ca="1" si="814"/>
        <v>8.0490418022786665E-4</v>
      </c>
      <c r="HQ390" s="223">
        <f t="shared" ca="1" si="815"/>
        <v>3.7397973137128372E-4</v>
      </c>
      <c r="HR390" s="223">
        <f t="shared" ca="1" si="816"/>
        <v>-2.3854265821095894E-4</v>
      </c>
      <c r="HS390" s="223">
        <f t="shared" ca="1" si="817"/>
        <v>-7.3523295350430432E-4</v>
      </c>
      <c r="HT390" s="223">
        <f t="shared" ca="1" si="818"/>
        <v>-8.7490713506213754E-4</v>
      </c>
      <c r="HU390" s="223">
        <f t="shared" ca="1" si="819"/>
        <v>-5.8974189157709835E-4</v>
      </c>
      <c r="HV390" s="223">
        <f t="shared" ca="1" si="820"/>
        <v>-1.8208419853150428E-5</v>
      </c>
      <c r="HW390" s="223">
        <f t="shared" ca="1" si="821"/>
        <v>5.6216673838967895E-4</v>
      </c>
      <c r="HX390" s="223">
        <f t="shared" ca="1" si="822"/>
        <v>8.6956367489387056E-4</v>
      </c>
      <c r="HY390" s="223">
        <f t="shared" ca="1" si="823"/>
        <v>7.5471587607097161E-4</v>
      </c>
      <c r="HZ390" s="223">
        <f t="shared" ca="1" si="824"/>
        <v>2.7339140102578858E-4</v>
      </c>
      <c r="IA390" s="223">
        <f t="shared" ca="1" si="825"/>
        <v>-3.4068710123991489E-4</v>
      </c>
      <c r="IB390" s="223">
        <f t="shared" ca="1" si="826"/>
        <v>-7.8933397492480335E-4</v>
      </c>
      <c r="IC390" s="223">
        <f t="shared" ca="1" si="827"/>
        <v>-8.5469423608248193E-4</v>
      </c>
      <c r="ID390" s="223">
        <f t="shared" ca="1" si="828"/>
        <v>-5.050300983147067E-4</v>
      </c>
      <c r="IE390" s="223">
        <f t="shared" ca="1" si="829"/>
        <v>-1.5326974568358919E-4</v>
      </c>
      <c r="IF390" s="223">
        <f t="shared" ca="1" si="830"/>
        <v>6.4112736304490112E-4</v>
      </c>
      <c r="IG390" s="223">
        <f t="shared" ca="1" si="831"/>
        <v>8.8106690237933099E-4</v>
      </c>
      <c r="IH390" s="223">
        <f t="shared" ca="1" si="832"/>
        <v>6.9317594264648363E-4</v>
      </c>
      <c r="II390" s="223">
        <f t="shared" ca="1" si="833"/>
        <v>1.6869100953544367E-4</v>
      </c>
      <c r="IJ390" s="223">
        <f t="shared" ca="1" si="834"/>
        <v>-4.3770729315376734E-4</v>
      </c>
      <c r="IK390" s="223">
        <f t="shared" ca="1" si="835"/>
        <v>-8.3156267864834584E-4</v>
      </c>
      <c r="IL390" s="223">
        <f t="shared" ca="1" si="836"/>
        <v>-8.2162594024054133E-4</v>
      </c>
      <c r="IM390" s="223">
        <f t="shared" ca="1" si="837"/>
        <v>-4.127221822903424E-4</v>
      </c>
      <c r="IN390" s="223">
        <f t="shared" ca="1" si="838"/>
        <v>1.9659216508112492E-4</v>
      </c>
      <c r="IO390" s="223">
        <f t="shared" ca="1" si="839"/>
        <v>7.1044483539692348E-4</v>
      </c>
      <c r="IP390" s="223">
        <f t="shared" ca="1" si="840"/>
        <v>8.7931806355365911E-4</v>
      </c>
      <c r="IQ390" s="223">
        <f t="shared" ca="1" si="841"/>
        <v>6.2120999783465362E-4</v>
      </c>
      <c r="IR390" s="223">
        <f t="shared" ca="1" si="842"/>
        <v>6.145334824368356E-5</v>
      </c>
      <c r="IS390" s="223">
        <f t="shared" ca="1" si="843"/>
        <v>-5.2814395995953202E-4</v>
      </c>
      <c r="IT390" s="223">
        <f t="shared" ca="1" si="844"/>
        <v>-8.6128390566432935E-4</v>
      </c>
      <c r="IU390" s="223">
        <f t="shared" ca="1" si="845"/>
        <v>-7.7619962548583716E-4</v>
      </c>
      <c r="IV390" s="223">
        <f t="shared" ca="1" si="846"/>
        <v>-3.1420654048145888E-4</v>
      </c>
      <c r="IW390" s="223">
        <f t="shared" ca="1" si="847"/>
        <v>3.0035968132032165E-4</v>
      </c>
      <c r="IX390" s="223">
        <f t="shared" ca="1" si="848"/>
        <v>7.6907655614068954E-4</v>
      </c>
      <c r="IY390" s="223">
        <f t="shared" ca="1" si="849"/>
        <v>8.6434346258062176E-4</v>
      </c>
      <c r="IZ390" s="223">
        <f t="shared" ca="1" si="850"/>
        <v>5.399004764315052E-4</v>
      </c>
      <c r="JA390" s="223">
        <f t="shared" ca="1" si="851"/>
        <v>-4.6708628606621306E-5</v>
      </c>
      <c r="JB390" s="223">
        <f t="shared" ca="1" si="852"/>
        <v>-6.1063685000974403E-4</v>
      </c>
    </row>
    <row r="391" spans="2:262">
      <c r="B391" s="230">
        <v>30</v>
      </c>
      <c r="C391" s="229">
        <f t="shared" si="853"/>
        <v>5.859375000000002E-4</v>
      </c>
      <c r="D391" s="226">
        <f t="shared" ca="1" si="597"/>
        <v>58.241243274501777</v>
      </c>
      <c r="E391" s="225">
        <f ca="1">AJ361</f>
        <v>0.14124327450177879</v>
      </c>
      <c r="F391" s="224">
        <v>30</v>
      </c>
      <c r="G391" s="223">
        <f t="shared" ca="1" si="854"/>
        <v>-4.6013889241146495E-4</v>
      </c>
      <c r="H391" s="223">
        <f t="shared" ca="1" si="598"/>
        <v>-3.5343579346392296E-4</v>
      </c>
      <c r="I391" s="223">
        <f t="shared" ca="1" si="599"/>
        <v>-6.3618405404168392E-5</v>
      </c>
      <c r="J391" s="223">
        <f t="shared" ca="1" si="600"/>
        <v>2.5915953530890995E-4</v>
      </c>
      <c r="K391" s="223">
        <f t="shared" ca="1" si="601"/>
        <v>4.476675040713785E-4</v>
      </c>
      <c r="L391" s="223">
        <f t="shared" ca="1" si="602"/>
        <v>4.0423994654415743E-4</v>
      </c>
      <c r="M391" s="223">
        <f t="shared" ca="1" si="603"/>
        <v>1.5137658253926538E-4</v>
      </c>
      <c r="N391" s="223">
        <f t="shared" ca="1" si="604"/>
        <v>-1.7991464817444436E-4</v>
      </c>
      <c r="O391" s="223">
        <f t="shared" ca="1" si="605"/>
        <v>-4.1799250460465754E-4</v>
      </c>
      <c r="P391" s="223">
        <f t="shared" ca="1" si="606"/>
        <v>-4.3950938517907335E-4</v>
      </c>
      <c r="Q391" s="223">
        <f t="shared" ca="1" si="607"/>
        <v>-2.3331744250034396E-4</v>
      </c>
      <c r="R391" s="223">
        <f t="shared" ca="1" si="608"/>
        <v>9.3755742007931524E-5</v>
      </c>
      <c r="S391" s="223">
        <f t="shared" ca="1" si="609"/>
        <v>3.7225428759887671E-4</v>
      </c>
      <c r="T391" s="223">
        <f t="shared" ca="1" si="610"/>
        <v>4.5788872462126061E-4</v>
      </c>
      <c r="U391" s="223">
        <f t="shared" ca="1" si="611"/>
        <v>3.0629204399206319E-4</v>
      </c>
      <c r="V391" s="223">
        <f t="shared" ca="1" si="612"/>
        <v>-3.9938552548805209E-6</v>
      </c>
      <c r="W391" s="223">
        <f t="shared" ca="1" si="613"/>
        <v>-3.122105470832802E-4</v>
      </c>
      <c r="X391" s="223">
        <f t="shared" ca="1" si="614"/>
        <v>-4.5867165716320776E-4</v>
      </c>
      <c r="Y391" s="223">
        <f t="shared" ca="1" si="615"/>
        <v>-3.6749601400372513E-4</v>
      </c>
      <c r="Z391" s="223">
        <f t="shared" ca="1" si="616"/>
        <v>-8.592151311583577E-5</v>
      </c>
      <c r="AA391" s="223">
        <f t="shared" ca="1" si="617"/>
        <v>2.4016873033296589E-4</v>
      </c>
      <c r="AB391" s="223">
        <f t="shared" ca="1" si="618"/>
        <v>4.4182809514640151E-4</v>
      </c>
      <c r="AC391" s="223">
        <f t="shared" ca="1" si="619"/>
        <v>4.1457731829136284E-4</v>
      </c>
      <c r="AD391" s="223">
        <f t="shared" ca="1" si="620"/>
        <v>1.7253496592285162E-4</v>
      </c>
      <c r="AE391" s="223">
        <f t="shared" ca="1" si="621"/>
        <v>-1.5889736396413129E-4</v>
      </c>
      <c r="AF391" s="223">
        <f t="shared" ca="1" si="622"/>
        <v>-4.080053272131695E-4</v>
      </c>
      <c r="AG391" s="223">
        <f t="shared" ca="1" si="623"/>
        <v>-4.4572664873470161E-4</v>
      </c>
      <c r="AH391" s="223">
        <f t="shared" ca="1" si="624"/>
        <v>-2.5251799674817435E-4</v>
      </c>
      <c r="AI391" s="223">
        <f t="shared" ca="1" si="625"/>
        <v>7.1519661008821956E-5</v>
      </c>
      <c r="AJ391" s="223">
        <f t="shared" ca="1" si="626"/>
        <v>3.5850314336715911E-4</v>
      </c>
      <c r="AK391" s="223">
        <f t="shared" ca="1" si="627"/>
        <v>4.5974695403355037E-4</v>
      </c>
      <c r="AL391" s="223">
        <f t="shared" ca="1" si="628"/>
        <v>3.2279690257218889E-4</v>
      </c>
      <c r="AM391" s="223">
        <f t="shared" ca="1" si="629"/>
        <v>1.8606502410366895E-5</v>
      </c>
      <c r="AN391" s="223">
        <f t="shared" ca="1" si="630"/>
        <v>-2.9522388477242666E-4</v>
      </c>
      <c r="AO391" s="223">
        <f t="shared" ca="1" si="631"/>
        <v>-4.56099441717952E-4</v>
      </c>
      <c r="AP391" s="223">
        <f t="shared" ca="1" si="632"/>
        <v>-3.8067090445694283E-4</v>
      </c>
      <c r="AQ391" s="223">
        <f t="shared" ca="1" si="633"/>
        <v>-1.0801762837657218E-4</v>
      </c>
      <c r="AR391" s="223">
        <f t="shared" ca="1" si="634"/>
        <v>2.2059933784935291E-4</v>
      </c>
      <c r="AS391" s="223">
        <f t="shared" ca="1" si="635"/>
        <v>4.3492428364064607E-4</v>
      </c>
      <c r="AT391" s="223">
        <f t="shared" ca="1" si="636"/>
        <v>4.2391593696611924E-4</v>
      </c>
      <c r="AU391" s="223">
        <f t="shared" ca="1" si="637"/>
        <v>1.9327769746124962E-4</v>
      </c>
      <c r="AV391" s="223">
        <f t="shared" ca="1" si="638"/>
        <v>-1.3749728208626254E-4</v>
      </c>
      <c r="AW391" s="223">
        <f t="shared" ca="1" si="639"/>
        <v>-3.9703522925137879E-4</v>
      </c>
      <c r="AX391" s="223">
        <f t="shared" ca="1" si="640"/>
        <v>-4.5087011775248433E-4</v>
      </c>
      <c r="AY391" s="223">
        <f t="shared" ca="1" si="641"/>
        <v>-2.7111021302387412E-4</v>
      </c>
      <c r="AZ391" s="223">
        <f t="shared" ca="1" si="642"/>
        <v>4.9111282881959649E-5</v>
      </c>
      <c r="BA391" s="223">
        <f t="shared" ca="1" si="643"/>
        <v>3.4388833366190164E-4</v>
      </c>
      <c r="BB391" s="223">
        <f t="shared" ca="1" si="644"/>
        <v>4.6049761276449608E-4</v>
      </c>
      <c r="BC391" s="223">
        <f t="shared" ca="1" si="645"/>
        <v>3.3852411514034765E-4</v>
      </c>
      <c r="BD391" s="223">
        <f t="shared" ca="1" si="646"/>
        <v>4.1162035381569009E-5</v>
      </c>
      <c r="BE391" s="223">
        <f t="shared" ca="1" si="647"/>
        <v>-2.7752600226459926E-4</v>
      </c>
      <c r="BF391" s="223">
        <f t="shared" ca="1" si="648"/>
        <v>-4.5242844276800471E-4</v>
      </c>
      <c r="BG391" s="223">
        <f t="shared" ca="1" si="649"/>
        <v>-3.9292872535849084E-4</v>
      </c>
      <c r="BH391" s="223">
        <f t="shared" ca="1" si="650"/>
        <v>-1.2985351970932254E-4</v>
      </c>
      <c r="BI391" s="223">
        <f t="shared" ca="1" si="651"/>
        <v>2.0049850223864094E-4</v>
      </c>
      <c r="BJ391" s="223">
        <f t="shared" ca="1" si="652"/>
        <v>4.2697270144073234E-4</v>
      </c>
      <c r="BK391" s="223">
        <f t="shared" ca="1" si="653"/>
        <v>4.3223330501807467E-4</v>
      </c>
      <c r="BL391" s="223">
        <f t="shared" ca="1" si="654"/>
        <v>2.1355480609733945E-4</v>
      </c>
      <c r="BM391" s="223">
        <f t="shared" ca="1" si="655"/>
        <v>-1.1576595721251006E-4</v>
      </c>
      <c r="BN391" s="223">
        <f t="shared" ca="1" si="656"/>
        <v>-3.8510863864614335E-4</v>
      </c>
      <c r="BO391" s="223">
        <f t="shared" ca="1" si="657"/>
        <v>-4.5492740116504285E-4</v>
      </c>
      <c r="BP391" s="223">
        <f t="shared" ca="1" si="658"/>
        <v>-2.8904930104994787E-4</v>
      </c>
      <c r="BQ391" s="223">
        <f t="shared" ca="1" si="659"/>
        <v>2.6584591372996052E-5</v>
      </c>
      <c r="BR391" s="223">
        <f t="shared" ca="1" si="660"/>
        <v>3.2844506683979424E-4</v>
      </c>
      <c r="BS391" s="223">
        <f t="shared" ca="1" si="661"/>
        <v>4.6013889241146489E-4</v>
      </c>
      <c r="BT391" s="223">
        <f t="shared" ca="1" si="662"/>
        <v>3.5343579346392491E-4</v>
      </c>
      <c r="BU391" s="223">
        <f t="shared" ca="1" si="663"/>
        <v>6.3618405404171591E-5</v>
      </c>
      <c r="BV391" s="223">
        <f t="shared" ca="1" si="664"/>
        <v>-2.5915953530890692E-4</v>
      </c>
      <c r="BW391" s="223">
        <f t="shared" ca="1" si="665"/>
        <v>-4.4766750407137753E-4</v>
      </c>
      <c r="BX391" s="223">
        <f t="shared" ca="1" si="666"/>
        <v>-4.0423994654415786E-4</v>
      </c>
      <c r="BY391" s="223">
        <f t="shared" ca="1" si="667"/>
        <v>-1.5137658253926658E-4</v>
      </c>
      <c r="BZ391" s="223">
        <f t="shared" ca="1" si="668"/>
        <v>1.7991464817444282E-4</v>
      </c>
      <c r="CA391" s="223">
        <f t="shared" ca="1" si="669"/>
        <v>4.1799250460465668E-4</v>
      </c>
      <c r="CB391" s="223">
        <f t="shared" ca="1" si="670"/>
        <v>4.3950938517907411E-4</v>
      </c>
      <c r="CC391" s="223">
        <f t="shared" ca="1" si="671"/>
        <v>2.3331744250034613E-4</v>
      </c>
      <c r="CD391" s="223">
        <f t="shared" ca="1" si="672"/>
        <v>-9.3755742007929112E-5</v>
      </c>
      <c r="CE391" s="223">
        <f t="shared" ca="1" si="673"/>
        <v>-3.7225428759887476E-4</v>
      </c>
      <c r="CF391" s="223">
        <f t="shared" ca="1" si="674"/>
        <v>-4.5788872462126093E-4</v>
      </c>
      <c r="CG391" s="223">
        <f t="shared" ca="1" si="675"/>
        <v>-3.0629204399206628E-4</v>
      </c>
      <c r="CH391" s="223">
        <f t="shared" ca="1" si="676"/>
        <v>3.9938552548796536E-6</v>
      </c>
      <c r="CI391" s="223">
        <f t="shared" ca="1" si="677"/>
        <v>3.1221054708327966E-4</v>
      </c>
      <c r="CJ391" s="223">
        <f t="shared" ca="1" si="678"/>
        <v>4.5867165716320755E-4</v>
      </c>
      <c r="CK391" s="223">
        <f t="shared" ca="1" si="679"/>
        <v>3.6749601400372616E-4</v>
      </c>
      <c r="CL391" s="223">
        <f t="shared" ca="1" si="680"/>
        <v>8.5921513115838182E-5</v>
      </c>
      <c r="CM391" s="223">
        <f t="shared" ca="1" si="681"/>
        <v>-2.4016873033296372E-4</v>
      </c>
      <c r="CN391" s="223">
        <f t="shared" ca="1" si="682"/>
        <v>-4.4182809514640075E-4</v>
      </c>
      <c r="CO391" s="223">
        <f t="shared" ca="1" si="683"/>
        <v>-4.1457731829136246E-4</v>
      </c>
      <c r="CP391" s="223">
        <f t="shared" ca="1" si="684"/>
        <v>-1.7253496592285392E-4</v>
      </c>
      <c r="CQ391" s="223">
        <f t="shared" ca="1" si="685"/>
        <v>1.5889736396413056E-4</v>
      </c>
      <c r="CR391" s="223">
        <f t="shared" ca="1" si="686"/>
        <v>4.0800532721316755E-4</v>
      </c>
      <c r="CS391" s="223">
        <f t="shared" ca="1" si="687"/>
        <v>4.4572664873470183E-4</v>
      </c>
      <c r="CT391" s="223">
        <f t="shared" ca="1" si="688"/>
        <v>2.5251799674817782E-4</v>
      </c>
      <c r="CU391" s="223">
        <f t="shared" ca="1" si="689"/>
        <v>-7.1519661008821115E-5</v>
      </c>
      <c r="CV391" s="223">
        <f t="shared" ca="1" si="690"/>
        <v>-3.5850314336715553E-4</v>
      </c>
      <c r="CW391" s="223">
        <f t="shared" ca="1" si="691"/>
        <v>-4.5974695403355048E-4</v>
      </c>
      <c r="CX391" s="223">
        <f t="shared" ca="1" si="692"/>
        <v>-3.2279690257219301E-4</v>
      </c>
      <c r="CY391" s="223">
        <f t="shared" ca="1" si="693"/>
        <v>-1.8606502410369361E-5</v>
      </c>
      <c r="CZ391" s="223">
        <f t="shared" ca="1" si="694"/>
        <v>2.9522388477242725E-4</v>
      </c>
      <c r="DA391" s="223">
        <f t="shared" ca="1" si="695"/>
        <v>4.5609944171795145E-4</v>
      </c>
      <c r="DB391" s="223">
        <f t="shared" ca="1" si="696"/>
        <v>3.8067090445694331E-4</v>
      </c>
      <c r="DC391" s="223">
        <f t="shared" ca="1" si="697"/>
        <v>1.0801762837657613E-4</v>
      </c>
      <c r="DD391" s="223">
        <f t="shared" ca="1" si="698"/>
        <v>-2.2059933784935221E-4</v>
      </c>
      <c r="DE391" s="223">
        <f t="shared" ca="1" si="699"/>
        <v>-4.3492428364064477E-4</v>
      </c>
      <c r="DF391" s="223">
        <f t="shared" ca="1" si="700"/>
        <v>-4.2391593696612011E-4</v>
      </c>
      <c r="DG391" s="223">
        <f t="shared" ca="1" si="701"/>
        <v>-1.9327769746125487E-4</v>
      </c>
      <c r="DH391" s="223">
        <f t="shared" ca="1" si="702"/>
        <v>1.3749728208626021E-4</v>
      </c>
      <c r="DI391" s="223">
        <f t="shared" ca="1" si="703"/>
        <v>3.9703522925137917E-4</v>
      </c>
      <c r="DJ391" s="223">
        <f t="shared" ca="1" si="704"/>
        <v>4.5087011775248487E-4</v>
      </c>
      <c r="DK391" s="223">
        <f t="shared" ca="1" si="705"/>
        <v>2.7111021302387341E-4</v>
      </c>
      <c r="DL391" s="223">
        <f t="shared" ca="1" si="706"/>
        <v>-4.9111282881957182E-5</v>
      </c>
      <c r="DM391" s="223">
        <f t="shared" ca="1" si="707"/>
        <v>-3.4388833366190218E-4</v>
      </c>
      <c r="DN391" s="223">
        <f t="shared" ca="1" si="708"/>
        <v>-4.6049761276449608E-4</v>
      </c>
      <c r="DO391" s="223">
        <f t="shared" ca="1" si="709"/>
        <v>-3.3852411514034934E-4</v>
      </c>
      <c r="DP391" s="223">
        <f t="shared" ca="1" si="710"/>
        <v>-4.1162035381574674E-5</v>
      </c>
      <c r="DQ391" s="223">
        <f t="shared" ca="1" si="711"/>
        <v>2.7752600226459725E-4</v>
      </c>
      <c r="DR391" s="223">
        <f t="shared" ca="1" si="712"/>
        <v>4.5242844276800368E-4</v>
      </c>
      <c r="DS391" s="223">
        <f t="shared" ca="1" si="713"/>
        <v>3.9292872535849215E-4</v>
      </c>
      <c r="DT391" s="223">
        <f t="shared" ca="1" si="714"/>
        <v>1.2985351970932178E-4</v>
      </c>
      <c r="DU391" s="223">
        <f t="shared" ca="1" si="715"/>
        <v>-2.0049850223863869E-4</v>
      </c>
      <c r="DV391" s="223">
        <f t="shared" ca="1" si="716"/>
        <v>-4.2697270144073261E-4</v>
      </c>
      <c r="DW391" s="223">
        <f t="shared" ca="1" si="717"/>
        <v>-4.3223330501807549E-4</v>
      </c>
      <c r="DX391" s="223">
        <f t="shared" ca="1" si="718"/>
        <v>-2.135548060973388E-4</v>
      </c>
      <c r="DY391" s="223">
        <f t="shared" ca="1" si="719"/>
        <v>1.1576595721250448E-4</v>
      </c>
      <c r="DZ391" s="223">
        <f t="shared" ca="1" si="720"/>
        <v>3.8510863864614205E-4</v>
      </c>
      <c r="EA391" s="223">
        <f t="shared" ca="1" si="721"/>
        <v>4.5492740116504377E-4</v>
      </c>
      <c r="EB391" s="223">
        <f t="shared" ca="1" si="722"/>
        <v>2.8904930104994982E-4</v>
      </c>
      <c r="EC391" s="223">
        <f t="shared" ca="1" si="723"/>
        <v>-2.6584591372990279E-5</v>
      </c>
      <c r="ED391" s="223">
        <f t="shared" ca="1" si="724"/>
        <v>-3.2844506683979251E-4</v>
      </c>
      <c r="EE391" s="223">
        <f t="shared" ca="1" si="725"/>
        <v>-4.6013889241146495E-4</v>
      </c>
      <c r="EF391" s="223">
        <f t="shared" ca="1" si="726"/>
        <v>-3.5343579346392654E-4</v>
      </c>
      <c r="EG391" s="223">
        <f t="shared" ca="1" si="727"/>
        <v>-6.3618405404170832E-5</v>
      </c>
      <c r="EH391" s="223">
        <f t="shared" ca="1" si="728"/>
        <v>2.5915953530890486E-4</v>
      </c>
      <c r="EI391" s="223">
        <f t="shared" ca="1" si="729"/>
        <v>4.4766750407137775E-4</v>
      </c>
      <c r="EJ391" s="223">
        <f t="shared" ca="1" si="730"/>
        <v>4.0423994654416057E-4</v>
      </c>
      <c r="EK391" s="223">
        <f t="shared" ca="1" si="731"/>
        <v>1.5137658253926893E-4</v>
      </c>
      <c r="EL391" s="223">
        <f t="shared" ca="1" si="732"/>
        <v>-1.799146481744375E-4</v>
      </c>
      <c r="EM391" s="223">
        <f t="shared" ca="1" si="733"/>
        <v>-4.1799250460465565E-4</v>
      </c>
      <c r="EN391" s="223">
        <f t="shared" ca="1" si="734"/>
        <v>-4.3950938517907585E-4</v>
      </c>
      <c r="EO391" s="223">
        <f t="shared" ca="1" si="735"/>
        <v>-2.3331744250034824E-4</v>
      </c>
      <c r="EP391" s="223">
        <f t="shared" ca="1" si="736"/>
        <v>9.3755742007929844E-5</v>
      </c>
      <c r="EQ391" s="223">
        <f t="shared" ca="1" si="737"/>
        <v>3.722542875988733E-4</v>
      </c>
      <c r="ER391" s="223">
        <f t="shared" ca="1" si="738"/>
        <v>4.5788872462126083E-4</v>
      </c>
      <c r="ES391" s="223">
        <f t="shared" ca="1" si="739"/>
        <v>3.0629204399206807E-4</v>
      </c>
      <c r="ET391" s="223">
        <f t="shared" ca="1" si="740"/>
        <v>-3.993855254877187E-6</v>
      </c>
      <c r="EU391" s="223">
        <f t="shared" ca="1" si="741"/>
        <v>-3.1221054708327538E-4</v>
      </c>
      <c r="EV391" s="223">
        <f t="shared" ca="1" si="742"/>
        <v>-4.5867165716320738E-4</v>
      </c>
      <c r="EW391" s="223">
        <f t="shared" ca="1" si="743"/>
        <v>-3.6749601400372963E-4</v>
      </c>
      <c r="EX391" s="223">
        <f t="shared" ca="1" si="744"/>
        <v>-8.5921513115840568E-5</v>
      </c>
      <c r="EY391" s="223">
        <f t="shared" ca="1" si="745"/>
        <v>2.4016873033295882E-4</v>
      </c>
      <c r="EZ391" s="223">
        <f t="shared" ca="1" si="746"/>
        <v>4.4182809514640005E-4</v>
      </c>
      <c r="FA391" s="223">
        <f t="shared" ca="1" si="747"/>
        <v>4.1457731829136349E-4</v>
      </c>
      <c r="FB391" s="223">
        <f t="shared" ca="1" si="748"/>
        <v>1.725349659228562E-4</v>
      </c>
      <c r="FC391" s="223">
        <f t="shared" ca="1" si="749"/>
        <v>-1.588973639641282E-4</v>
      </c>
      <c r="FD391" s="223">
        <f t="shared" ca="1" si="750"/>
        <v>-4.0800532721316641E-4</v>
      </c>
      <c r="FE391" s="223">
        <f t="shared" ca="1" si="751"/>
        <v>-4.4572664873470248E-4</v>
      </c>
      <c r="FF391" s="223">
        <f t="shared" ca="1" si="752"/>
        <v>-2.5251799674817993E-4</v>
      </c>
      <c r="FG391" s="223">
        <f t="shared" ca="1" si="753"/>
        <v>7.1519661008818622E-5</v>
      </c>
      <c r="FH391" s="223">
        <f t="shared" ca="1" si="754"/>
        <v>3.585031433671539E-4</v>
      </c>
      <c r="FI391" s="223">
        <f t="shared" ca="1" si="755"/>
        <v>4.5974695403355065E-4</v>
      </c>
      <c r="FJ391" s="223">
        <f t="shared" ca="1" si="756"/>
        <v>3.2279690257219014E-4</v>
      </c>
      <c r="FK391" s="223">
        <f t="shared" ca="1" si="757"/>
        <v>1.8606502410371855E-5</v>
      </c>
      <c r="FL391" s="223">
        <f t="shared" ca="1" si="758"/>
        <v>-2.9522388477242536E-4</v>
      </c>
      <c r="FM391" s="223">
        <f t="shared" ca="1" si="759"/>
        <v>-4.5609944171795113E-4</v>
      </c>
      <c r="FN391" s="223">
        <f t="shared" ca="1" si="760"/>
        <v>-3.8067090445694472E-4</v>
      </c>
      <c r="FO391" s="223">
        <f t="shared" ca="1" si="761"/>
        <v>-1.0801762837657855E-4</v>
      </c>
      <c r="FP391" s="223">
        <f t="shared" ca="1" si="762"/>
        <v>2.2059933784935004E-4</v>
      </c>
      <c r="FQ391" s="223">
        <f t="shared" ca="1" si="763"/>
        <v>4.349242836406439E-4</v>
      </c>
      <c r="FR391" s="223">
        <f t="shared" ca="1" si="764"/>
        <v>4.2391593696612114E-4</v>
      </c>
      <c r="FS391" s="223">
        <f t="shared" ca="1" si="765"/>
        <v>1.9327769746125704E-4</v>
      </c>
      <c r="FT391" s="223">
        <f t="shared" ca="1" si="766"/>
        <v>-1.3749728208625785E-4</v>
      </c>
      <c r="FU391" s="223">
        <f t="shared" ca="1" si="767"/>
        <v>-3.9703522925137793E-4</v>
      </c>
      <c r="FV391" s="223">
        <f t="shared" ca="1" si="768"/>
        <v>-4.5087011775248536E-4</v>
      </c>
      <c r="FW391" s="223">
        <f t="shared" ca="1" si="769"/>
        <v>-2.7111021302387553E-4</v>
      </c>
      <c r="FX391" s="223">
        <f t="shared" ca="1" si="770"/>
        <v>4.9111282881961221E-5</v>
      </c>
      <c r="FY391" s="223">
        <f t="shared" ca="1" si="771"/>
        <v>3.4388833366190061E-4</v>
      </c>
      <c r="FZ391" s="223">
        <f t="shared" ca="1" si="772"/>
        <v>4.6049761276449619E-4</v>
      </c>
      <c r="GA391" s="223">
        <f t="shared" ca="1" si="773"/>
        <v>3.3852411514035546E-4</v>
      </c>
      <c r="GB391" s="223">
        <f t="shared" ca="1" si="774"/>
        <v>4.1162035381570635E-5</v>
      </c>
      <c r="GC391" s="223">
        <f t="shared" ca="1" si="775"/>
        <v>-2.775260022645953E-4</v>
      </c>
      <c r="GD391" s="223">
        <f t="shared" ca="1" si="776"/>
        <v>-4.524284427680032E-4</v>
      </c>
      <c r="GE391" s="223">
        <f t="shared" ca="1" si="777"/>
        <v>-3.9292872535849686E-4</v>
      </c>
      <c r="GF391" s="223">
        <f t="shared" ca="1" si="778"/>
        <v>-1.2985351970932417E-4</v>
      </c>
      <c r="GG391" s="223">
        <f t="shared" ca="1" si="779"/>
        <v>2.0049850223863647E-4</v>
      </c>
      <c r="GH391" s="223">
        <f t="shared" ca="1" si="780"/>
        <v>4.2697270144072925E-4</v>
      </c>
      <c r="GI391" s="223">
        <f t="shared" ca="1" si="781"/>
        <v>4.3223330501807402E-4</v>
      </c>
      <c r="GJ391" s="223">
        <f t="shared" ca="1" si="782"/>
        <v>2.13554806097341E-4</v>
      </c>
      <c r="GK391" s="223">
        <f t="shared" ca="1" si="783"/>
        <v>-1.1576595721250209E-4</v>
      </c>
      <c r="GL391" s="223">
        <f t="shared" ca="1" si="784"/>
        <v>-3.8510863864613711E-4</v>
      </c>
      <c r="GM391" s="223">
        <f t="shared" ca="1" si="785"/>
        <v>-4.5492740116504312E-4</v>
      </c>
      <c r="GN391" s="223">
        <f t="shared" ca="1" si="786"/>
        <v>-2.8904930104995178E-4</v>
      </c>
      <c r="GO391" s="223">
        <f t="shared" ca="1" si="787"/>
        <v>2.6584591372987812E-5</v>
      </c>
      <c r="GP391" s="223">
        <f t="shared" ca="1" si="788"/>
        <v>3.2844506683978616E-4</v>
      </c>
      <c r="GQ391" s="223">
        <f t="shared" ca="1" si="789"/>
        <v>4.6013889241146484E-4</v>
      </c>
      <c r="GR391" s="223">
        <f t="shared" ca="1" si="790"/>
        <v>3.5343579346392817E-4</v>
      </c>
      <c r="GS391" s="223">
        <f t="shared" ca="1" si="791"/>
        <v>6.3618405404179803E-5</v>
      </c>
      <c r="GT391" s="223">
        <f t="shared" ca="1" si="792"/>
        <v>-2.5915953530890822E-4</v>
      </c>
      <c r="GU391" s="223">
        <f t="shared" ca="1" si="793"/>
        <v>-4.476675040713772E-4</v>
      </c>
      <c r="GV391" s="223">
        <f t="shared" ca="1" si="794"/>
        <v>-4.0423994654416177E-4</v>
      </c>
      <c r="GW391" s="223">
        <f t="shared" ca="1" si="795"/>
        <v>-1.5137658253927747E-4</v>
      </c>
      <c r="GX391" s="223">
        <f t="shared" ca="1" si="796"/>
        <v>1.7991464817444127E-4</v>
      </c>
      <c r="GY391" s="223">
        <f t="shared" ca="1" si="797"/>
        <v>4.1799250460465456E-4</v>
      </c>
      <c r="GZ391" s="223">
        <f t="shared" ca="1" si="798"/>
        <v>4.395093851790766E-4</v>
      </c>
      <c r="HA391" s="223">
        <f t="shared" ca="1" si="799"/>
        <v>2.3331744250034475E-4</v>
      </c>
      <c r="HB391" s="223">
        <f t="shared" ca="1" si="800"/>
        <v>-9.3755742007927404E-5</v>
      </c>
      <c r="HC391" s="223">
        <f t="shared" ca="1" si="801"/>
        <v>-3.7225428759887183E-4</v>
      </c>
      <c r="HD391" s="223">
        <f t="shared" ca="1" si="802"/>
        <v>-4.578887246212618E-4</v>
      </c>
      <c r="HE391" s="223">
        <f t="shared" ca="1" si="803"/>
        <v>-3.0629204399206509E-4</v>
      </c>
      <c r="HF391" s="223">
        <f t="shared" ca="1" si="804"/>
        <v>3.9938552548747204E-6</v>
      </c>
      <c r="HG391" s="223">
        <f t="shared" ca="1" si="805"/>
        <v>3.1221054708327353E-4</v>
      </c>
      <c r="HH391" s="223">
        <f t="shared" ca="1" si="806"/>
        <v>4.5867165716320652E-4</v>
      </c>
      <c r="HI391" s="223">
        <f t="shared" ca="1" si="807"/>
        <v>3.6749601400372719E-4</v>
      </c>
      <c r="HJ391" s="223">
        <f t="shared" ca="1" si="808"/>
        <v>8.5921513115843034E-5</v>
      </c>
      <c r="HK391" s="223">
        <f t="shared" ca="1" si="809"/>
        <v>-2.401687303329567E-4</v>
      </c>
      <c r="HL391" s="223">
        <f t="shared" ca="1" si="810"/>
        <v>-4.4182809514640119E-4</v>
      </c>
      <c r="HM391" s="223">
        <f t="shared" ca="1" si="811"/>
        <v>-4.1457731829136463E-4</v>
      </c>
      <c r="HN391" s="223">
        <f t="shared" ca="1" si="812"/>
        <v>-1.7253496592285856E-4</v>
      </c>
      <c r="HO391" s="223">
        <f t="shared" ca="1" si="813"/>
        <v>1.5889736396411971E-4</v>
      </c>
      <c r="HP391" s="223">
        <f t="shared" ca="1" si="814"/>
        <v>4.0800532721316831E-4</v>
      </c>
      <c r="HQ391" s="223">
        <f t="shared" ca="1" si="815"/>
        <v>4.4572664873470308E-4</v>
      </c>
      <c r="HR391" s="223">
        <f t="shared" ca="1" si="816"/>
        <v>2.5251799674818199E-4</v>
      </c>
      <c r="HS391" s="223">
        <f t="shared" ca="1" si="817"/>
        <v>-7.1519661008809758E-5</v>
      </c>
      <c r="HT391" s="223">
        <f t="shared" ca="1" si="818"/>
        <v>-3.585031433671565E-4</v>
      </c>
      <c r="HU391" s="223">
        <f t="shared" ca="1" si="819"/>
        <v>-4.5974695403355075E-4</v>
      </c>
      <c r="HV391" s="223">
        <f t="shared" ca="1" si="820"/>
        <v>-3.2279690257219654E-4</v>
      </c>
      <c r="HW391" s="223">
        <f t="shared" ca="1" si="821"/>
        <v>-1.8606502410367789E-5</v>
      </c>
      <c r="HX391" s="223">
        <f t="shared" ca="1" si="822"/>
        <v>2.9522388477242346E-4</v>
      </c>
      <c r="HY391" s="223">
        <f t="shared" ca="1" si="823"/>
        <v>4.5609944171795075E-4</v>
      </c>
      <c r="HZ391" s="223">
        <f t="shared" ca="1" si="824"/>
        <v>3.8067090445694976E-4</v>
      </c>
      <c r="IA391" s="223">
        <f t="shared" ca="1" si="825"/>
        <v>1.0801762837657456E-4</v>
      </c>
      <c r="IB391" s="223">
        <f t="shared" ca="1" si="826"/>
        <v>-2.2059933784934782E-4</v>
      </c>
      <c r="IC391" s="223">
        <f t="shared" ca="1" si="827"/>
        <v>-4.3492428364064314E-4</v>
      </c>
      <c r="ID391" s="223">
        <f t="shared" ca="1" si="828"/>
        <v>-4.2391593696612466E-4</v>
      </c>
      <c r="IE391" s="223">
        <f t="shared" ca="1" si="829"/>
        <v>-1.2852691780690064E-4</v>
      </c>
      <c r="IF391" s="223">
        <f t="shared" ca="1" si="830"/>
        <v>1.3749728208625547E-4</v>
      </c>
      <c r="IG391" s="223">
        <f t="shared" ca="1" si="831"/>
        <v>3.9703522925137332E-4</v>
      </c>
      <c r="IH391" s="223">
        <f t="shared" ca="1" si="832"/>
        <v>4.5087011775248455E-4</v>
      </c>
      <c r="II391" s="223">
        <f t="shared" ca="1" si="833"/>
        <v>2.7111021302387748E-4</v>
      </c>
      <c r="IJ391" s="223">
        <f t="shared" ca="1" si="834"/>
        <v>-4.9111282881952276E-5</v>
      </c>
      <c r="IK391" s="223">
        <f t="shared" ca="1" si="835"/>
        <v>-3.4388833366189454E-4</v>
      </c>
      <c r="IL391" s="223">
        <f t="shared" ca="1" si="836"/>
        <v>-4.6049761276449608E-4</v>
      </c>
      <c r="IM391" s="223">
        <f t="shared" ca="1" si="837"/>
        <v>-3.385241151403527E-4</v>
      </c>
      <c r="IN391" s="223">
        <f t="shared" ca="1" si="838"/>
        <v>-4.1162035381579634E-5</v>
      </c>
      <c r="IO391" s="223">
        <f t="shared" ca="1" si="839"/>
        <v>2.7752600226458809E-4</v>
      </c>
      <c r="IP391" s="223">
        <f t="shared" ca="1" si="840"/>
        <v>4.5242844276800395E-4</v>
      </c>
      <c r="IQ391" s="223">
        <f t="shared" ca="1" si="841"/>
        <v>3.9292872535849475E-4</v>
      </c>
      <c r="IR391" s="223">
        <f t="shared" ca="1" si="842"/>
        <v>1.2985351970933281E-4</v>
      </c>
      <c r="IS391" s="223">
        <f t="shared" ca="1" si="843"/>
        <v>-2.0049850223864013E-4</v>
      </c>
      <c r="IT391" s="223">
        <f t="shared" ca="1" si="844"/>
        <v>-4.2697270144073077E-4</v>
      </c>
      <c r="IU391" s="223">
        <f t="shared" ca="1" si="845"/>
        <v>-4.3223330501807722E-4</v>
      </c>
      <c r="IV391" s="223">
        <f t="shared" ca="1" si="846"/>
        <v>-2.13554806097349E-4</v>
      </c>
      <c r="IW391" s="223">
        <f t="shared" ca="1" si="847"/>
        <v>1.1576595721250597E-4</v>
      </c>
      <c r="IX391" s="223">
        <f t="shared" ca="1" si="848"/>
        <v>3.8510863864613934E-4</v>
      </c>
      <c r="IY391" s="223">
        <f t="shared" ca="1" si="849"/>
        <v>4.5492740116504448E-4</v>
      </c>
      <c r="IZ391" s="223">
        <f t="shared" ca="1" si="850"/>
        <v>2.8904930104995882E-4</v>
      </c>
      <c r="JA391" s="223">
        <f t="shared" ca="1" si="851"/>
        <v>-2.6584591372991878E-5</v>
      </c>
      <c r="JB391" s="223">
        <f t="shared" ca="1" si="852"/>
        <v>-3.2844506683978904E-4</v>
      </c>
    </row>
    <row r="392" spans="2:262">
      <c r="B392" s="230">
        <v>31</v>
      </c>
      <c r="C392" s="229">
        <f t="shared" si="853"/>
        <v>6.0546875000000021E-4</v>
      </c>
      <c r="D392" s="226">
        <f t="shared" ca="1" si="597"/>
        <v>58.241204785457604</v>
      </c>
      <c r="E392" s="225">
        <f ca="1">AK361</f>
        <v>0.14120478545760201</v>
      </c>
      <c r="F392" s="224">
        <v>31</v>
      </c>
      <c r="G392" s="223">
        <f t="shared" ca="1" si="854"/>
        <v>-3.6282141389508606E-3</v>
      </c>
      <c r="H392" s="223">
        <f t="shared" ca="1" si="598"/>
        <v>-2.6542272177027585E-3</v>
      </c>
      <c r="I392" s="223">
        <f t="shared" ca="1" si="599"/>
        <v>-2.1641850087236172E-4</v>
      </c>
      <c r="J392" s="223">
        <f t="shared" ca="1" si="600"/>
        <v>2.3407462817956839E-3</v>
      </c>
      <c r="K392" s="223">
        <f t="shared" ca="1" si="601"/>
        <v>3.6069758339123941E-3</v>
      </c>
      <c r="L392" s="223">
        <f t="shared" ca="1" si="602"/>
        <v>2.88393717017929E-3</v>
      </c>
      <c r="M392" s="223">
        <f t="shared" ca="1" si="603"/>
        <v>5.7039033192292322E-4</v>
      </c>
      <c r="N392" s="223">
        <f t="shared" ca="1" si="604"/>
        <v>-2.0577301021014972E-3</v>
      </c>
      <c r="O392" s="223">
        <f t="shared" ca="1" si="605"/>
        <v>-3.5510003798197905E-3</v>
      </c>
      <c r="P392" s="223">
        <f t="shared" ca="1" si="606"/>
        <v>-3.085873231186571E-3</v>
      </c>
      <c r="Q392" s="223">
        <f t="shared" ca="1" si="607"/>
        <v>-9.1886899226999619E-4</v>
      </c>
      <c r="R392" s="223">
        <f t="shared" ca="1" si="608"/>
        <v>1.7548968566543756E-3</v>
      </c>
      <c r="S392" s="223">
        <f t="shared" ca="1" si="609"/>
        <v>3.4608268508952563E-3</v>
      </c>
      <c r="T392" s="223">
        <f t="shared" ca="1" si="610"/>
        <v>3.2580906460676256E-3</v>
      </c>
      <c r="U392" s="223">
        <f t="shared" ca="1" si="611"/>
        <v>1.2584984419166192E-3</v>
      </c>
      <c r="V392" s="223">
        <f t="shared" ca="1" si="612"/>
        <v>-1.4351629951534701E-3</v>
      </c>
      <c r="W392" s="223">
        <f t="shared" ca="1" si="613"/>
        <v>-3.3373236675162008E-3</v>
      </c>
      <c r="X392" s="223">
        <f t="shared" ca="1" si="614"/>
        <v>-3.3989308669735295E-3</v>
      </c>
      <c r="Y392" s="223">
        <f t="shared" ca="1" si="615"/>
        <v>-1.5860078636023573E-3</v>
      </c>
      <c r="Z392" s="223">
        <f t="shared" ca="1" si="616"/>
        <v>1.1016077294693394E-3</v>
      </c>
      <c r="AA392" s="223">
        <f t="shared" ca="1" si="617"/>
        <v>3.1816802328522727E-3</v>
      </c>
      <c r="AB392" s="223">
        <f t="shared" ca="1" si="618"/>
        <v>3.5070375255858667E-3</v>
      </c>
      <c r="AC392" s="223">
        <f t="shared" ca="1" si="619"/>
        <v>1.8982431625615144E-3</v>
      </c>
      <c r="AD392" s="223">
        <f t="shared" ca="1" si="620"/>
        <v>-7.5744337915037169E-4</v>
      </c>
      <c r="AE392" s="223">
        <f t="shared" ca="1" si="621"/>
        <v>-2.9953954782626401E-3</v>
      </c>
      <c r="AF392" s="223">
        <f t="shared" ca="1" si="622"/>
        <v>-3.5813694956850859E-3</v>
      </c>
      <c r="AG392" s="223">
        <f t="shared" ca="1" si="623"/>
        <v>-2.1921973421799371E-3</v>
      </c>
      <c r="AH392" s="223">
        <f t="shared" ca="1" si="624"/>
        <v>4.0598443502952225E-4</v>
      </c>
      <c r="AI392" s="223">
        <f t="shared" ca="1" si="625"/>
        <v>2.7802634277676072E-3</v>
      </c>
      <c r="AJ392" s="223">
        <f t="shared" ca="1" si="626"/>
        <v>3.621210919765144E-3</v>
      </c>
      <c r="AK392" s="223">
        <f t="shared" ca="1" si="627"/>
        <v>2.4650394630162001E-3</v>
      </c>
      <c r="AL392" s="223">
        <f t="shared" ca="1" si="628"/>
        <v>-5.0615638865671034E-5</v>
      </c>
      <c r="AM392" s="223">
        <f t="shared" ca="1" si="629"/>
        <v>-2.5383559206165742E-3</v>
      </c>
      <c r="AN392" s="223">
        <f t="shared" ca="1" si="630"/>
        <v>-3.6261781031326143E-3</v>
      </c>
      <c r="AO392" s="223">
        <f t="shared" ca="1" si="631"/>
        <v>-2.7141419062959838E-3</v>
      </c>
      <c r="AP392" s="223">
        <f t="shared" ca="1" si="632"/>
        <v>-3.0524061356977943E-4</v>
      </c>
      <c r="AQ392" s="223">
        <f t="shared" ca="1" si="633"/>
        <v>2.2720026583435177E-3</v>
      </c>
      <c r="AR392" s="223">
        <f t="shared" ca="1" si="634"/>
        <v>3.5962232090963279E-3</v>
      </c>
      <c r="AS392" s="223">
        <f t="shared" ca="1" si="635"/>
        <v>2.9371056793172385E-3</v>
      </c>
      <c r="AT392" s="223">
        <f t="shared" ca="1" si="636"/>
        <v>6.5815723203506015E-4</v>
      </c>
      <c r="AU392" s="223">
        <f t="shared" ca="1" si="637"/>
        <v>-1.9837687684676219E-3</v>
      </c>
      <c r="AV392" s="223">
        <f t="shared" ca="1" si="638"/>
        <v>-3.5316347196608661E-3</v>
      </c>
      <c r="AW392" s="223">
        <f t="shared" ca="1" si="639"/>
        <v>-3.1317835190613767E-3</v>
      </c>
      <c r="AX392" s="223">
        <f t="shared" ca="1" si="640"/>
        <v>-1.0047354365705146E-3</v>
      </c>
      <c r="AY392" s="223">
        <f t="shared" ca="1" si="641"/>
        <v>1.6764301009130642E-3</v>
      </c>
      <c r="AZ392" s="223">
        <f t="shared" ca="1" si="642"/>
        <v>3.4330346572871507E-3</v>
      </c>
      <c r="BA392" s="223">
        <f t="shared" ca="1" si="643"/>
        <v>3.2963005715099425E-3</v>
      </c>
      <c r="BB392" s="223">
        <f t="shared" ca="1" si="644"/>
        <v>1.3416374896075239E-3</v>
      </c>
      <c r="BC392" s="223">
        <f t="shared" ca="1" si="645"/>
        <v>-1.3529464950568009E-3</v>
      </c>
      <c r="BD392" s="223">
        <f t="shared" ca="1" si="646"/>
        <v>-3.3013725944761184E-3</v>
      </c>
      <c r="BE392" s="223">
        <f t="shared" ca="1" si="647"/>
        <v>-3.4290724475136893E-3</v>
      </c>
      <c r="BF392" s="223">
        <f t="shared" ca="1" si="648"/>
        <v>-1.6656188402059569E-3</v>
      </c>
      <c r="BG392" s="223">
        <f t="shared" ca="1" si="649"/>
        <v>1.0164332748573541E-3</v>
      </c>
      <c r="BH392" s="223">
        <f t="shared" ca="1" si="650"/>
        <v>3.1379165088664452E-3</v>
      </c>
      <c r="BI392" s="223">
        <f t="shared" ca="1" si="651"/>
        <v>3.5288204813261914E-3</v>
      </c>
      <c r="BJ392" s="223">
        <f t="shared" ca="1" si="652"/>
        <v>1.97355937085333E-3</v>
      </c>
      <c r="BK392" s="223">
        <f t="shared" ca="1" si="653"/>
        <v>-6.7013124658208334E-4</v>
      </c>
      <c r="BL392" s="223">
        <f t="shared" ca="1" si="654"/>
        <v>-2.9442405719167361E-3</v>
      </c>
      <c r="BM392" s="223">
        <f t="shared" ca="1" si="655"/>
        <v>-3.5945840448540229E-3</v>
      </c>
      <c r="BN392" s="223">
        <f t="shared" ca="1" si="656"/>
        <v>-2.2624934459020917E-3</v>
      </c>
      <c r="BO392" s="223">
        <f t="shared" ca="1" si="657"/>
        <v>3.1737548807122401E-4</v>
      </c>
      <c r="BP392" s="223">
        <f t="shared" ca="1" si="658"/>
        <v>2.7222099887738546E-3</v>
      </c>
      <c r="BQ392" s="223">
        <f t="shared" ca="1" si="659"/>
        <v>3.6257297990303899E-3</v>
      </c>
      <c r="BR392" s="223">
        <f t="shared" ca="1" si="660"/>
        <v>2.5296384722620895E-3</v>
      </c>
      <c r="BS392" s="223">
        <f t="shared" ca="1" si="661"/>
        <v>3.8436769884851165E-5</v>
      </c>
      <c r="BT392" s="223">
        <f t="shared" ca="1" si="662"/>
        <v>-2.4739630353277104E-3</v>
      </c>
      <c r="BU392" s="223">
        <f t="shared" ca="1" si="663"/>
        <v>-3.621957793216573E-3</v>
      </c>
      <c r="BV392" s="223">
        <f t="shared" ca="1" si="664"/>
        <v>-2.7724216972931513E-3</v>
      </c>
      <c r="BW392" s="223">
        <f t="shared" ca="1" si="665"/>
        <v>-3.9387886073525896E-4</v>
      </c>
      <c r="BX392" s="223">
        <f t="shared" ca="1" si="666"/>
        <v>2.2018904654456145E-3</v>
      </c>
      <c r="BY392" s="223">
        <f t="shared" ca="1" si="667"/>
        <v>3.5833043538905473E-3</v>
      </c>
      <c r="BZ392" s="223">
        <f t="shared" ca="1" si="668"/>
        <v>2.988504985819416E-3</v>
      </c>
      <c r="CA392" s="223">
        <f t="shared" ca="1" si="669"/>
        <v>7.4552768284069952E-4</v>
      </c>
      <c r="CB392" s="223">
        <f t="shared" ca="1" si="670"/>
        <v>-1.9086124867055099E-3</v>
      </c>
      <c r="CC392" s="223">
        <f t="shared" ca="1" si="671"/>
        <v>-3.5101417348031424E-3</v>
      </c>
      <c r="CD392" s="223">
        <f t="shared" ca="1" si="672"/>
        <v>-3.1758073376492359E-3</v>
      </c>
      <c r="CE392" s="223">
        <f t="shared" ca="1" si="673"/>
        <v>-1.0899966658134963E-3</v>
      </c>
      <c r="CF392" s="223">
        <f t="shared" ca="1" si="674"/>
        <v>1.5969535263647158E-3</v>
      </c>
      <c r="CG392" s="223">
        <f t="shared" ca="1" si="675"/>
        <v>3.4031745319709249E-3</v>
      </c>
      <c r="CH392" s="223">
        <f t="shared" ca="1" si="676"/>
        <v>3.3325249287446076E-3</v>
      </c>
      <c r="CI392" s="223">
        <f t="shared" ca="1" si="677"/>
        <v>1.4239683850417453E-3</v>
      </c>
      <c r="CJ392" s="223">
        <f t="shared" ca="1" si="678"/>
        <v>-1.2699150305814314E-3</v>
      </c>
      <c r="CK392" s="223">
        <f t="shared" ca="1" si="679"/>
        <v>-3.2634328980313907E-3</v>
      </c>
      <c r="CL392" s="223">
        <f t="shared" ca="1" si="680"/>
        <v>-3.4571484830327342E-3</v>
      </c>
      <c r="CM392" s="223">
        <f t="shared" ca="1" si="681"/>
        <v>-1.7442265103017164E-3</v>
      </c>
      <c r="CN392" s="223">
        <f t="shared" ca="1" si="682"/>
        <v>9.3064655884750195E-4</v>
      </c>
      <c r="CO392" s="223">
        <f t="shared" ca="1" si="683"/>
        <v>3.0922626213099255E-3</v>
      </c>
      <c r="CP392" s="223">
        <f t="shared" ca="1" si="684"/>
        <v>3.5484778075596615E-3</v>
      </c>
      <c r="CQ392" s="223">
        <f t="shared" ca="1" si="685"/>
        <v>2.0476867807762604E-3</v>
      </c>
      <c r="CR392" s="223">
        <f t="shared" ca="1" si="686"/>
        <v>-5.8241545200866246E-4</v>
      </c>
      <c r="CS392" s="223">
        <f t="shared" ca="1" si="687"/>
        <v>-2.8913121651425325E-3</v>
      </c>
      <c r="CT392" s="223">
        <f t="shared" ca="1" si="688"/>
        <v>-3.6056333510044907E-3</v>
      </c>
      <c r="CU392" s="223">
        <f t="shared" ca="1" si="689"/>
        <v>-2.331426708172513E-3</v>
      </c>
      <c r="CV392" s="223">
        <f t="shared" ca="1" si="690"/>
        <v>2.2857536598635815E-4</v>
      </c>
      <c r="CW392" s="223">
        <f t="shared" ca="1" si="691"/>
        <v>2.662516792272843E-3</v>
      </c>
      <c r="CX392" s="223">
        <f t="shared" ca="1" si="692"/>
        <v>3.6280646742394679E-3</v>
      </c>
      <c r="CY392" s="223">
        <f t="shared" ca="1" si="693"/>
        <v>2.592713721881545E-3</v>
      </c>
      <c r="CZ392" s="223">
        <f t="shared" ca="1" si="694"/>
        <v>1.2746602576245111E-4</v>
      </c>
      <c r="DA392" s="223">
        <f t="shared" ca="1" si="695"/>
        <v>-2.4080799272138006E-3</v>
      </c>
      <c r="DB392" s="223">
        <f t="shared" ca="1" si="696"/>
        <v>-3.615555751359625E-3</v>
      </c>
      <c r="DC392" s="223">
        <f t="shared" ca="1" si="697"/>
        <v>-2.8290314851274019E-3</v>
      </c>
      <c r="DD392" s="223">
        <f t="shared" ca="1" si="698"/>
        <v>-4.8227985000315007E-4</v>
      </c>
      <c r="DE392" s="223">
        <f t="shared" ca="1" si="699"/>
        <v>2.1304519360653348E-3</v>
      </c>
      <c r="DF392" s="223">
        <f t="shared" ca="1" si="700"/>
        <v>3.5682270501303627E-3</v>
      </c>
      <c r="DG392" s="223">
        <f t="shared" ca="1" si="701"/>
        <v>3.0381041286655281E-3</v>
      </c>
      <c r="DH392" s="223">
        <f t="shared" ca="1" si="702"/>
        <v>8.3244905564728417E-4</v>
      </c>
      <c r="DI392" s="223">
        <f t="shared" ca="1" si="703"/>
        <v>-1.8323065281490246E-3</v>
      </c>
      <c r="DJ392" s="223">
        <f t="shared" ca="1" si="704"/>
        <v>-3.4865343718170332E-3</v>
      </c>
      <c r="DK392" s="223">
        <f t="shared" ca="1" si="705"/>
        <v>-3.2179181686479794E-3</v>
      </c>
      <c r="DL392" s="223">
        <f t="shared" ca="1" si="706"/>
        <v>-1.174601321822642E-3</v>
      </c>
      <c r="DM392" s="223">
        <f t="shared" ca="1" si="707"/>
        <v>1.5165150067260468E-3</v>
      </c>
      <c r="DN392" s="223">
        <f t="shared" ca="1" si="708"/>
        <v>3.371264461569531E-3</v>
      </c>
      <c r="DO392" s="223">
        <f t="shared" ca="1" si="709"/>
        <v>3.3667418975733389E-3</v>
      </c>
      <c r="DP392" s="223">
        <f t="shared" ca="1" si="710"/>
        <v>1.5054415351664014E-3</v>
      </c>
      <c r="DQ392" s="223">
        <f t="shared" ca="1" si="711"/>
        <v>-1.1861186167768209E-3</v>
      </c>
      <c r="DR392" s="223">
        <f t="shared" ca="1" si="712"/>
        <v>-3.2235274316365159E-3</v>
      </c>
      <c r="DS392" s="223">
        <f t="shared" ca="1" si="713"/>
        <v>-3.4831420615767158E-3</v>
      </c>
      <c r="DT392" s="223">
        <f t="shared" ca="1" si="714"/>
        <v>-1.8217835235684997E-3</v>
      </c>
      <c r="DU392" s="223">
        <f t="shared" ca="1" si="715"/>
        <v>8.4429925614969083E-4</v>
      </c>
      <c r="DV392" s="223">
        <f t="shared" ca="1" si="716"/>
        <v>3.0447460703774752E-3</v>
      </c>
      <c r="DW392" s="223">
        <f t="shared" ca="1" si="717"/>
        <v>3.565997663447988E-3</v>
      </c>
      <c r="DX392" s="223">
        <f t="shared" ca="1" si="718"/>
        <v>2.1205807407504132E-3</v>
      </c>
      <c r="DY392" s="223">
        <f t="shared" ca="1" si="719"/>
        <v>-4.9434883214486769E-4</v>
      </c>
      <c r="DZ392" s="223">
        <f t="shared" ca="1" si="720"/>
        <v>-2.8366421400332184E-3</v>
      </c>
      <c r="EA392" s="223">
        <f t="shared" ca="1" si="721"/>
        <v>-3.6145107584476316E-3</v>
      </c>
      <c r="EB392" s="223">
        <f t="shared" ca="1" si="722"/>
        <v>-2.3989556061715911E-3</v>
      </c>
      <c r="EC392" s="223">
        <f t="shared" ca="1" si="723"/>
        <v>1.3963755864798005E-4</v>
      </c>
      <c r="ED392" s="223">
        <f t="shared" ca="1" si="724"/>
        <v>2.6012197952140813E-3</v>
      </c>
      <c r="EE392" s="223">
        <f t="shared" ca="1" si="725"/>
        <v>3.6282141389508598E-3</v>
      </c>
      <c r="EF392" s="223">
        <f t="shared" ca="1" si="726"/>
        <v>2.6542272177027667E-3</v>
      </c>
      <c r="EG392" s="223">
        <f t="shared" ca="1" si="727"/>
        <v>2.1641850087239316E-4</v>
      </c>
      <c r="EH392" s="223">
        <f t="shared" ca="1" si="728"/>
        <v>-2.3407462817956453E-3</v>
      </c>
      <c r="EI392" s="223">
        <f t="shared" ca="1" si="729"/>
        <v>-3.6069758339123924E-3</v>
      </c>
      <c r="EJ392" s="223">
        <f t="shared" ca="1" si="730"/>
        <v>-2.8839371701793117E-3</v>
      </c>
      <c r="EK392" s="223">
        <f t="shared" ca="1" si="731"/>
        <v>-5.7039033192292734E-4</v>
      </c>
      <c r="EL392" s="223">
        <f t="shared" ca="1" si="732"/>
        <v>2.0577301021014781E-3</v>
      </c>
      <c r="EM392" s="223">
        <f t="shared" ca="1" si="733"/>
        <v>3.5510003798197819E-3</v>
      </c>
      <c r="EN392" s="223">
        <f t="shared" ca="1" si="734"/>
        <v>3.0858732311865767E-3</v>
      </c>
      <c r="EO392" s="223">
        <f t="shared" ca="1" si="735"/>
        <v>9.1886899227002199E-4</v>
      </c>
      <c r="EP392" s="223">
        <f t="shared" ca="1" si="736"/>
        <v>-1.7548968566543353E-3</v>
      </c>
      <c r="EQ392" s="223">
        <f t="shared" ca="1" si="737"/>
        <v>-3.460826850895252E-3</v>
      </c>
      <c r="ER392" s="223">
        <f t="shared" ca="1" si="738"/>
        <v>-3.2580906460676399E-3</v>
      </c>
      <c r="ES392" s="223">
        <f t="shared" ca="1" si="739"/>
        <v>-1.2584984419166203E-3</v>
      </c>
      <c r="ET392" s="223">
        <f t="shared" ca="1" si="740"/>
        <v>1.4351629951534514E-3</v>
      </c>
      <c r="EU392" s="223">
        <f t="shared" ca="1" si="741"/>
        <v>3.3373236675161857E-3</v>
      </c>
      <c r="EV392" s="223">
        <f t="shared" ca="1" si="742"/>
        <v>3.3989308669735321E-3</v>
      </c>
      <c r="EW392" s="223">
        <f t="shared" ca="1" si="743"/>
        <v>1.586007863602381E-3</v>
      </c>
      <c r="EX392" s="223">
        <f t="shared" ca="1" si="744"/>
        <v>-1.1016077294692956E-3</v>
      </c>
      <c r="EY392" s="223">
        <f t="shared" ca="1" si="745"/>
        <v>-3.1816802328522658E-3</v>
      </c>
      <c r="EZ392" s="223">
        <f t="shared" ca="1" si="746"/>
        <v>-3.5070375255858736E-3</v>
      </c>
      <c r="FA392" s="223">
        <f t="shared" ca="1" si="747"/>
        <v>-1.8982431625615588E-3</v>
      </c>
      <c r="FB392" s="223">
        <f t="shared" ca="1" si="748"/>
        <v>7.5744337915035782E-4</v>
      </c>
      <c r="FC392" s="223">
        <f t="shared" ca="1" si="749"/>
        <v>2.995395478262618E-3</v>
      </c>
      <c r="FD392" s="223">
        <f t="shared" ca="1" si="750"/>
        <v>3.5813694956850859E-3</v>
      </c>
      <c r="FE392" s="223">
        <f t="shared" ca="1" si="751"/>
        <v>2.1921973421799583E-3</v>
      </c>
      <c r="FF392" s="223">
        <f t="shared" ca="1" si="752"/>
        <v>-4.05984435029483E-4</v>
      </c>
      <c r="FG392" s="223">
        <f t="shared" ca="1" si="753"/>
        <v>-2.7802634277675985E-3</v>
      </c>
      <c r="FH392" s="223">
        <f t="shared" ca="1" si="754"/>
        <v>-3.6212109197651461E-3</v>
      </c>
      <c r="FI392" s="223">
        <f t="shared" ca="1" si="755"/>
        <v>-2.4650394630162387E-3</v>
      </c>
      <c r="FJ392" s="223">
        <f t="shared" ca="1" si="756"/>
        <v>5.0615638865657373E-5</v>
      </c>
      <c r="FK392" s="223">
        <f t="shared" ca="1" si="757"/>
        <v>2.5383559206165552E-3</v>
      </c>
      <c r="FL392" s="223">
        <f t="shared" ca="1" si="758"/>
        <v>3.6261781031326126E-3</v>
      </c>
      <c r="FM392" s="223">
        <f t="shared" ca="1" si="759"/>
        <v>2.7141419062959929E-3</v>
      </c>
      <c r="FN392" s="223">
        <f t="shared" ca="1" si="760"/>
        <v>3.0524061356981868E-4</v>
      </c>
      <c r="FO392" s="223">
        <f t="shared" ca="1" si="761"/>
        <v>-2.2720026583435164E-3</v>
      </c>
      <c r="FP392" s="223">
        <f t="shared" ca="1" si="762"/>
        <v>-3.5962232090963244E-3</v>
      </c>
      <c r="FQ392" s="223">
        <f t="shared" ca="1" si="763"/>
        <v>-2.9371056793172619E-3</v>
      </c>
      <c r="FR392" s="223">
        <f t="shared" ca="1" si="764"/>
        <v>-6.5815723203507359E-4</v>
      </c>
      <c r="FS392" s="223">
        <f t="shared" ca="1" si="765"/>
        <v>1.9837687684676423E-3</v>
      </c>
      <c r="FT392" s="223">
        <f t="shared" ca="1" si="766"/>
        <v>3.5316347196608536E-3</v>
      </c>
      <c r="FU392" s="223">
        <f t="shared" ca="1" si="767"/>
        <v>3.1317835190613902E-3</v>
      </c>
      <c r="FV392" s="223">
        <f t="shared" ca="1" si="768"/>
        <v>1.004735436570491E-3</v>
      </c>
      <c r="FW392" s="223">
        <f t="shared" ca="1" si="769"/>
        <v>-1.6764301009130178E-3</v>
      </c>
      <c r="FX392" s="223">
        <f t="shared" ca="1" si="770"/>
        <v>-3.433034657287142E-3</v>
      </c>
      <c r="FY392" s="223">
        <f t="shared" ca="1" si="771"/>
        <v>-3.2963005715099429E-3</v>
      </c>
      <c r="FZ392" s="223">
        <f t="shared" ca="1" si="772"/>
        <v>-1.3416374896075723E-3</v>
      </c>
      <c r="GA392" s="223">
        <f t="shared" ca="1" si="773"/>
        <v>1.3529464950567762E-3</v>
      </c>
      <c r="GB392" s="223">
        <f t="shared" ca="1" si="774"/>
        <v>3.3013725944761184E-3</v>
      </c>
      <c r="GC392" s="223">
        <f t="shared" ca="1" si="775"/>
        <v>3.4290724475137067E-3</v>
      </c>
      <c r="GD392" s="223">
        <f t="shared" ca="1" si="776"/>
        <v>1.665618840205981E-3</v>
      </c>
      <c r="GE392" s="223">
        <f t="shared" ca="1" si="777"/>
        <v>-1.0164332748573532E-3</v>
      </c>
      <c r="GF392" s="223">
        <f t="shared" ca="1" si="778"/>
        <v>-3.1379165088664058E-3</v>
      </c>
      <c r="GG392" s="223">
        <f t="shared" ca="1" si="779"/>
        <v>-3.5288204813261979E-3</v>
      </c>
      <c r="GH392" s="223">
        <f t="shared" ca="1" si="780"/>
        <v>-1.9735593708533308E-3</v>
      </c>
      <c r="GI392" s="223">
        <f t="shared" ca="1" si="781"/>
        <v>6.7013124658200614E-4</v>
      </c>
      <c r="GJ392" s="223">
        <f t="shared" ca="1" si="782"/>
        <v>2.9442405719167053E-3</v>
      </c>
      <c r="GK392" s="223">
        <f t="shared" ca="1" si="783"/>
        <v>3.5945840448540229E-3</v>
      </c>
      <c r="GL392" s="223">
        <f t="shared" ca="1" si="784"/>
        <v>2.2624934459020722E-3</v>
      </c>
      <c r="GM392" s="223">
        <f t="shared" ca="1" si="785"/>
        <v>-3.1737548807117132E-4</v>
      </c>
      <c r="GN392" s="223">
        <f t="shared" ca="1" si="786"/>
        <v>-2.7222099887738369E-3</v>
      </c>
      <c r="GO392" s="223">
        <f t="shared" ca="1" si="787"/>
        <v>-3.625729799030389E-3</v>
      </c>
      <c r="GP392" s="223">
        <f t="shared" ca="1" si="788"/>
        <v>-2.5296384722621273E-3</v>
      </c>
      <c r="GQ392" s="223">
        <f t="shared" ca="1" si="789"/>
        <v>-3.843676988487762E-5</v>
      </c>
      <c r="GR392" s="223">
        <f t="shared" ca="1" si="790"/>
        <v>2.4739630353277286E-3</v>
      </c>
      <c r="GS392" s="223">
        <f t="shared" ca="1" si="791"/>
        <v>3.6219577932165696E-3</v>
      </c>
      <c r="GT392" s="223">
        <f t="shared" ca="1" si="792"/>
        <v>2.7724216972931683E-3</v>
      </c>
      <c r="GU392" s="223">
        <f t="shared" ca="1" si="793"/>
        <v>3.9387886073526048E-4</v>
      </c>
      <c r="GV392" s="223">
        <f t="shared" ca="1" si="794"/>
        <v>-2.2018904654455725E-3</v>
      </c>
      <c r="GW392" s="223">
        <f t="shared" ca="1" si="795"/>
        <v>-3.583304353890543E-3</v>
      </c>
      <c r="GX392" s="223">
        <f t="shared" ca="1" si="796"/>
        <v>-2.9885049858194169E-3</v>
      </c>
      <c r="GY392" s="223">
        <f t="shared" ca="1" si="797"/>
        <v>-7.4552768284077606E-4</v>
      </c>
      <c r="GZ392" s="223">
        <f t="shared" ca="1" si="798"/>
        <v>1.9086124867054872E-3</v>
      </c>
      <c r="HA392" s="223">
        <f t="shared" ca="1" si="799"/>
        <v>3.5101417348031416E-3</v>
      </c>
      <c r="HB392" s="223">
        <f t="shared" ca="1" si="800"/>
        <v>3.1758073376492737E-3</v>
      </c>
      <c r="HC392" s="223">
        <f t="shared" ca="1" si="801"/>
        <v>1.0899966658135464E-3</v>
      </c>
      <c r="HD392" s="223">
        <f t="shared" ca="1" si="802"/>
        <v>-1.5969535263647147E-3</v>
      </c>
      <c r="HE392" s="223">
        <f t="shared" ca="1" si="803"/>
        <v>-3.4031745319709336E-3</v>
      </c>
      <c r="HF392" s="223">
        <f t="shared" ca="1" si="804"/>
        <v>-3.3325249287446284E-3</v>
      </c>
      <c r="HG392" s="223">
        <f t="shared" ca="1" si="805"/>
        <v>-1.4239683850417457E-3</v>
      </c>
      <c r="HH392" s="223">
        <f t="shared" ca="1" si="806"/>
        <v>1.2699150305814544E-3</v>
      </c>
      <c r="HI392" s="223">
        <f t="shared" ca="1" si="807"/>
        <v>3.2634328980313682E-3</v>
      </c>
      <c r="HJ392" s="223">
        <f t="shared" ca="1" si="808"/>
        <v>3.4571484830327424E-3</v>
      </c>
      <c r="HK392" s="223">
        <f t="shared" ca="1" si="809"/>
        <v>1.7442265103016945E-3</v>
      </c>
      <c r="HL392" s="223">
        <f t="shared" ca="1" si="810"/>
        <v>-9.3064655884742649E-4</v>
      </c>
      <c r="HM392" s="223">
        <f t="shared" ca="1" si="811"/>
        <v>-3.0922626213099116E-3</v>
      </c>
      <c r="HN392" s="223">
        <f t="shared" ca="1" si="812"/>
        <v>-3.5484778075596558E-3</v>
      </c>
      <c r="HO392" s="223">
        <f t="shared" ca="1" si="813"/>
        <v>-2.0476867807763251E-3</v>
      </c>
      <c r="HP392" s="223">
        <f t="shared" ca="1" si="814"/>
        <v>5.8241545200863622E-4</v>
      </c>
      <c r="HQ392" s="223">
        <f t="shared" ca="1" si="815"/>
        <v>2.8913121651425473E-3</v>
      </c>
      <c r="HR392" s="223">
        <f t="shared" ca="1" si="816"/>
        <v>3.6056333510044994E-3</v>
      </c>
      <c r="HS392" s="223">
        <f t="shared" ca="1" si="817"/>
        <v>2.3314267081725338E-3</v>
      </c>
      <c r="HT392" s="223">
        <f t="shared" ca="1" si="818"/>
        <v>-2.2857536598633148E-4</v>
      </c>
      <c r="HU392" s="223">
        <f t="shared" ca="1" si="819"/>
        <v>-2.6625167922727897E-3</v>
      </c>
      <c r="HV392" s="223">
        <f t="shared" ca="1" si="820"/>
        <v>-3.6280646742394684E-3</v>
      </c>
      <c r="HW392" s="223">
        <f t="shared" ca="1" si="821"/>
        <v>-2.5927137218815636E-3</v>
      </c>
      <c r="HX392" s="223">
        <f t="shared" ca="1" si="822"/>
        <v>-1.2746602576252917E-4</v>
      </c>
      <c r="HY392" s="223">
        <f t="shared" ca="1" si="823"/>
        <v>2.4080799272137802E-3</v>
      </c>
      <c r="HZ392" s="223">
        <f t="shared" ca="1" si="824"/>
        <v>3.6155557513596224E-3</v>
      </c>
      <c r="IA392" s="223">
        <f t="shared" ca="1" si="825"/>
        <v>2.8290314851273863E-3</v>
      </c>
      <c r="IB392" s="223">
        <f t="shared" ca="1" si="826"/>
        <v>4.8227985000317652E-4</v>
      </c>
      <c r="IC392" s="223">
        <f t="shared" ca="1" si="827"/>
        <v>-2.1304519360653136E-3</v>
      </c>
      <c r="ID392" s="223">
        <f t="shared" ca="1" si="828"/>
        <v>-3.5682270501303671E-3</v>
      </c>
      <c r="IE392" s="223">
        <f t="shared" ca="1" si="829"/>
        <v>-6.3201091888013248E-4</v>
      </c>
      <c r="IF392" s="223">
        <f t="shared" ca="1" si="830"/>
        <v>-8.3244905564731019E-4</v>
      </c>
      <c r="IG392" s="223">
        <f t="shared" ca="1" si="831"/>
        <v>1.8323065281490457E-3</v>
      </c>
      <c r="IH392" s="223">
        <f t="shared" ca="1" si="832"/>
        <v>3.4865343718170115E-3</v>
      </c>
      <c r="II392" s="223">
        <f t="shared" ca="1" si="833"/>
        <v>3.217918168647992E-3</v>
      </c>
      <c r="IJ392" s="223">
        <f t="shared" ca="1" si="834"/>
        <v>1.174601321822618E-3</v>
      </c>
      <c r="IK392" s="223">
        <f t="shared" ca="1" si="835"/>
        <v>-1.5165150067259761E-3</v>
      </c>
      <c r="IL392" s="223">
        <f t="shared" ca="1" si="836"/>
        <v>-3.3712644615695219E-3</v>
      </c>
      <c r="IM392" s="223">
        <f t="shared" ca="1" si="837"/>
        <v>-3.3667418975733298E-3</v>
      </c>
      <c r="IN392" s="223">
        <f t="shared" ca="1" si="838"/>
        <v>-1.5054415351664725E-3</v>
      </c>
      <c r="IO392" s="223">
        <f t="shared" ca="1" si="839"/>
        <v>1.1861186167767955E-3</v>
      </c>
      <c r="IP392" s="223">
        <f t="shared" ca="1" si="840"/>
        <v>3.2235274316365038E-3</v>
      </c>
      <c r="IQ392" s="223">
        <f t="shared" ca="1" si="841"/>
        <v>3.4831420615767383E-3</v>
      </c>
      <c r="IR392" s="223">
        <f t="shared" ca="1" si="842"/>
        <v>1.8217835235685227E-3</v>
      </c>
      <c r="IS392" s="223">
        <f t="shared" ca="1" si="843"/>
        <v>-8.4429925614966459E-4</v>
      </c>
      <c r="IT392" s="223">
        <f t="shared" ca="1" si="844"/>
        <v>-3.0447460703774886E-3</v>
      </c>
      <c r="IU392" s="223">
        <f t="shared" ca="1" si="845"/>
        <v>-3.5659976634479932E-3</v>
      </c>
      <c r="IV392" s="223">
        <f t="shared" ca="1" si="846"/>
        <v>-2.1205807407504349E-3</v>
      </c>
      <c r="IW392" s="223">
        <f t="shared" ca="1" si="847"/>
        <v>4.9434883214489241E-4</v>
      </c>
      <c r="IX392" s="223">
        <f t="shared" ca="1" si="848"/>
        <v>2.8366421400331699E-3</v>
      </c>
      <c r="IY392" s="223">
        <f t="shared" ca="1" si="849"/>
        <v>3.6145107584476342E-3</v>
      </c>
      <c r="IZ392" s="223">
        <f t="shared" ca="1" si="850"/>
        <v>2.3989556061715725E-3</v>
      </c>
      <c r="JA392" s="223">
        <f t="shared" ca="1" si="851"/>
        <v>-1.3963755864790177E-4</v>
      </c>
      <c r="JB392" s="223">
        <f t="shared" ca="1" si="852"/>
        <v>-2.6012197952140627E-3</v>
      </c>
    </row>
    <row r="393" spans="2:262">
      <c r="B393" s="230">
        <v>32</v>
      </c>
      <c r="C393" s="229">
        <f t="shared" si="853"/>
        <v>6.2500000000000023E-4</v>
      </c>
      <c r="D393" s="226">
        <f t="shared" ca="1" si="597"/>
        <v>58.241110491857164</v>
      </c>
      <c r="E393" s="225">
        <f ca="1">AL361</f>
        <v>0.14111049185716051</v>
      </c>
      <c r="F393" s="224">
        <v>32</v>
      </c>
      <c r="G393" s="223">
        <f t="shared" ca="1" si="854"/>
        <v>-8.3680588464259825E-4</v>
      </c>
      <c r="H393" s="223">
        <f t="shared" ca="1" si="598"/>
        <v>-6.0689981076157001E-4</v>
      </c>
      <c r="I393" s="223">
        <f t="shared" ca="1" si="599"/>
        <v>-2.1480058738079062E-5</v>
      </c>
      <c r="J393" s="223">
        <f t="shared" ca="1" si="600"/>
        <v>5.7652242037360788E-4</v>
      </c>
      <c r="K393" s="223">
        <f t="shared" ca="1" si="601"/>
        <v>8.3680588464259825E-4</v>
      </c>
      <c r="L393" s="223">
        <f t="shared" ca="1" si="602"/>
        <v>6.0689981076157012E-4</v>
      </c>
      <c r="M393" s="223">
        <f t="shared" ca="1" si="603"/>
        <v>2.148005873807917E-5</v>
      </c>
      <c r="N393" s="223">
        <f t="shared" ca="1" si="604"/>
        <v>-5.7652242037360788E-4</v>
      </c>
      <c r="O393" s="223">
        <f t="shared" ca="1" si="605"/>
        <v>-8.3680588464259814E-4</v>
      </c>
      <c r="P393" s="223">
        <f t="shared" ca="1" si="606"/>
        <v>-6.0689981076157023E-4</v>
      </c>
      <c r="Q393" s="223">
        <f t="shared" ca="1" si="607"/>
        <v>-2.1480058738079983E-5</v>
      </c>
      <c r="R393" s="223">
        <f t="shared" ca="1" si="608"/>
        <v>5.7652242037360777E-4</v>
      </c>
      <c r="S393" s="223">
        <f t="shared" ca="1" si="609"/>
        <v>8.3680588464259814E-4</v>
      </c>
      <c r="T393" s="223">
        <f t="shared" ca="1" si="610"/>
        <v>6.0689981076157023E-4</v>
      </c>
      <c r="U393" s="223">
        <f t="shared" ca="1" si="611"/>
        <v>2.1480058738080146E-5</v>
      </c>
      <c r="V393" s="223">
        <f t="shared" ca="1" si="612"/>
        <v>-5.7652242037360766E-4</v>
      </c>
      <c r="W393" s="223">
        <f t="shared" ca="1" si="613"/>
        <v>-8.3680588464259814E-4</v>
      </c>
      <c r="X393" s="223">
        <f t="shared" ca="1" si="614"/>
        <v>-6.0689981076157034E-4</v>
      </c>
      <c r="Y393" s="223">
        <f t="shared" ca="1" si="615"/>
        <v>-2.1480058738080254E-5</v>
      </c>
      <c r="Z393" s="223">
        <f t="shared" ca="1" si="616"/>
        <v>5.7652242037360766E-4</v>
      </c>
      <c r="AA393" s="223">
        <f t="shared" ca="1" si="617"/>
        <v>8.3680588464259825E-4</v>
      </c>
      <c r="AB393" s="223">
        <f t="shared" ca="1" si="618"/>
        <v>6.0689981076157142E-4</v>
      </c>
      <c r="AC393" s="223">
        <f t="shared" ca="1" si="619"/>
        <v>2.1480058738080363E-5</v>
      </c>
      <c r="AD393" s="223">
        <f t="shared" ca="1" si="620"/>
        <v>-5.7652242037360755E-4</v>
      </c>
      <c r="AE393" s="223">
        <f t="shared" ca="1" si="621"/>
        <v>-8.3680588464259825E-4</v>
      </c>
      <c r="AF393" s="223">
        <f t="shared" ca="1" si="622"/>
        <v>-6.0689981076156947E-4</v>
      </c>
      <c r="AG393" s="223">
        <f t="shared" ca="1" si="623"/>
        <v>-2.1480058738080363E-5</v>
      </c>
      <c r="AH393" s="223">
        <f t="shared" ca="1" si="624"/>
        <v>5.7652242037360745E-4</v>
      </c>
      <c r="AI393" s="223">
        <f t="shared" ca="1" si="625"/>
        <v>8.3680588464259825E-4</v>
      </c>
      <c r="AJ393" s="223">
        <f t="shared" ca="1" si="626"/>
        <v>6.0689981076157153E-4</v>
      </c>
      <c r="AK393" s="223">
        <f t="shared" ca="1" si="627"/>
        <v>2.1480058738080471E-5</v>
      </c>
      <c r="AL393" s="223">
        <f t="shared" ca="1" si="628"/>
        <v>-5.7652242037360745E-4</v>
      </c>
      <c r="AM393" s="223">
        <f t="shared" ca="1" si="629"/>
        <v>-8.3680588464259825E-4</v>
      </c>
      <c r="AN393" s="223">
        <f t="shared" ca="1" si="630"/>
        <v>-6.0689981076156958E-4</v>
      </c>
      <c r="AO393" s="223">
        <f t="shared" ca="1" si="631"/>
        <v>-2.1480058738080634E-5</v>
      </c>
      <c r="AP393" s="223">
        <f t="shared" ca="1" si="632"/>
        <v>5.7652242037360734E-4</v>
      </c>
      <c r="AQ393" s="223">
        <f t="shared" ca="1" si="633"/>
        <v>8.3680588464259814E-4</v>
      </c>
      <c r="AR393" s="223">
        <f t="shared" ca="1" si="634"/>
        <v>6.0689981076157175E-4</v>
      </c>
      <c r="AS393" s="223">
        <f t="shared" ca="1" si="635"/>
        <v>2.1480058738080796E-5</v>
      </c>
      <c r="AT393" s="223">
        <f t="shared" ca="1" si="636"/>
        <v>-5.7652242037360723E-4</v>
      </c>
      <c r="AU393" s="223">
        <f t="shared" ca="1" si="637"/>
        <v>-8.3680588464259814E-4</v>
      </c>
      <c r="AV393" s="223">
        <f t="shared" ca="1" si="638"/>
        <v>-6.0689981076156969E-4</v>
      </c>
      <c r="AW393" s="223">
        <f t="shared" ca="1" si="639"/>
        <v>-2.1480058738080851E-5</v>
      </c>
      <c r="AX393" s="223">
        <f t="shared" ca="1" si="640"/>
        <v>5.7652242037360506E-4</v>
      </c>
      <c r="AY393" s="223">
        <f t="shared" ca="1" si="641"/>
        <v>8.3680588464259814E-4</v>
      </c>
      <c r="AZ393" s="223">
        <f t="shared" ca="1" si="642"/>
        <v>6.0689981076157186E-4</v>
      </c>
      <c r="BA393" s="223">
        <f t="shared" ca="1" si="643"/>
        <v>2.1480058738078032E-5</v>
      </c>
      <c r="BB393" s="223">
        <f t="shared" ca="1" si="644"/>
        <v>-5.7652242037360712E-4</v>
      </c>
      <c r="BC393" s="223">
        <f t="shared" ca="1" si="645"/>
        <v>-8.3680588464259804E-4</v>
      </c>
      <c r="BD393" s="223">
        <f t="shared" ca="1" si="646"/>
        <v>-6.068998107615699E-4</v>
      </c>
      <c r="BE393" s="223">
        <f t="shared" ca="1" si="647"/>
        <v>-2.1480058738081013E-5</v>
      </c>
      <c r="BF393" s="223">
        <f t="shared" ca="1" si="648"/>
        <v>5.7652242037360918E-4</v>
      </c>
      <c r="BG393" s="223">
        <f t="shared" ca="1" si="649"/>
        <v>8.3680588464259825E-4</v>
      </c>
      <c r="BH393" s="223">
        <f t="shared" ca="1" si="650"/>
        <v>6.0689981076157196E-4</v>
      </c>
      <c r="BI393" s="223">
        <f t="shared" ca="1" si="651"/>
        <v>2.148005873807814E-5</v>
      </c>
      <c r="BJ393" s="223">
        <f t="shared" ca="1" si="652"/>
        <v>-5.765224203736069E-4</v>
      </c>
      <c r="BK393" s="223">
        <f t="shared" ca="1" si="653"/>
        <v>-8.3680588464259804E-4</v>
      </c>
      <c r="BL393" s="223">
        <f t="shared" ca="1" si="654"/>
        <v>-6.0689981076157001E-4</v>
      </c>
      <c r="BM393" s="223">
        <f t="shared" ca="1" si="655"/>
        <v>-2.1480058738081284E-5</v>
      </c>
      <c r="BN393" s="223">
        <f t="shared" ca="1" si="656"/>
        <v>5.7652242037360473E-4</v>
      </c>
      <c r="BO393" s="223">
        <f t="shared" ca="1" si="657"/>
        <v>8.3680588464259814E-4</v>
      </c>
      <c r="BP393" s="223">
        <f t="shared" ca="1" si="658"/>
        <v>6.0689981076157218E-4</v>
      </c>
      <c r="BQ393" s="223">
        <f t="shared" ca="1" si="659"/>
        <v>2.1480058738078411E-5</v>
      </c>
      <c r="BR393" s="223">
        <f t="shared" ca="1" si="660"/>
        <v>-5.7652242037360679E-4</v>
      </c>
      <c r="BS393" s="223">
        <f t="shared" ca="1" si="661"/>
        <v>-8.3680588464259804E-4</v>
      </c>
      <c r="BT393" s="223">
        <f t="shared" ca="1" si="662"/>
        <v>-6.0689981076157012E-4</v>
      </c>
      <c r="BU393" s="223">
        <f t="shared" ca="1" si="663"/>
        <v>-2.1480058738081393E-5</v>
      </c>
      <c r="BV393" s="223">
        <f t="shared" ca="1" si="664"/>
        <v>5.7652242037360885E-4</v>
      </c>
      <c r="BW393" s="223">
        <f t="shared" ca="1" si="665"/>
        <v>8.3680588464259814E-4</v>
      </c>
      <c r="BX393" s="223">
        <f t="shared" ca="1" si="666"/>
        <v>6.0689981076157229E-4</v>
      </c>
      <c r="BY393" s="223">
        <f t="shared" ca="1" si="667"/>
        <v>2.1480058738078574E-5</v>
      </c>
      <c r="BZ393" s="223">
        <f t="shared" ca="1" si="668"/>
        <v>-5.7652242037360669E-4</v>
      </c>
      <c r="CA393" s="223">
        <f t="shared" ca="1" si="669"/>
        <v>-8.3680588464259804E-4</v>
      </c>
      <c r="CB393" s="223">
        <f t="shared" ca="1" si="670"/>
        <v>-6.0689981076157034E-4</v>
      </c>
      <c r="CC393" s="223">
        <f t="shared" ca="1" si="671"/>
        <v>-2.1480058738081718E-5</v>
      </c>
      <c r="CD393" s="223">
        <f t="shared" ca="1" si="672"/>
        <v>5.7652242037360441E-4</v>
      </c>
      <c r="CE393" s="223">
        <f t="shared" ca="1" si="673"/>
        <v>8.3680588464259814E-4</v>
      </c>
      <c r="CF393" s="223">
        <f t="shared" ca="1" si="674"/>
        <v>6.068998107615724E-4</v>
      </c>
      <c r="CG393" s="223">
        <f t="shared" ca="1" si="675"/>
        <v>2.1480058738078791E-5</v>
      </c>
      <c r="CH393" s="223">
        <f t="shared" ca="1" si="676"/>
        <v>-5.7652242037360647E-4</v>
      </c>
      <c r="CI393" s="223">
        <f t="shared" ca="1" si="677"/>
        <v>-8.3680588464259804E-4</v>
      </c>
      <c r="CJ393" s="223">
        <f t="shared" ca="1" si="678"/>
        <v>-6.0689981076157457E-4</v>
      </c>
      <c r="CK393" s="223">
        <f t="shared" ca="1" si="679"/>
        <v>-2.1480058738075917E-5</v>
      </c>
      <c r="CL393" s="223">
        <f t="shared" ca="1" si="680"/>
        <v>5.7652242037360853E-4</v>
      </c>
      <c r="CM393" s="223">
        <f t="shared" ca="1" si="681"/>
        <v>8.3680588464259814E-4</v>
      </c>
      <c r="CN393" s="223">
        <f t="shared" ca="1" si="682"/>
        <v>6.0689981076157251E-4</v>
      </c>
      <c r="CO393" s="223">
        <f t="shared" ca="1" si="683"/>
        <v>2.1480058738084971E-5</v>
      </c>
      <c r="CP393" s="223">
        <f t="shared" ca="1" si="684"/>
        <v>-5.7652242037360202E-4</v>
      </c>
      <c r="CQ393" s="223">
        <f t="shared" ca="1" si="685"/>
        <v>-8.3680588464259825E-4</v>
      </c>
      <c r="CR393" s="223">
        <f t="shared" ca="1" si="686"/>
        <v>-6.0689981076157056E-4</v>
      </c>
      <c r="CS393" s="223">
        <f t="shared" ca="1" si="687"/>
        <v>-2.1480058738082043E-5</v>
      </c>
      <c r="CT393" s="223">
        <f t="shared" ca="1" si="688"/>
        <v>5.7652242037360408E-4</v>
      </c>
      <c r="CU393" s="223">
        <f t="shared" ca="1" si="689"/>
        <v>8.3680588464259804E-4</v>
      </c>
      <c r="CV393" s="223">
        <f t="shared" ca="1" si="690"/>
        <v>6.068998107615686E-4</v>
      </c>
      <c r="CW393" s="223">
        <f t="shared" ca="1" si="691"/>
        <v>2.148005873807917E-5</v>
      </c>
      <c r="CX393" s="223">
        <f t="shared" ca="1" si="692"/>
        <v>-5.7652242037360625E-4</v>
      </c>
      <c r="CY393" s="223">
        <f t="shared" ca="1" si="693"/>
        <v>-8.3680588464259804E-4</v>
      </c>
      <c r="CZ393" s="223">
        <f t="shared" ca="1" si="694"/>
        <v>-6.0689981076157478E-4</v>
      </c>
      <c r="DA393" s="223">
        <f t="shared" ca="1" si="695"/>
        <v>-2.1480058738076297E-5</v>
      </c>
      <c r="DB393" s="223">
        <f t="shared" ca="1" si="696"/>
        <v>5.7652242037360831E-4</v>
      </c>
      <c r="DC393" s="223">
        <f t="shared" ca="1" si="697"/>
        <v>8.3680588464259814E-4</v>
      </c>
      <c r="DD393" s="223">
        <f t="shared" ca="1" si="698"/>
        <v>6.0689981076157283E-4</v>
      </c>
      <c r="DE393" s="223">
        <f t="shared" ca="1" si="699"/>
        <v>2.148005873808535E-5</v>
      </c>
      <c r="DF393" s="223">
        <f t="shared" ca="1" si="700"/>
        <v>-5.7652242037361037E-4</v>
      </c>
      <c r="DG393" s="223">
        <f t="shared" ca="1" si="701"/>
        <v>-8.3680588464259814E-4</v>
      </c>
      <c r="DH393" s="223">
        <f t="shared" ca="1" si="702"/>
        <v>-6.0689981076157088E-4</v>
      </c>
      <c r="DI393" s="223">
        <f t="shared" ca="1" si="703"/>
        <v>-2.1480058738082477E-5</v>
      </c>
      <c r="DJ393" s="223">
        <f t="shared" ca="1" si="704"/>
        <v>5.7652242037360387E-4</v>
      </c>
      <c r="DK393" s="223">
        <f t="shared" ca="1" si="705"/>
        <v>8.3680588464259804E-4</v>
      </c>
      <c r="DL393" s="223">
        <f t="shared" ca="1" si="706"/>
        <v>6.0689981076156893E-4</v>
      </c>
      <c r="DM393" s="223">
        <f t="shared" ca="1" si="707"/>
        <v>2.1480058738079604E-5</v>
      </c>
      <c r="DN393" s="223">
        <f t="shared" ca="1" si="708"/>
        <v>-5.7652242037360593E-4</v>
      </c>
      <c r="DO393" s="223">
        <f t="shared" ca="1" si="709"/>
        <v>-8.3680588464259804E-4</v>
      </c>
      <c r="DP393" s="223">
        <f t="shared" ca="1" si="710"/>
        <v>-6.0689981076157511E-4</v>
      </c>
      <c r="DQ393" s="223">
        <f t="shared" ca="1" si="711"/>
        <v>-2.1480058738076676E-5</v>
      </c>
      <c r="DR393" s="223">
        <f t="shared" ca="1" si="712"/>
        <v>5.7652242037360799E-4</v>
      </c>
      <c r="DS393" s="223">
        <f t="shared" ca="1" si="713"/>
        <v>8.3680588464259804E-4</v>
      </c>
      <c r="DT393" s="223">
        <f t="shared" ca="1" si="714"/>
        <v>6.0689981076157316E-4</v>
      </c>
      <c r="DU393" s="223">
        <f t="shared" ca="1" si="715"/>
        <v>2.1480058738085729E-5</v>
      </c>
      <c r="DV393" s="223">
        <f t="shared" ca="1" si="716"/>
        <v>-5.7652242037360148E-4</v>
      </c>
      <c r="DW393" s="223">
        <f t="shared" ca="1" si="717"/>
        <v>-8.3680588464259825E-4</v>
      </c>
      <c r="DX393" s="223">
        <f t="shared" ca="1" si="718"/>
        <v>-6.068998107615711E-4</v>
      </c>
      <c r="DY393" s="223">
        <f t="shared" ca="1" si="719"/>
        <v>-2.1480058738082856E-5</v>
      </c>
      <c r="DZ393" s="223">
        <f t="shared" ca="1" si="720"/>
        <v>5.7652242037360354E-4</v>
      </c>
      <c r="EA393" s="223">
        <f t="shared" ca="1" si="721"/>
        <v>8.3680588464259804E-4</v>
      </c>
      <c r="EB393" s="223">
        <f t="shared" ca="1" si="722"/>
        <v>6.0689981076156915E-4</v>
      </c>
      <c r="EC393" s="223">
        <f t="shared" ca="1" si="723"/>
        <v>2.1480058738079983E-5</v>
      </c>
      <c r="ED393" s="223">
        <f t="shared" ca="1" si="724"/>
        <v>-5.765224203736056E-4</v>
      </c>
      <c r="EE393" s="223">
        <f t="shared" ca="1" si="725"/>
        <v>-8.3680588464259804E-4</v>
      </c>
      <c r="EF393" s="223">
        <f t="shared" ca="1" si="726"/>
        <v>-6.0689981076157543E-4</v>
      </c>
      <c r="EG393" s="223">
        <f t="shared" ca="1" si="727"/>
        <v>-2.1480058738077164E-5</v>
      </c>
      <c r="EH393" s="223">
        <f t="shared" ca="1" si="728"/>
        <v>5.7652242037360766E-4</v>
      </c>
      <c r="EI393" s="223">
        <f t="shared" ca="1" si="729"/>
        <v>8.3680588464259814E-4</v>
      </c>
      <c r="EJ393" s="223">
        <f t="shared" ca="1" si="730"/>
        <v>6.0689981076157337E-4</v>
      </c>
      <c r="EK393" s="223">
        <f t="shared" ca="1" si="731"/>
        <v>2.1480058738086163E-5</v>
      </c>
      <c r="EL393" s="223">
        <f t="shared" ca="1" si="732"/>
        <v>-5.7652242037360972E-4</v>
      </c>
      <c r="EM393" s="223">
        <f t="shared" ca="1" si="733"/>
        <v>-8.3680588464259825E-4</v>
      </c>
      <c r="EN393" s="223">
        <f t="shared" ca="1" si="734"/>
        <v>-6.0689981076157142E-4</v>
      </c>
      <c r="EO393" s="223">
        <f t="shared" ca="1" si="735"/>
        <v>-2.148005873808329E-5</v>
      </c>
      <c r="EP393" s="223">
        <f t="shared" ca="1" si="736"/>
        <v>5.7652242037360322E-4</v>
      </c>
      <c r="EQ393" s="223">
        <f t="shared" ca="1" si="737"/>
        <v>8.3680588464259793E-4</v>
      </c>
      <c r="ER393" s="223">
        <f t="shared" ca="1" si="738"/>
        <v>6.0689981076156947E-4</v>
      </c>
      <c r="ES393" s="223">
        <f t="shared" ca="1" si="739"/>
        <v>2.1480058738080363E-5</v>
      </c>
      <c r="ET393" s="223">
        <f t="shared" ca="1" si="740"/>
        <v>-5.7652242037360528E-4</v>
      </c>
      <c r="EU393" s="223">
        <f t="shared" ca="1" si="741"/>
        <v>-8.3680588464259804E-4</v>
      </c>
      <c r="EV393" s="223">
        <f t="shared" ca="1" si="742"/>
        <v>-6.0689981076157565E-4</v>
      </c>
      <c r="EW393" s="223">
        <f t="shared" ca="1" si="743"/>
        <v>-2.1480058738077598E-5</v>
      </c>
      <c r="EX393" s="223">
        <f t="shared" ca="1" si="744"/>
        <v>5.7652242037360745E-4</v>
      </c>
      <c r="EY393" s="223">
        <f t="shared" ca="1" si="745"/>
        <v>8.3680588464259804E-4</v>
      </c>
      <c r="EZ393" s="223">
        <f t="shared" ca="1" si="746"/>
        <v>6.068998107615737E-4</v>
      </c>
      <c r="FA393" s="223">
        <f t="shared" ca="1" si="747"/>
        <v>2.1480058738086597E-5</v>
      </c>
      <c r="FB393" s="223">
        <f t="shared" ca="1" si="748"/>
        <v>-5.7652242037360083E-4</v>
      </c>
      <c r="FC393" s="223">
        <f t="shared" ca="1" si="749"/>
        <v>-8.3680588464259814E-4</v>
      </c>
      <c r="FD393" s="223">
        <f t="shared" ca="1" si="750"/>
        <v>-6.0689981076157175E-4</v>
      </c>
      <c r="FE393" s="223">
        <f t="shared" ca="1" si="751"/>
        <v>-2.1480058738083669E-5</v>
      </c>
      <c r="FF393" s="223">
        <f t="shared" ca="1" si="752"/>
        <v>5.7652242037360289E-4</v>
      </c>
      <c r="FG393" s="223">
        <f t="shared" ca="1" si="753"/>
        <v>8.3680588464259804E-4</v>
      </c>
      <c r="FH393" s="223">
        <f t="shared" ca="1" si="754"/>
        <v>6.0689981076156969E-4</v>
      </c>
      <c r="FI393" s="223">
        <f t="shared" ca="1" si="755"/>
        <v>2.1480058738080851E-5</v>
      </c>
      <c r="FJ393" s="223">
        <f t="shared" ca="1" si="756"/>
        <v>-5.7652242037360506E-4</v>
      </c>
      <c r="FK393" s="223">
        <f t="shared" ca="1" si="757"/>
        <v>-8.3680588464259804E-4</v>
      </c>
      <c r="FL393" s="223">
        <f t="shared" ca="1" si="758"/>
        <v>-6.0689981076157598E-4</v>
      </c>
      <c r="FM393" s="223">
        <f t="shared" ca="1" si="759"/>
        <v>-2.1480058738089849E-5</v>
      </c>
      <c r="FN393" s="223">
        <f t="shared" ca="1" si="760"/>
        <v>5.7652242037359845E-4</v>
      </c>
      <c r="FO393" s="223">
        <f t="shared" ca="1" si="761"/>
        <v>8.3680588464259782E-4</v>
      </c>
      <c r="FP393" s="223">
        <f t="shared" ca="1" si="762"/>
        <v>6.0689981076156578E-4</v>
      </c>
      <c r="FQ393" s="223">
        <f t="shared" ca="1" si="763"/>
        <v>2.1480058738075104E-5</v>
      </c>
      <c r="FR393" s="223">
        <f t="shared" ca="1" si="764"/>
        <v>-5.7652242037360918E-4</v>
      </c>
      <c r="FS393" s="223">
        <f t="shared" ca="1" si="765"/>
        <v>-8.3680588464259825E-4</v>
      </c>
      <c r="FT393" s="223">
        <f t="shared" ca="1" si="766"/>
        <v>-6.0689981076157196E-4</v>
      </c>
      <c r="FU393" s="223">
        <f t="shared" ca="1" si="767"/>
        <v>-2.1480058738084103E-5</v>
      </c>
      <c r="FV393" s="223">
        <f t="shared" ca="1" si="768"/>
        <v>5.7652242037360267E-4</v>
      </c>
      <c r="FW393" s="223">
        <f t="shared" ca="1" si="769"/>
        <v>8.3680588464259793E-4</v>
      </c>
      <c r="FX393" s="223">
        <f t="shared" ca="1" si="770"/>
        <v>6.0689981076157825E-4</v>
      </c>
      <c r="FY393" s="223">
        <f t="shared" ca="1" si="771"/>
        <v>2.1480058738093156E-5</v>
      </c>
      <c r="FZ393" s="223">
        <f t="shared" ca="1" si="772"/>
        <v>-5.7652242037359606E-4</v>
      </c>
      <c r="GA393" s="223">
        <f t="shared" ca="1" si="773"/>
        <v>-8.3680588464259836E-4</v>
      </c>
      <c r="GB393" s="223">
        <f t="shared" ca="1" si="774"/>
        <v>-6.0689981076156806E-4</v>
      </c>
      <c r="GC393" s="223">
        <f t="shared" ca="1" si="775"/>
        <v>-2.1480058738078411E-5</v>
      </c>
      <c r="GD393" s="223">
        <f t="shared" ca="1" si="776"/>
        <v>5.7652242037360679E-4</v>
      </c>
      <c r="GE393" s="223">
        <f t="shared" ca="1" si="777"/>
        <v>8.3680588464259804E-4</v>
      </c>
      <c r="GF393" s="223">
        <f t="shared" ca="1" si="778"/>
        <v>6.0689981076157424E-4</v>
      </c>
      <c r="GG393" s="223">
        <f t="shared" ca="1" si="779"/>
        <v>2.148005873808741E-5</v>
      </c>
      <c r="GH393" s="223">
        <f t="shared" ca="1" si="780"/>
        <v>-5.7652242037360029E-4</v>
      </c>
      <c r="GI393" s="223">
        <f t="shared" ca="1" si="781"/>
        <v>-8.3680588464259782E-4</v>
      </c>
      <c r="GJ393" s="223">
        <f t="shared" ca="1" si="782"/>
        <v>-6.0689981076158042E-4</v>
      </c>
      <c r="GK393" s="223">
        <f t="shared" ca="1" si="783"/>
        <v>-2.1480058738072611E-5</v>
      </c>
      <c r="GL393" s="223">
        <f t="shared" ca="1" si="784"/>
        <v>5.7652242037361091E-4</v>
      </c>
      <c r="GM393" s="223">
        <f t="shared" ca="1" si="785"/>
        <v>8.3680588464259825E-4</v>
      </c>
      <c r="GN393" s="223">
        <f t="shared" ca="1" si="786"/>
        <v>6.0689981076157034E-4</v>
      </c>
      <c r="GO393" s="223">
        <f t="shared" ca="1" si="787"/>
        <v>2.1480058738081718E-5</v>
      </c>
      <c r="GP393" s="223">
        <f t="shared" ca="1" si="788"/>
        <v>-5.7652242037360441E-4</v>
      </c>
      <c r="GQ393" s="223">
        <f t="shared" ca="1" si="789"/>
        <v>-8.3680588464259804E-4</v>
      </c>
      <c r="GR393" s="223">
        <f t="shared" ca="1" si="790"/>
        <v>-6.0689981076157652E-4</v>
      </c>
      <c r="GS393" s="223">
        <f t="shared" ca="1" si="791"/>
        <v>-2.1480058738090663E-5</v>
      </c>
      <c r="GT393" s="223">
        <f t="shared" ca="1" si="792"/>
        <v>5.765224203735979E-4</v>
      </c>
      <c r="GU393" s="223">
        <f t="shared" ca="1" si="793"/>
        <v>8.3680588464259782E-4</v>
      </c>
      <c r="GV393" s="223">
        <f t="shared" ca="1" si="794"/>
        <v>6.0689981076156633E-4</v>
      </c>
      <c r="GW393" s="223">
        <f t="shared" ca="1" si="795"/>
        <v>2.1480058738075917E-5</v>
      </c>
      <c r="GX393" s="223">
        <f t="shared" ca="1" si="796"/>
        <v>-5.7652242037360853E-4</v>
      </c>
      <c r="GY393" s="223">
        <f t="shared" ca="1" si="797"/>
        <v>-8.3680588464259814E-4</v>
      </c>
      <c r="GZ393" s="223">
        <f t="shared" ca="1" si="798"/>
        <v>-6.0689981076157251E-4</v>
      </c>
      <c r="HA393" s="223">
        <f t="shared" ca="1" si="799"/>
        <v>-2.1480058738084971E-5</v>
      </c>
      <c r="HB393" s="223">
        <f t="shared" ca="1" si="800"/>
        <v>5.7652242037360202E-4</v>
      </c>
      <c r="HC393" s="223">
        <f t="shared" ca="1" si="801"/>
        <v>8.3680588464259782E-4</v>
      </c>
      <c r="HD393" s="223">
        <f t="shared" ca="1" si="802"/>
        <v>6.068998107615788E-4</v>
      </c>
      <c r="HE393" s="223">
        <f t="shared" ca="1" si="803"/>
        <v>2.1480058738093915E-5</v>
      </c>
      <c r="HF393" s="223">
        <f t="shared" ca="1" si="804"/>
        <v>-5.7652242037361276E-4</v>
      </c>
      <c r="HG393" s="223">
        <f t="shared" ca="1" si="805"/>
        <v>-8.3680588464259825E-4</v>
      </c>
      <c r="HH393" s="223">
        <f t="shared" ca="1" si="806"/>
        <v>-6.068998107615686E-4</v>
      </c>
      <c r="HI393" s="223">
        <f t="shared" ca="1" si="807"/>
        <v>-2.148005873807917E-5</v>
      </c>
      <c r="HJ393" s="223">
        <f t="shared" ca="1" si="808"/>
        <v>5.7652242037360625E-4</v>
      </c>
      <c r="HK393" s="223">
        <f t="shared" ca="1" si="809"/>
        <v>8.3680588464259804E-4</v>
      </c>
      <c r="HL393" s="223">
        <f t="shared" ca="1" si="810"/>
        <v>6.0689981076157478E-4</v>
      </c>
      <c r="HM393" s="223">
        <f t="shared" ca="1" si="811"/>
        <v>2.1480058738088277E-5</v>
      </c>
      <c r="HN393" s="223">
        <f t="shared" ca="1" si="812"/>
        <v>-5.7652242037359964E-4</v>
      </c>
      <c r="HO393" s="223">
        <f t="shared" ca="1" si="813"/>
        <v>-8.3680588464259782E-4</v>
      </c>
      <c r="HP393" s="223">
        <f t="shared" ca="1" si="814"/>
        <v>-6.0689981076158107E-4</v>
      </c>
      <c r="HQ393" s="223">
        <f t="shared" ca="1" si="815"/>
        <v>-2.148005873807337E-5</v>
      </c>
      <c r="HR393" s="223">
        <f t="shared" ca="1" si="816"/>
        <v>5.7652242037361037E-4</v>
      </c>
      <c r="HS393" s="223">
        <f t="shared" ca="1" si="817"/>
        <v>8.3680588464259814E-4</v>
      </c>
      <c r="HT393" s="223">
        <f t="shared" ca="1" si="818"/>
        <v>6.0689981076157088E-4</v>
      </c>
      <c r="HU393" s="223">
        <f t="shared" ca="1" si="819"/>
        <v>2.1480058738082477E-5</v>
      </c>
      <c r="HV393" s="223">
        <f t="shared" ca="1" si="820"/>
        <v>-5.7652242037360387E-4</v>
      </c>
      <c r="HW393" s="223">
        <f t="shared" ca="1" si="821"/>
        <v>-8.3680588464259804E-4</v>
      </c>
      <c r="HX393" s="223">
        <f t="shared" ca="1" si="822"/>
        <v>-6.0689981076157706E-4</v>
      </c>
      <c r="HY393" s="223">
        <f t="shared" ca="1" si="823"/>
        <v>-2.148005873809153E-5</v>
      </c>
      <c r="HZ393" s="223">
        <f t="shared" ca="1" si="824"/>
        <v>5.7652242037359725E-4</v>
      </c>
      <c r="IA393" s="223">
        <f t="shared" ca="1" si="825"/>
        <v>8.3680588464259771E-4</v>
      </c>
      <c r="IB393" s="223">
        <f t="shared" ca="1" si="826"/>
        <v>6.0689981076156687E-4</v>
      </c>
      <c r="IC393" s="223">
        <f t="shared" ca="1" si="827"/>
        <v>2.1480058738076676E-5</v>
      </c>
      <c r="ID393" s="223">
        <f t="shared" ca="1" si="828"/>
        <v>-5.7652242037360799E-4</v>
      </c>
      <c r="IE393" s="223">
        <f t="shared" ca="1" si="829"/>
        <v>2.1480058738079658E-5</v>
      </c>
      <c r="IF393" s="223">
        <f t="shared" ca="1" si="830"/>
        <v>-6.0689981076157316E-4</v>
      </c>
      <c r="IG393" s="223">
        <f t="shared" ca="1" si="831"/>
        <v>-2.1480058738085729E-5</v>
      </c>
      <c r="IH393" s="223">
        <f t="shared" ca="1" si="832"/>
        <v>5.7652242037360148E-4</v>
      </c>
      <c r="II393" s="223">
        <f t="shared" ca="1" si="833"/>
        <v>8.3680588464259782E-4</v>
      </c>
      <c r="IJ393" s="223">
        <f t="shared" ca="1" si="834"/>
        <v>6.0689981076157934E-4</v>
      </c>
      <c r="IK393" s="223">
        <f t="shared" ca="1" si="835"/>
        <v>2.1480058738094837E-5</v>
      </c>
      <c r="IL393" s="223">
        <f t="shared" ca="1" si="836"/>
        <v>-5.7652242037359487E-4</v>
      </c>
      <c r="IM393" s="223">
        <f t="shared" ca="1" si="837"/>
        <v>-8.3680588464259825E-4</v>
      </c>
      <c r="IN393" s="223">
        <f t="shared" ca="1" si="838"/>
        <v>-6.0689981076156915E-4</v>
      </c>
      <c r="IO393" s="223">
        <f t="shared" ca="1" si="839"/>
        <v>-2.1480058738079983E-5</v>
      </c>
      <c r="IP393" s="223">
        <f t="shared" ca="1" si="840"/>
        <v>5.765224203736056E-4</v>
      </c>
      <c r="IQ393" s="223">
        <f t="shared" ca="1" si="841"/>
        <v>8.3680588464259804E-4</v>
      </c>
      <c r="IR393" s="223">
        <f t="shared" ca="1" si="842"/>
        <v>6.0689981076157543E-4</v>
      </c>
      <c r="IS393" s="223">
        <f t="shared" ca="1" si="843"/>
        <v>2.1480058738089036E-5</v>
      </c>
      <c r="IT393" s="223">
        <f t="shared" ca="1" si="844"/>
        <v>-5.765224203735991E-4</v>
      </c>
      <c r="IU393" s="223">
        <f t="shared" ca="1" si="845"/>
        <v>-8.3680588464259782E-4</v>
      </c>
      <c r="IV393" s="223">
        <f t="shared" ca="1" si="846"/>
        <v>-6.0689981076158161E-4</v>
      </c>
      <c r="IW393" s="223">
        <f t="shared" ca="1" si="847"/>
        <v>-2.1480058738074345E-5</v>
      </c>
      <c r="IX393" s="223">
        <f t="shared" ca="1" si="848"/>
        <v>5.7652242037360972E-4</v>
      </c>
      <c r="IY393" s="223">
        <f t="shared" ca="1" si="849"/>
        <v>8.3680588464259825E-4</v>
      </c>
      <c r="IZ393" s="223">
        <f t="shared" ca="1" si="850"/>
        <v>6.0689981076157142E-4</v>
      </c>
      <c r="JA393" s="223">
        <f t="shared" ca="1" si="851"/>
        <v>2.148005873808329E-5</v>
      </c>
      <c r="JB393" s="223">
        <f t="shared" ca="1" si="852"/>
        <v>-5.7652242037360322E-4</v>
      </c>
    </row>
    <row r="394" spans="2:262">
      <c r="B394" s="230">
        <v>33</v>
      </c>
      <c r="C394" s="229">
        <f t="shared" si="853"/>
        <v>6.4453125000000025E-4</v>
      </c>
      <c r="D394" s="226">
        <f t="shared" ca="1" si="597"/>
        <v>58.238407304025259</v>
      </c>
      <c r="E394" s="225">
        <f ca="1">AM361</f>
        <v>0.13840730402526069</v>
      </c>
      <c r="F394" s="224">
        <v>33</v>
      </c>
      <c r="G394" s="223">
        <f t="shared" ca="1" si="854"/>
        <v>2.0424457102739997E-3</v>
      </c>
      <c r="H394" s="223">
        <f t="shared" ca="1" si="598"/>
        <v>1.3275589077784288E-3</v>
      </c>
      <c r="I394" s="223">
        <f t="shared" ca="1" si="599"/>
        <v>-2.1163432539383334E-4</v>
      </c>
      <c r="J394" s="223">
        <f t="shared" ca="1" si="600"/>
        <v>-1.6194198038126796E-3</v>
      </c>
      <c r="K394" s="223">
        <f t="shared" ca="1" si="601"/>
        <v>-2.0216769019641449E-3</v>
      </c>
      <c r="L394" s="223">
        <f t="shared" ca="1" si="602"/>
        <v>-1.1686365807127247E-3</v>
      </c>
      <c r="M394" s="223">
        <f t="shared" ca="1" si="603"/>
        <v>4.1003229303551334E-4</v>
      </c>
      <c r="N394" s="223">
        <f t="shared" ca="1" si="604"/>
        <v>1.7341043621117182E-3</v>
      </c>
      <c r="O394" s="223">
        <f t="shared" ca="1" si="605"/>
        <v>1.981438239927363E-3</v>
      </c>
      <c r="P394" s="223">
        <f t="shared" ca="1" si="606"/>
        <v>9.9845964453301869E-4</v>
      </c>
      <c r="Q394" s="223">
        <f t="shared" ca="1" si="607"/>
        <v>-6.0448142554881063E-4</v>
      </c>
      <c r="R394" s="223">
        <f t="shared" ca="1" si="608"/>
        <v>-1.8320885474457501E-3</v>
      </c>
      <c r="S394" s="223">
        <f t="shared" ca="1" si="609"/>
        <v>-1.9221172444757581E-3</v>
      </c>
      <c r="T394" s="223">
        <f t="shared" ca="1" si="610"/>
        <v>-8.186669961628986E-4</v>
      </c>
      <c r="U394" s="223">
        <f t="shared" ca="1" si="611"/>
        <v>7.9310907149091102E-4</v>
      </c>
      <c r="V394" s="223">
        <f t="shared" ca="1" si="612"/>
        <v>1.9124287185464032E-3</v>
      </c>
      <c r="W394" s="223">
        <f t="shared" ca="1" si="613"/>
        <v>1.8442852092236846E-3</v>
      </c>
      <c r="X394" s="223">
        <f t="shared" ca="1" si="614"/>
        <v>6.3099013709082697E-4</v>
      </c>
      <c r="Y394" s="223">
        <f t="shared" ca="1" si="615"/>
        <v>-9.7409864351703378E-4</v>
      </c>
      <c r="Z394" s="223">
        <f t="shared" ca="1" si="616"/>
        <v>-1.9743511556475747E-3</v>
      </c>
      <c r="AA394" s="223">
        <f t="shared" ca="1" si="617"/>
        <v>-1.7486916992179363E-3</v>
      </c>
      <c r="AB394" s="223">
        <f t="shared" ca="1" si="618"/>
        <v>-4.3723649806427106E-4</v>
      </c>
      <c r="AC394" s="223">
        <f t="shared" ca="1" si="619"/>
        <v>1.145707113109606E-3</v>
      </c>
      <c r="AD394" s="223">
        <f t="shared" ca="1" si="620"/>
        <v>2.0172595118297314E-3</v>
      </c>
      <c r="AE394" s="223">
        <f t="shared" ca="1" si="621"/>
        <v>1.6362573322165998E-3</v>
      </c>
      <c r="AF394" s="223">
        <f t="shared" ca="1" si="622"/>
        <v>2.3927203254357722E-4</v>
      </c>
      <c r="AG394" s="223">
        <f t="shared" ca="1" si="623"/>
        <v>-1.3062817968957131E-3</v>
      </c>
      <c r="AH394" s="223">
        <f t="shared" ca="1" si="624"/>
        <v>-2.0407405561667464E-3</v>
      </c>
      <c r="AI394" s="223">
        <f t="shared" ca="1" si="625"/>
        <v>-1.508064912636774E-3</v>
      </c>
      <c r="AJ394" s="223">
        <f t="shared" ca="1" si="626"/>
        <v>-3.9003246550090584E-5</v>
      </c>
      <c r="AK394" s="223">
        <f t="shared" ca="1" si="627"/>
        <v>1.4542762728914469E-3</v>
      </c>
      <c r="AL394" s="223">
        <f t="shared" ca="1" si="628"/>
        <v>2.0445681533656102E-3</v>
      </c>
      <c r="AM394" s="223">
        <f t="shared" ca="1" si="629"/>
        <v>1.3653490035561171E-3</v>
      </c>
      <c r="AN394" s="223">
        <f t="shared" ca="1" si="630"/>
        <v>-1.6164116202901696E-4</v>
      </c>
      <c r="AO394" s="223">
        <f t="shared" ca="1" si="631"/>
        <v>-1.5882652733909589E-3</v>
      </c>
      <c r="AP394" s="223">
        <f t="shared" ca="1" si="632"/>
        <v>-2.0287054415729197E-3</v>
      </c>
      <c r="AQ394" s="223">
        <f t="shared" ca="1" si="633"/>
        <v>-1.2094840371955275E-3</v>
      </c>
      <c r="AR394" s="223">
        <f t="shared" ca="1" si="634"/>
        <v>3.6072887785573758E-4</v>
      </c>
      <c r="AS394" s="223">
        <f t="shared" ca="1" si="635"/>
        <v>1.7069584110736E-3</v>
      </c>
      <c r="AT394" s="223">
        <f t="shared" ca="1" si="636"/>
        <v>1.9933051873746782E-3</v>
      </c>
      <c r="AU394" s="223">
        <f t="shared" ca="1" si="637"/>
        <v>1.0419710783855095E-3</v>
      </c>
      <c r="AV394" s="223">
        <f t="shared" ca="1" si="638"/>
        <v>-5.5634257739425126E-4</v>
      </c>
      <c r="AW394" s="223">
        <f t="shared" ca="1" si="639"/>
        <v>-1.8092126061392212E-3</v>
      </c>
      <c r="AX394" s="223">
        <f t="shared" ca="1" si="640"/>
        <v>-1.9387083145705631E-3</v>
      </c>
      <c r="AY394" s="223">
        <f t="shared" ca="1" si="641"/>
        <v>-8.6442336849131322E-4</v>
      </c>
      <c r="AZ394" s="223">
        <f t="shared" ca="1" si="642"/>
        <v>7.4659839378466201E-4</v>
      </c>
      <c r="BA394" s="223">
        <f t="shared" ca="1" si="643"/>
        <v>1.8940430947915034E-3</v>
      </c>
      <c r="BB394" s="223">
        <f t="shared" ca="1" si="644"/>
        <v>1.8654406208913651E-3</v>
      </c>
      <c r="BC394" s="223">
        <f t="shared" ca="1" si="645"/>
        <v>6.7855078901666525E-4</v>
      </c>
      <c r="BD394" s="223">
        <f t="shared" ca="1" si="646"/>
        <v>-9.2966405951072921E-4</v>
      </c>
      <c r="BE394" s="223">
        <f t="shared" ca="1" si="647"/>
        <v>-1.9606329130516676E-3</v>
      </c>
      <c r="BF394" s="223">
        <f t="shared" ca="1" si="648"/>
        <v>-1.7742077142794098E-3</v>
      </c>
      <c r="BG394" s="223">
        <f t="shared" ca="1" si="649"/>
        <v>-4.8614339451019401E-4</v>
      </c>
      <c r="BH394" s="223">
        <f t="shared" ca="1" si="650"/>
        <v>1.1037765521376378E-3</v>
      </c>
      <c r="BI394" s="223">
        <f t="shared" ca="1" si="651"/>
        <v>2.0083407645681709E-3</v>
      </c>
      <c r="BJ394" s="223">
        <f t="shared" ca="1" si="652"/>
        <v>1.6658882174983504E-3</v>
      </c>
      <c r="BK394" s="223">
        <f t="shared" ca="1" si="653"/>
        <v>2.8905417336157733E-4</v>
      </c>
      <c r="BL394" s="223">
        <f t="shared" ca="1" si="654"/>
        <v>-1.267259073181821E-3</v>
      </c>
      <c r="BM394" s="223">
        <f t="shared" ca="1" si="655"/>
        <v>-2.0367071966511446E-3</v>
      </c>
      <c r="BN394" s="223">
        <f t="shared" ca="1" si="656"/>
        <v>-1.5415253065156488E-3</v>
      </c>
      <c r="BO394" s="223">
        <f t="shared" ca="1" si="657"/>
        <v>-8.9181202510404522E-5</v>
      </c>
      <c r="BP394" s="223">
        <f t="shared" ca="1" si="658"/>
        <v>1.4185371965969864E-3</v>
      </c>
      <c r="BQ394" s="223">
        <f t="shared" ca="1" si="659"/>
        <v>2.0454590250529605E-3</v>
      </c>
      <c r="BR394" s="223">
        <f t="shared" ca="1" si="660"/>
        <v>1.4023166641477505E-3</v>
      </c>
      <c r="BS394" s="223">
        <f t="shared" ca="1" si="661"/>
        <v>-1.1155063207234767E-4</v>
      </c>
      <c r="BT394" s="223">
        <f t="shared" ca="1" si="662"/>
        <v>-1.556154031357612E-3</v>
      </c>
      <c r="BU394" s="223">
        <f t="shared" ca="1" si="663"/>
        <v>-2.0345119648818733E-3</v>
      </c>
      <c r="BV394" s="223">
        <f t="shared" ca="1" si="664"/>
        <v>-1.2496029457198432E-3</v>
      </c>
      <c r="BW394" s="223">
        <f t="shared" ca="1" si="665"/>
        <v>3.1120817308846489E-4</v>
      </c>
      <c r="BX394" s="223">
        <f t="shared" ca="1" si="666"/>
        <v>1.6787842521159384E-3</v>
      </c>
      <c r="BY394" s="223">
        <f t="shared" ca="1" si="667"/>
        <v>2.0039714423116025E-3</v>
      </c>
      <c r="BZ394" s="223">
        <f t="shared" ca="1" si="668"/>
        <v>1.0848548678221983E-3</v>
      </c>
      <c r="CA394" s="223">
        <f t="shared" ca="1" si="669"/>
        <v>-5.0786860927404774E-4</v>
      </c>
      <c r="CB394" s="223">
        <f t="shared" ca="1" si="670"/>
        <v>-1.7852468628095652E-3</v>
      </c>
      <c r="CC394" s="223">
        <f t="shared" ca="1" si="671"/>
        <v>-1.9541315792696475E-3</v>
      </c>
      <c r="CD394" s="223">
        <f t="shared" ca="1" si="672"/>
        <v>-9.0965904450543021E-4</v>
      </c>
      <c r="CE394" s="223">
        <f t="shared" ca="1" si="673"/>
        <v>6.9963799312309897E-4</v>
      </c>
      <c r="CF394" s="223">
        <f t="shared" ca="1" si="674"/>
        <v>1.8745165702991301E-3</v>
      </c>
      <c r="CG394" s="223">
        <f t="shared" ca="1" si="675"/>
        <v>1.8854723608823427E-3</v>
      </c>
      <c r="CH394" s="223">
        <f t="shared" ca="1" si="676"/>
        <v>7.2570270731984478E-4</v>
      </c>
      <c r="CI394" s="223">
        <f t="shared" ca="1" si="677"/>
        <v>-8.8466948063735677E-4</v>
      </c>
      <c r="CJ394" s="223">
        <f t="shared" ca="1" si="678"/>
        <v>-1.9457336585017272E-3</v>
      </c>
      <c r="CK394" s="223">
        <f t="shared" ca="1" si="679"/>
        <v>-1.7986550129556976E-3</v>
      </c>
      <c r="CL394" s="223">
        <f t="shared" ca="1" si="680"/>
        <v>-5.34757456353329E-4</v>
      </c>
      <c r="CM394" s="223">
        <f t="shared" ca="1" si="681"/>
        <v>1.0611811174435319E-3</v>
      </c>
      <c r="CN394" s="223">
        <f t="shared" ca="1" si="682"/>
        <v>1.9982122679267338E-3</v>
      </c>
      <c r="CO394" s="223">
        <f t="shared" ca="1" si="683"/>
        <v>1.6945156340094486E-3</v>
      </c>
      <c r="CP394" s="223">
        <f t="shared" ca="1" si="684"/>
        <v>3.3866219875396933E-4</v>
      </c>
      <c r="CQ394" s="223">
        <f t="shared" ca="1" si="685"/>
        <v>-1.2274729999881189E-3</v>
      </c>
      <c r="CR394" s="223">
        <f t="shared" ca="1" si="686"/>
        <v>-2.0314470008776682E-3</v>
      </c>
      <c r="CS394" s="223">
        <f t="shared" ca="1" si="687"/>
        <v>-1.5740571431912176E-3</v>
      </c>
      <c r="CT394" s="223">
        <f t="shared" ca="1" si="688"/>
        <v>-1.3930543904901941E-4</v>
      </c>
      <c r="CU394" s="223">
        <f t="shared" ca="1" si="689"/>
        <v>1.3819436465378236E-3</v>
      </c>
      <c r="CV394" s="223">
        <f t="shared" ca="1" si="690"/>
        <v>2.0451177887082584E-3</v>
      </c>
      <c r="CW394" s="223">
        <f t="shared" ca="1" si="691"/>
        <v>1.4384396216168935E-3</v>
      </c>
      <c r="CX394" s="223">
        <f t="shared" ca="1" si="692"/>
        <v>-6.1392908186072093E-5</v>
      </c>
      <c r="CY394" s="223">
        <f t="shared" ca="1" si="693"/>
        <v>-1.5231054203241271E-3</v>
      </c>
      <c r="CZ394" s="223">
        <f t="shared" ca="1" si="694"/>
        <v>-2.0390929742584839E-3</v>
      </c>
      <c r="DA394" s="223">
        <f t="shared" ca="1" si="695"/>
        <v>-1.2889691401553154E-3</v>
      </c>
      <c r="DB394" s="223">
        <f t="shared" ca="1" si="696"/>
        <v>2.6150000815455387E-4</v>
      </c>
      <c r="DC394" s="223">
        <f t="shared" ca="1" si="697"/>
        <v>1.6495988562985927E-3</v>
      </c>
      <c r="DD394" s="223">
        <f t="shared" ca="1" si="698"/>
        <v>2.0134305797849948E-3</v>
      </c>
      <c r="DE394" s="223">
        <f t="shared" ca="1" si="699"/>
        <v>1.127085181251835E-3</v>
      </c>
      <c r="DF394" s="223">
        <f t="shared" ca="1" si="700"/>
        <v>-4.5908872009406214E-4</v>
      </c>
      <c r="DG394" s="223">
        <f t="shared" ca="1" si="701"/>
        <v>-1.7602057535244403E-3</v>
      </c>
      <c r="DH394" s="223">
        <f t="shared" ca="1" si="702"/>
        <v>-1.9683777481750617E-3</v>
      </c>
      <c r="DI394" s="223">
        <f t="shared" ca="1" si="703"/>
        <v>-9.5434677592546647E-4</v>
      </c>
      <c r="DJ394" s="223">
        <f t="shared" ca="1" si="704"/>
        <v>6.5225615669564196E-4</v>
      </c>
      <c r="DK394" s="223">
        <f t="shared" ca="1" si="705"/>
        <v>1.8538609071175037E-3</v>
      </c>
      <c r="DL394" s="223">
        <f t="shared" ca="1" si="706"/>
        <v>1.9043683628254715E-3</v>
      </c>
      <c r="DM394" s="223">
        <f t="shared" ca="1" si="707"/>
        <v>7.7241748944792074E-4</v>
      </c>
      <c r="DN394" s="223">
        <f t="shared" ca="1" si="708"/>
        <v>-8.3914200994875804E-4</v>
      </c>
      <c r="DO394" s="223">
        <f t="shared" ca="1" si="709"/>
        <v>-1.9296623667515683E-3</v>
      </c>
      <c r="DP394" s="223">
        <f t="shared" ca="1" si="710"/>
        <v>-1.8220188691082308E-3</v>
      </c>
      <c r="DQ394" s="223">
        <f t="shared" ca="1" si="711"/>
        <v>-5.8304940030064016E-4</v>
      </c>
      <c r="DR394" s="223">
        <f t="shared" ca="1" si="712"/>
        <v>1.0179464669243835E-3</v>
      </c>
      <c r="DS394" s="223">
        <f t="shared" ca="1" si="713"/>
        <v>1.9868801229330647E-3</v>
      </c>
      <c r="DT394" s="223">
        <f t="shared" ca="1" si="714"/>
        <v>1.7221223376646486E-3</v>
      </c>
      <c r="DU394" s="223">
        <f t="shared" ca="1" si="715"/>
        <v>3.8806622670124139E-4</v>
      </c>
      <c r="DV394" s="223">
        <f t="shared" ca="1" si="716"/>
        <v>-1.1869475429573842E-3</v>
      </c>
      <c r="DW394" s="223">
        <f t="shared" ca="1" si="717"/>
        <v>-2.0249631373915572E-3</v>
      </c>
      <c r="DX394" s="223">
        <f t="shared" ca="1" si="718"/>
        <v>-1.6056408267015251E-3</v>
      </c>
      <c r="DY394" s="223">
        <f t="shared" ca="1" si="719"/>
        <v>-1.8934576320013107E-4</v>
      </c>
      <c r="DZ394" s="223">
        <f t="shared" ca="1" si="720"/>
        <v>1.3445176653001769E-3</v>
      </c>
      <c r="EA394" s="223">
        <f t="shared" ca="1" si="721"/>
        <v>2.0435446498795183E-3</v>
      </c>
      <c r="EB394" s="223">
        <f t="shared" ca="1" si="722"/>
        <v>1.4736961168447067E-3</v>
      </c>
      <c r="EC394" s="223">
        <f t="shared" ca="1" si="723"/>
        <v>-1.119820350751902E-5</v>
      </c>
      <c r="ED394" s="223">
        <f t="shared" ca="1" si="724"/>
        <v>-1.4891393475380094E-3</v>
      </c>
      <c r="EE394" s="223">
        <f t="shared" ca="1" si="725"/>
        <v>-2.0424457102740001E-3</v>
      </c>
      <c r="EF394" s="223">
        <f t="shared" ca="1" si="726"/>
        <v>-1.3275589077784298E-3</v>
      </c>
      <c r="EG394" s="223">
        <f t="shared" ca="1" si="727"/>
        <v>2.1163432539383139E-4</v>
      </c>
      <c r="EH394" s="223">
        <f t="shared" ca="1" si="728"/>
        <v>1.6194198038126783E-3</v>
      </c>
      <c r="EI394" s="223">
        <f t="shared" ca="1" si="729"/>
        <v>2.0216769019641453E-3</v>
      </c>
      <c r="EJ394" s="223">
        <f t="shared" ca="1" si="730"/>
        <v>1.1686365807127273E-3</v>
      </c>
      <c r="EK394" s="223">
        <f t="shared" ca="1" si="731"/>
        <v>-4.1003229303551074E-4</v>
      </c>
      <c r="EL394" s="223">
        <f t="shared" ca="1" si="732"/>
        <v>-1.7341043621117167E-3</v>
      </c>
      <c r="EM394" s="223">
        <f t="shared" ca="1" si="733"/>
        <v>-1.9814382399273639E-3</v>
      </c>
      <c r="EN394" s="223">
        <f t="shared" ca="1" si="734"/>
        <v>-9.9845964453302281E-4</v>
      </c>
      <c r="EO394" s="223">
        <f t="shared" ca="1" si="735"/>
        <v>6.044814255488064E-4</v>
      </c>
      <c r="EP394" s="223">
        <f t="shared" ca="1" si="736"/>
        <v>1.832088547445748E-3</v>
      </c>
      <c r="EQ394" s="223">
        <f t="shared" ca="1" si="737"/>
        <v>1.9221172444757596E-3</v>
      </c>
      <c r="ER394" s="223">
        <f t="shared" ca="1" si="738"/>
        <v>8.1866699616290294E-4</v>
      </c>
      <c r="ES394" s="223">
        <f t="shared" ca="1" si="739"/>
        <v>-7.9310907149090679E-4</v>
      </c>
      <c r="ET394" s="223">
        <f t="shared" ca="1" si="740"/>
        <v>-1.9124287185464015E-3</v>
      </c>
      <c r="EU394" s="223">
        <f t="shared" ca="1" si="741"/>
        <v>-1.8442852092236865E-3</v>
      </c>
      <c r="EV394" s="223">
        <f t="shared" ca="1" si="742"/>
        <v>-6.3099013709083142E-4</v>
      </c>
      <c r="EW394" s="223">
        <f t="shared" ca="1" si="743"/>
        <v>9.7409864351702944E-4</v>
      </c>
      <c r="EX394" s="223">
        <f t="shared" ca="1" si="744"/>
        <v>1.974351155647573E-3</v>
      </c>
      <c r="EY394" s="223">
        <f t="shared" ca="1" si="745"/>
        <v>1.7486916992179404E-3</v>
      </c>
      <c r="EZ394" s="223">
        <f t="shared" ca="1" si="746"/>
        <v>4.3723649806427941E-4</v>
      </c>
      <c r="FA394" s="223">
        <f t="shared" ca="1" si="747"/>
        <v>-1.1457071131095991E-3</v>
      </c>
      <c r="FB394" s="223">
        <f t="shared" ca="1" si="748"/>
        <v>-2.0172595118297301E-3</v>
      </c>
      <c r="FC394" s="223">
        <f t="shared" ca="1" si="749"/>
        <v>-1.6362573322166048E-3</v>
      </c>
      <c r="FD394" s="223">
        <f t="shared" ca="1" si="750"/>
        <v>-2.3927203254358524E-4</v>
      </c>
      <c r="FE394" s="223">
        <f t="shared" ca="1" si="751"/>
        <v>1.3062817968957066E-3</v>
      </c>
      <c r="FF394" s="223">
        <f t="shared" ca="1" si="752"/>
        <v>2.040740556166746E-3</v>
      </c>
      <c r="FG394" s="223">
        <f t="shared" ca="1" si="753"/>
        <v>1.5080649126367797E-3</v>
      </c>
      <c r="FH394" s="223">
        <f t="shared" ca="1" si="754"/>
        <v>3.9003246550098824E-5</v>
      </c>
      <c r="FI394" s="223">
        <f t="shared" ca="1" si="755"/>
        <v>-1.4542762728914412E-3</v>
      </c>
      <c r="FJ394" s="223">
        <f t="shared" ca="1" si="756"/>
        <v>-2.0445681533656098E-3</v>
      </c>
      <c r="FK394" s="223">
        <f t="shared" ca="1" si="757"/>
        <v>-1.3653490035561234E-3</v>
      </c>
      <c r="FL394" s="223">
        <f t="shared" ca="1" si="758"/>
        <v>1.6164116202903778E-4</v>
      </c>
      <c r="FM394" s="223">
        <f t="shared" ca="1" si="759"/>
        <v>1.5882652733909537E-3</v>
      </c>
      <c r="FN394" s="223">
        <f t="shared" ca="1" si="760"/>
        <v>2.0287054415729171E-3</v>
      </c>
      <c r="FO394" s="223">
        <f t="shared" ca="1" si="761"/>
        <v>1.2094840371955342E-3</v>
      </c>
      <c r="FP394" s="223">
        <f t="shared" ca="1" si="762"/>
        <v>-3.6072887785575818E-4</v>
      </c>
      <c r="FQ394" s="223">
        <f t="shared" ca="1" si="763"/>
        <v>-1.7069584110735957E-3</v>
      </c>
      <c r="FR394" s="223">
        <f t="shared" ca="1" si="764"/>
        <v>-1.9933051873746747E-3</v>
      </c>
      <c r="FS394" s="223">
        <f t="shared" ca="1" si="765"/>
        <v>-1.0419710783855229E-3</v>
      </c>
      <c r="FT394" s="223">
        <f t="shared" ca="1" si="766"/>
        <v>5.5634257739426416E-4</v>
      </c>
      <c r="FU394" s="223">
        <f t="shared" ca="1" si="767"/>
        <v>1.8092126061392136E-3</v>
      </c>
      <c r="FV394" s="223">
        <f t="shared" ca="1" si="768"/>
        <v>1.938708314570559E-3</v>
      </c>
      <c r="FW394" s="223">
        <f t="shared" ca="1" si="769"/>
        <v>8.6442336849132753E-4</v>
      </c>
      <c r="FX394" s="223">
        <f t="shared" ca="1" si="770"/>
        <v>-7.4659839378467458E-4</v>
      </c>
      <c r="FY394" s="223">
        <f t="shared" ca="1" si="771"/>
        <v>-1.8940430947914976E-3</v>
      </c>
      <c r="FZ394" s="223">
        <f t="shared" ca="1" si="772"/>
        <v>-1.8654406208913595E-3</v>
      </c>
      <c r="GA394" s="223">
        <f t="shared" ca="1" si="773"/>
        <v>-6.7855078901667999E-4</v>
      </c>
      <c r="GB394" s="223">
        <f t="shared" ca="1" si="774"/>
        <v>9.2966405951074114E-4</v>
      </c>
      <c r="GC394" s="223">
        <f t="shared" ca="1" si="775"/>
        <v>1.9606329130516633E-3</v>
      </c>
      <c r="GD394" s="223">
        <f t="shared" ca="1" si="776"/>
        <v>1.7742077142794033E-3</v>
      </c>
      <c r="GE394" s="223">
        <f t="shared" ca="1" si="777"/>
        <v>4.8614339451020898E-4</v>
      </c>
      <c r="GF394" s="223">
        <f t="shared" ca="1" si="778"/>
        <v>-1.1037765521376493E-3</v>
      </c>
      <c r="GG394" s="223">
        <f t="shared" ca="1" si="779"/>
        <v>-2.0083407645681678E-3</v>
      </c>
      <c r="GH394" s="223">
        <f t="shared" ca="1" si="780"/>
        <v>-1.6658882174983426E-3</v>
      </c>
      <c r="GI394" s="223">
        <f t="shared" ca="1" si="781"/>
        <v>-2.8905417336159273E-4</v>
      </c>
      <c r="GJ394" s="223">
        <f t="shared" ca="1" si="782"/>
        <v>1.2672590731818317E-3</v>
      </c>
      <c r="GK394" s="223">
        <f t="shared" ca="1" si="783"/>
        <v>2.0367071966511433E-3</v>
      </c>
      <c r="GL394" s="223">
        <f t="shared" ca="1" si="784"/>
        <v>1.5415253065156399E-3</v>
      </c>
      <c r="GM394" s="223">
        <f t="shared" ca="1" si="785"/>
        <v>8.9181202510420243E-5</v>
      </c>
      <c r="GN394" s="223">
        <f t="shared" ca="1" si="786"/>
        <v>-1.4185371965969964E-3</v>
      </c>
      <c r="GO394" s="223">
        <f t="shared" ca="1" si="787"/>
        <v>-2.0454590250529605E-3</v>
      </c>
      <c r="GP394" s="223">
        <f t="shared" ca="1" si="788"/>
        <v>-1.4023166641477405E-3</v>
      </c>
      <c r="GQ394" s="223">
        <f t="shared" ca="1" si="789"/>
        <v>1.1155063207233206E-4</v>
      </c>
      <c r="GR394" s="223">
        <f t="shared" ca="1" si="790"/>
        <v>1.5561540313576206E-3</v>
      </c>
      <c r="GS394" s="223">
        <f t="shared" ca="1" si="791"/>
        <v>2.0345119648818751E-3</v>
      </c>
      <c r="GT394" s="223">
        <f t="shared" ca="1" si="792"/>
        <v>1.2496029457198326E-3</v>
      </c>
      <c r="GU394" s="223">
        <f t="shared" ca="1" si="793"/>
        <v>-3.1120817308844949E-4</v>
      </c>
      <c r="GV394" s="223">
        <f t="shared" ca="1" si="794"/>
        <v>-1.678784252115946E-3</v>
      </c>
      <c r="GW394" s="223">
        <f t="shared" ca="1" si="795"/>
        <v>-2.0039714423116055E-3</v>
      </c>
      <c r="GX394" s="223">
        <f t="shared" ca="1" si="796"/>
        <v>-1.0848548678221871E-3</v>
      </c>
      <c r="GY394" s="223">
        <f t="shared" ca="1" si="797"/>
        <v>5.0786860927403278E-4</v>
      </c>
      <c r="GZ394" s="223">
        <f t="shared" ca="1" si="798"/>
        <v>1.7852468628095719E-3</v>
      </c>
      <c r="HA394" s="223">
        <f t="shared" ca="1" si="799"/>
        <v>1.9541315792696518E-3</v>
      </c>
      <c r="HB394" s="223">
        <f t="shared" ca="1" si="800"/>
        <v>9.0965904450541796E-4</v>
      </c>
      <c r="HC394" s="223">
        <f t="shared" ca="1" si="801"/>
        <v>-6.9963799312308444E-4</v>
      </c>
      <c r="HD394" s="223">
        <f t="shared" ca="1" si="802"/>
        <v>-1.8745165702991357E-3</v>
      </c>
      <c r="HE394" s="223">
        <f t="shared" ca="1" si="803"/>
        <v>-1.8854723608823488E-3</v>
      </c>
      <c r="HF394" s="223">
        <f t="shared" ca="1" si="804"/>
        <v>-7.2570270731984587E-4</v>
      </c>
      <c r="HG394" s="223">
        <f t="shared" ca="1" si="805"/>
        <v>8.8466948063732978E-4</v>
      </c>
      <c r="HH394" s="223">
        <f t="shared" ca="1" si="806"/>
        <v>1.9457336585017267E-3</v>
      </c>
      <c r="HI394" s="223">
        <f t="shared" ca="1" si="807"/>
        <v>1.7986550129557122E-3</v>
      </c>
      <c r="HJ394" s="223">
        <f t="shared" ca="1" si="808"/>
        <v>5.347574563533302E-4</v>
      </c>
      <c r="HK394" s="223">
        <f t="shared" ca="1" si="809"/>
        <v>-1.0611811174435063E-3</v>
      </c>
      <c r="HL394" s="223">
        <f t="shared" ca="1" si="810"/>
        <v>-1.9982122679267338E-3</v>
      </c>
      <c r="HM394" s="223">
        <f t="shared" ca="1" si="811"/>
        <v>-1.6945156340094653E-3</v>
      </c>
      <c r="HN394" s="223">
        <f t="shared" ca="1" si="812"/>
        <v>-3.3866219875397041E-4</v>
      </c>
      <c r="HO394" s="223">
        <f t="shared" ca="1" si="813"/>
        <v>1.2274729999880948E-3</v>
      </c>
      <c r="HP394" s="223">
        <f t="shared" ca="1" si="814"/>
        <v>2.0314470008776682E-3</v>
      </c>
      <c r="HQ394" s="223">
        <f t="shared" ca="1" si="815"/>
        <v>1.5740571431912369E-3</v>
      </c>
      <c r="HR394" s="223">
        <f t="shared" ca="1" si="816"/>
        <v>1.3930543904902039E-4</v>
      </c>
      <c r="HS394" s="223">
        <f t="shared" ca="1" si="817"/>
        <v>-1.3819436465378014E-3</v>
      </c>
      <c r="HT394" s="223">
        <f t="shared" ca="1" si="818"/>
        <v>-2.0451177887082584E-3</v>
      </c>
      <c r="HU394" s="223">
        <f t="shared" ca="1" si="819"/>
        <v>-1.438439621616915E-3</v>
      </c>
      <c r="HV394" s="223">
        <f t="shared" ca="1" si="820"/>
        <v>6.1392908186071226E-5</v>
      </c>
      <c r="HW394" s="223">
        <f t="shared" ca="1" si="821"/>
        <v>1.523105420324107E-3</v>
      </c>
      <c r="HX394" s="223">
        <f t="shared" ca="1" si="822"/>
        <v>2.0390929742584839E-3</v>
      </c>
      <c r="HY394" s="223">
        <f t="shared" ca="1" si="823"/>
        <v>1.2889691401553388E-3</v>
      </c>
      <c r="HZ394" s="223">
        <f t="shared" ca="1" si="824"/>
        <v>-2.6150000815455278E-4</v>
      </c>
      <c r="IA394" s="223">
        <f t="shared" ca="1" si="825"/>
        <v>-1.649598856298575E-3</v>
      </c>
      <c r="IB394" s="223">
        <f t="shared" ca="1" si="826"/>
        <v>-2.0134305797849944E-3</v>
      </c>
      <c r="IC394" s="223">
        <f t="shared" ca="1" si="827"/>
        <v>-1.12708518125186E-3</v>
      </c>
      <c r="ID394" s="223">
        <f t="shared" ca="1" si="828"/>
        <v>4.5908872009406128E-4</v>
      </c>
      <c r="IE394" s="223">
        <f t="shared" ca="1" si="829"/>
        <v>5.1062120730518187E-5</v>
      </c>
      <c r="IF394" s="223">
        <f t="shared" ca="1" si="830"/>
        <v>1.9683777481750622E-3</v>
      </c>
      <c r="IG394" s="223">
        <f t="shared" ca="1" si="831"/>
        <v>9.5434677592549303E-4</v>
      </c>
      <c r="IH394" s="223">
        <f t="shared" ca="1" si="832"/>
        <v>-6.5225615669564088E-4</v>
      </c>
      <c r="II394" s="223">
        <f t="shared" ca="1" si="833"/>
        <v>-1.8538609071174911E-3</v>
      </c>
      <c r="IJ394" s="223">
        <f t="shared" ca="1" si="834"/>
        <v>-1.904368362825472E-3</v>
      </c>
      <c r="IK394" s="223">
        <f t="shared" ca="1" si="835"/>
        <v>-7.7241748944794828E-4</v>
      </c>
      <c r="IL394" s="223">
        <f t="shared" ca="1" si="836"/>
        <v>8.3914200994875707E-4</v>
      </c>
      <c r="IM394" s="223">
        <f t="shared" ca="1" si="837"/>
        <v>1.9296623667515583E-3</v>
      </c>
      <c r="IN394" s="223">
        <f t="shared" ca="1" si="838"/>
        <v>1.8220188691082312E-3</v>
      </c>
      <c r="IO394" s="223">
        <f t="shared" ca="1" si="839"/>
        <v>5.83049400300669E-4</v>
      </c>
      <c r="IP394" s="223">
        <f t="shared" ca="1" si="840"/>
        <v>-1.0179464669243824E-3</v>
      </c>
      <c r="IQ394" s="223">
        <f t="shared" ca="1" si="841"/>
        <v>-1.9868801229330573E-3</v>
      </c>
      <c r="IR394" s="223">
        <f t="shared" ca="1" si="842"/>
        <v>-1.722122337664649E-3</v>
      </c>
      <c r="IS394" s="223">
        <f t="shared" ca="1" si="843"/>
        <v>-3.8806622670127077E-4</v>
      </c>
      <c r="IT394" s="223">
        <f t="shared" ca="1" si="844"/>
        <v>1.1869475429573833E-3</v>
      </c>
      <c r="IU394" s="223">
        <f t="shared" ca="1" si="845"/>
        <v>2.0249631373915533E-3</v>
      </c>
      <c r="IV394" s="223">
        <f t="shared" ca="1" si="846"/>
        <v>1.6056408267015256E-3</v>
      </c>
      <c r="IW394" s="223">
        <f t="shared" ca="1" si="847"/>
        <v>1.89345763200161E-4</v>
      </c>
      <c r="IX394" s="223">
        <f t="shared" ca="1" si="848"/>
        <v>-1.344517665300176E-3</v>
      </c>
      <c r="IY394" s="223">
        <f t="shared" ca="1" si="849"/>
        <v>-2.0435446498795165E-3</v>
      </c>
      <c r="IZ394" s="223">
        <f t="shared" ca="1" si="850"/>
        <v>-1.4736961168447076E-3</v>
      </c>
      <c r="JA394" s="223">
        <f t="shared" ca="1" si="851"/>
        <v>1.1198203507489313E-5</v>
      </c>
      <c r="JB394" s="223">
        <f t="shared" ca="1" si="852"/>
        <v>1.4891393475380088E-3</v>
      </c>
    </row>
    <row r="395" spans="2:262">
      <c r="B395" s="230">
        <v>34</v>
      </c>
      <c r="C395" s="229">
        <f t="shared" si="853"/>
        <v>6.6406250000000026E-4</v>
      </c>
      <c r="D395" s="226">
        <f t="shared" ca="1" si="597"/>
        <v>58.234980891646714</v>
      </c>
      <c r="E395" s="225">
        <f ca="1">AN361</f>
        <v>0.13498089164670976</v>
      </c>
      <c r="F395" s="224">
        <v>34</v>
      </c>
      <c r="G395" s="223">
        <f t="shared" ca="1" si="854"/>
        <v>-4.308844472445182E-4</v>
      </c>
      <c r="H395" s="223">
        <f t="shared" ca="1" si="598"/>
        <v>-2.7345118704562776E-4</v>
      </c>
      <c r="I395" s="223">
        <f t="shared" ca="1" si="599"/>
        <v>6.3607260496441694E-5</v>
      </c>
      <c r="J395" s="223">
        <f t="shared" ca="1" si="600"/>
        <v>3.5888323780497249E-4</v>
      </c>
      <c r="K395" s="223">
        <f t="shared" ca="1" si="601"/>
        <v>4.1841524368840094E-4</v>
      </c>
      <c r="L395" s="223">
        <f t="shared" ca="1" si="602"/>
        <v>2.0309776968191343E-4</v>
      </c>
      <c r="M395" s="223">
        <f t="shared" ca="1" si="603"/>
        <v>-1.4563099180970831E-4</v>
      </c>
      <c r="N395" s="223">
        <f t="shared" ca="1" si="604"/>
        <v>-3.9869736298803833E-4</v>
      </c>
      <c r="O395" s="223">
        <f t="shared" ca="1" si="605"/>
        <v>-3.8986657696731041E-4</v>
      </c>
      <c r="P395" s="223">
        <f t="shared" ca="1" si="606"/>
        <v>-1.2493941892786507E-4</v>
      </c>
      <c r="Q395" s="223">
        <f t="shared" ca="1" si="607"/>
        <v>2.2205820577852895E-4</v>
      </c>
      <c r="R395" s="223">
        <f t="shared" ca="1" si="608"/>
        <v>4.2318977210353099E-4</v>
      </c>
      <c r="S395" s="223">
        <f t="shared" ca="1" si="609"/>
        <v>3.463355563330614E-4</v>
      </c>
      <c r="T395" s="223">
        <f t="shared" ca="1" si="610"/>
        <v>4.1979716371251584E-5</v>
      </c>
      <c r="U395" s="223">
        <f t="shared" ca="1" si="611"/>
        <v>-2.8995184743095694E-4</v>
      </c>
      <c r="V395" s="223">
        <f t="shared" ca="1" si="612"/>
        <v>-4.3141923560464316E-4</v>
      </c>
      <c r="W395" s="223">
        <f t="shared" ca="1" si="613"/>
        <v>-2.8949505449615012E-4</v>
      </c>
      <c r="X395" s="223">
        <f t="shared" ca="1" si="614"/>
        <v>4.2593243143012265E-5</v>
      </c>
      <c r="Y395" s="223">
        <f t="shared" ca="1" si="615"/>
        <v>3.4670280219348319E-4</v>
      </c>
      <c r="Z395" s="223">
        <f t="shared" ca="1" si="616"/>
        <v>4.2306949982416381E-4</v>
      </c>
      <c r="AA395" s="223">
        <f t="shared" ca="1" si="617"/>
        <v>2.215294200656487E-4</v>
      </c>
      <c r="AB395" s="223">
        <f t="shared" ca="1" si="618"/>
        <v>-1.2552936820985679E-4</v>
      </c>
      <c r="AC395" s="223">
        <f t="shared" ca="1" si="619"/>
        <v>-3.9013016270088481E-4</v>
      </c>
      <c r="AD395" s="223">
        <f t="shared" ca="1" si="620"/>
        <v>-3.9846144042555022E-4</v>
      </c>
      <c r="AE395" s="223">
        <f t="shared" ca="1" si="621"/>
        <v>-1.4505053425715509E-4</v>
      </c>
      <c r="AF395" s="223">
        <f t="shared" ca="1" si="622"/>
        <v>2.0364147005407657E-4</v>
      </c>
      <c r="AG395" s="223">
        <f t="shared" ca="1" si="623"/>
        <v>4.1856503984320748E-4</v>
      </c>
      <c r="AH395" s="223">
        <f t="shared" ca="1" si="624"/>
        <v>3.5854073133113337E-4</v>
      </c>
      <c r="AI395" s="223">
        <f t="shared" ca="1" si="625"/>
        <v>6.2997437762435805E-5</v>
      </c>
      <c r="AJ395" s="223">
        <f t="shared" ca="1" si="626"/>
        <v>-2.7392774440757029E-4</v>
      </c>
      <c r="AK395" s="223">
        <f t="shared" ca="1" si="627"/>
        <v>-4.3091469723833457E-4</v>
      </c>
      <c r="AL395" s="223">
        <f t="shared" ca="1" si="628"/>
        <v>-3.048415030036198E-4</v>
      </c>
      <c r="AM395" s="223">
        <f t="shared" ca="1" si="629"/>
        <v>2.1476614936123787E-5</v>
      </c>
      <c r="AN395" s="223">
        <f t="shared" ca="1" si="630"/>
        <v>3.3368712916393106E-4</v>
      </c>
      <c r="AO395" s="223">
        <f t="shared" ca="1" si="631"/>
        <v>4.2670454447833842E-4</v>
      </c>
      <c r="AP395" s="223">
        <f t="shared" ca="1" si="632"/>
        <v>2.3942738667276164E-4</v>
      </c>
      <c r="AQ395" s="223">
        <f t="shared" ca="1" si="633"/>
        <v>-1.0512533336691404E-4</v>
      </c>
      <c r="AR395" s="223">
        <f t="shared" ca="1" si="634"/>
        <v>-3.8062310468041887E-4</v>
      </c>
      <c r="AS395" s="223">
        <f t="shared" ca="1" si="635"/>
        <v>-4.0609637537270481E-4</v>
      </c>
      <c r="AT395" s="223">
        <f t="shared" ca="1" si="636"/>
        <v>-1.6481221014449474E-4</v>
      </c>
      <c r="AU395" s="223">
        <f t="shared" ca="1" si="637"/>
        <v>1.8473414419137841E-4</v>
      </c>
      <c r="AV395" s="223">
        <f t="shared" ca="1" si="638"/>
        <v>4.1293194773993499E-4</v>
      </c>
      <c r="AW395" s="223">
        <f t="shared" ca="1" si="639"/>
        <v>3.6988215030297041E-4</v>
      </c>
      <c r="AX395" s="223">
        <f t="shared" ca="1" si="640"/>
        <v>8.3863392808125674E-5</v>
      </c>
      <c r="AY395" s="223">
        <f t="shared" ca="1" si="641"/>
        <v>-2.5724372545467099E-4</v>
      </c>
      <c r="AZ395" s="223">
        <f t="shared" ca="1" si="642"/>
        <v>-4.2937204762270886E-4</v>
      </c>
      <c r="BA395" s="223">
        <f t="shared" ca="1" si="643"/>
        <v>-3.1945356162939108E-4</v>
      </c>
      <c r="BB395" s="223">
        <f t="shared" ca="1" si="644"/>
        <v>3.0824768272716321E-7</v>
      </c>
      <c r="BC395" s="223">
        <f t="shared" ca="1" si="645"/>
        <v>3.1986757461268154E-4</v>
      </c>
      <c r="BD395" s="223">
        <f t="shared" ca="1" si="646"/>
        <v>4.2931162050996094E-4</v>
      </c>
      <c r="BE395" s="223">
        <f t="shared" ca="1" si="647"/>
        <v>2.5674855173401758E-4</v>
      </c>
      <c r="BF395" s="223">
        <f t="shared" ca="1" si="648"/>
        <v>-8.446804238799717E-5</v>
      </c>
      <c r="BG395" s="223">
        <f t="shared" ca="1" si="649"/>
        <v>-3.701990922621313E-4</v>
      </c>
      <c r="BH395" s="223">
        <f t="shared" ca="1" si="650"/>
        <v>-4.1275298858174609E-4</v>
      </c>
      <c r="BI395" s="223">
        <f t="shared" ca="1" si="651"/>
        <v>-1.8417683898175024E-4</v>
      </c>
      <c r="BJ395" s="223">
        <f t="shared" ca="1" si="652"/>
        <v>1.6538177759452323E-4</v>
      </c>
      <c r="BK395" s="223">
        <f t="shared" ca="1" si="653"/>
        <v>4.0630406640598869E-4</v>
      </c>
      <c r="BL395" s="223">
        <f t="shared" ca="1" si="654"/>
        <v>3.8033249077687676E-4</v>
      </c>
      <c r="BM395" s="223">
        <f t="shared" ca="1" si="655"/>
        <v>1.0452731359497519E-4</v>
      </c>
      <c r="BN395" s="223">
        <f t="shared" ca="1" si="656"/>
        <v>-2.3993998383525845E-4</v>
      </c>
      <c r="BO395" s="223">
        <f t="shared" ca="1" si="657"/>
        <v>-4.2679500313581062E-4</v>
      </c>
      <c r="BP395" s="223">
        <f t="shared" ca="1" si="658"/>
        <v>-3.3329602864436982E-4</v>
      </c>
      <c r="BQ395" s="223">
        <f t="shared" ca="1" si="659"/>
        <v>-2.0860862166341019E-5</v>
      </c>
      <c r="BR395" s="223">
        <f t="shared" ca="1" si="660"/>
        <v>3.0527743105710045E-4</v>
      </c>
      <c r="BS395" s="223">
        <f t="shared" ca="1" si="661"/>
        <v>4.3088444724451809E-4</v>
      </c>
      <c r="BT395" s="223">
        <f t="shared" ca="1" si="662"/>
        <v>2.7345118704562798E-4</v>
      </c>
      <c r="BU395" s="223">
        <f t="shared" ca="1" si="663"/>
        <v>-6.3607260496442345E-5</v>
      </c>
      <c r="BV395" s="223">
        <f t="shared" ca="1" si="664"/>
        <v>-3.5888323780497347E-4</v>
      </c>
      <c r="BW395" s="223">
        <f t="shared" ca="1" si="665"/>
        <v>-4.18415243688401E-4</v>
      </c>
      <c r="BX395" s="223">
        <f t="shared" ca="1" si="666"/>
        <v>-2.0309776968191283E-4</v>
      </c>
      <c r="BY395" s="223">
        <f t="shared" ca="1" si="667"/>
        <v>1.4563099180970999E-4</v>
      </c>
      <c r="BZ395" s="223">
        <f t="shared" ca="1" si="668"/>
        <v>3.9869736298803828E-4</v>
      </c>
      <c r="CA395" s="223">
        <f t="shared" ca="1" si="669"/>
        <v>3.8986657696730997E-4</v>
      </c>
      <c r="CB395" s="223">
        <f t="shared" ca="1" si="670"/>
        <v>1.2493941892786301E-4</v>
      </c>
      <c r="CC395" s="223">
        <f t="shared" ca="1" si="671"/>
        <v>-2.2205820577852887E-4</v>
      </c>
      <c r="CD395" s="223">
        <f t="shared" ca="1" si="672"/>
        <v>-4.231897721035311E-4</v>
      </c>
      <c r="CE395" s="223">
        <f t="shared" ca="1" si="673"/>
        <v>-3.463355563330601E-4</v>
      </c>
      <c r="CF395" s="223">
        <f t="shared" ca="1" si="674"/>
        <v>-4.197971637124863E-5</v>
      </c>
      <c r="CG395" s="223">
        <f t="shared" ca="1" si="675"/>
        <v>2.8995184743095569E-4</v>
      </c>
      <c r="CH395" s="223">
        <f t="shared" ca="1" si="676"/>
        <v>4.3141923560464316E-4</v>
      </c>
      <c r="CI395" s="223">
        <f t="shared" ca="1" si="677"/>
        <v>2.8949505449615029E-4</v>
      </c>
      <c r="CJ395" s="223">
        <f t="shared" ca="1" si="678"/>
        <v>-4.2593243143013621E-5</v>
      </c>
      <c r="CK395" s="223">
        <f t="shared" ca="1" si="679"/>
        <v>-3.4670280219348444E-4</v>
      </c>
      <c r="CL395" s="223">
        <f t="shared" ca="1" si="680"/>
        <v>-4.2306949982416305E-4</v>
      </c>
      <c r="CM395" s="223">
        <f t="shared" ca="1" si="681"/>
        <v>-2.2152942006565081E-4</v>
      </c>
      <c r="CN395" s="223">
        <f t="shared" ca="1" si="682"/>
        <v>1.2552936820985595E-4</v>
      </c>
      <c r="CO395" s="223">
        <f t="shared" ca="1" si="683"/>
        <v>3.9013016270088513E-4</v>
      </c>
      <c r="CP395" s="223">
        <f t="shared" ca="1" si="684"/>
        <v>3.9846144042554994E-4</v>
      </c>
      <c r="CQ395" s="223">
        <f t="shared" ca="1" si="685"/>
        <v>1.4505053425715306E-4</v>
      </c>
      <c r="CR395" s="223">
        <f t="shared" ca="1" si="686"/>
        <v>-2.0364147005407976E-4</v>
      </c>
      <c r="CS395" s="223">
        <f t="shared" ca="1" si="687"/>
        <v>-4.1856503984320727E-4</v>
      </c>
      <c r="CT395" s="223">
        <f t="shared" ca="1" si="688"/>
        <v>-3.585407313311338E-4</v>
      </c>
      <c r="CU395" s="223">
        <f t="shared" ca="1" si="689"/>
        <v>-6.2997437762435154E-5</v>
      </c>
      <c r="CV395" s="223">
        <f t="shared" ca="1" si="690"/>
        <v>2.7392774440757197E-4</v>
      </c>
      <c r="CW395" s="223">
        <f t="shared" ca="1" si="691"/>
        <v>4.3091469723833457E-4</v>
      </c>
      <c r="CX395" s="223">
        <f t="shared" ca="1" si="692"/>
        <v>3.048415030036172E-4</v>
      </c>
      <c r="CY395" s="223">
        <f t="shared" ca="1" si="693"/>
        <v>-2.1476614936122865E-5</v>
      </c>
      <c r="CZ395" s="223">
        <f t="shared" ca="1" si="694"/>
        <v>-3.3368712916393052E-4</v>
      </c>
      <c r="DA395" s="223">
        <f t="shared" ca="1" si="695"/>
        <v>-4.2670454447833836E-4</v>
      </c>
      <c r="DB395" s="223">
        <f t="shared" ca="1" si="696"/>
        <v>-2.3942738667275982E-4</v>
      </c>
      <c r="DC395" s="223">
        <f t="shared" ca="1" si="697"/>
        <v>1.051253333669161E-4</v>
      </c>
      <c r="DD395" s="223">
        <f t="shared" ca="1" si="698"/>
        <v>3.8062310468041773E-4</v>
      </c>
      <c r="DE395" s="223">
        <f t="shared" ca="1" si="699"/>
        <v>4.0609637537270563E-4</v>
      </c>
      <c r="DF395" s="223">
        <f t="shared" ca="1" si="700"/>
        <v>1.6481221014449411E-4</v>
      </c>
      <c r="DG395" s="223">
        <f t="shared" ca="1" si="701"/>
        <v>-1.8473414419137895E-4</v>
      </c>
      <c r="DH395" s="223">
        <f t="shared" ca="1" si="702"/>
        <v>-4.129319477399352E-4</v>
      </c>
      <c r="DI395" s="223">
        <f t="shared" ca="1" si="703"/>
        <v>-3.6988215030296851E-4</v>
      </c>
      <c r="DJ395" s="223">
        <f t="shared" ca="1" si="704"/>
        <v>-8.3863392808128113E-5</v>
      </c>
      <c r="DK395" s="223">
        <f t="shared" ca="1" si="705"/>
        <v>2.5724372545466904E-4</v>
      </c>
      <c r="DL395" s="223">
        <f t="shared" ca="1" si="706"/>
        <v>4.2937204762270891E-4</v>
      </c>
      <c r="DM395" s="223">
        <f t="shared" ca="1" si="707"/>
        <v>3.194535616293906E-4</v>
      </c>
      <c r="DN395" s="223">
        <f t="shared" ca="1" si="708"/>
        <v>-3.0824768272781373E-7</v>
      </c>
      <c r="DO395" s="223">
        <f t="shared" ca="1" si="709"/>
        <v>-3.1986757461268398E-4</v>
      </c>
      <c r="DP395" s="223">
        <f t="shared" ca="1" si="710"/>
        <v>-4.2931162050996116E-4</v>
      </c>
      <c r="DQ395" s="223">
        <f t="shared" ca="1" si="711"/>
        <v>-2.5674855173401709E-4</v>
      </c>
      <c r="DR395" s="223">
        <f t="shared" ca="1" si="712"/>
        <v>8.4468042387997766E-5</v>
      </c>
      <c r="DS395" s="223">
        <f t="shared" ca="1" si="713"/>
        <v>3.7019909226213162E-4</v>
      </c>
      <c r="DT395" s="223">
        <f t="shared" ca="1" si="714"/>
        <v>4.1275298858174496E-4</v>
      </c>
      <c r="DU395" s="223">
        <f t="shared" ca="1" si="715"/>
        <v>1.8417683898174685E-4</v>
      </c>
      <c r="DV395" s="223">
        <f t="shared" ca="1" si="716"/>
        <v>-1.6538177759452098E-4</v>
      </c>
      <c r="DW395" s="223">
        <f t="shared" ca="1" si="717"/>
        <v>-4.0630406640598891E-4</v>
      </c>
      <c r="DX395" s="223">
        <f t="shared" ca="1" si="718"/>
        <v>-3.8033249077687649E-4</v>
      </c>
      <c r="DY395" s="223">
        <f t="shared" ca="1" si="719"/>
        <v>-1.0452731359497457E-4</v>
      </c>
      <c r="DZ395" s="223">
        <f t="shared" ca="1" si="720"/>
        <v>2.3993998383526157E-4</v>
      </c>
      <c r="EA395" s="223">
        <f t="shared" ca="1" si="721"/>
        <v>4.2679500313581111E-4</v>
      </c>
      <c r="EB395" s="223">
        <f t="shared" ca="1" si="722"/>
        <v>3.3329602864437134E-4</v>
      </c>
      <c r="EC395" s="223">
        <f t="shared" ca="1" si="723"/>
        <v>2.0860862166340369E-5</v>
      </c>
      <c r="ED395" s="223">
        <f t="shared" ca="1" si="724"/>
        <v>-3.0527743105710094E-4</v>
      </c>
      <c r="EE395" s="223">
        <f t="shared" ca="1" si="725"/>
        <v>-4.3088444724451809E-4</v>
      </c>
      <c r="EF395" s="223">
        <f t="shared" ca="1" si="726"/>
        <v>-2.7345118704562516E-4</v>
      </c>
      <c r="EG395" s="223">
        <f t="shared" ca="1" si="727"/>
        <v>6.3607260496439933E-5</v>
      </c>
      <c r="EH395" s="223">
        <f t="shared" ca="1" si="728"/>
        <v>3.5888323780497217E-4</v>
      </c>
      <c r="EI395" s="223">
        <f t="shared" ca="1" si="729"/>
        <v>4.1841524368840084E-4</v>
      </c>
      <c r="EJ395" s="223">
        <f t="shared" ca="1" si="730"/>
        <v>2.0309776968191229E-4</v>
      </c>
      <c r="EK395" s="223">
        <f t="shared" ca="1" si="731"/>
        <v>-1.4563099180971061E-4</v>
      </c>
      <c r="EL395" s="223">
        <f t="shared" ca="1" si="732"/>
        <v>-3.9869736298803963E-4</v>
      </c>
      <c r="EM395" s="223">
        <f t="shared" ca="1" si="733"/>
        <v>-3.8986657696731106E-4</v>
      </c>
      <c r="EN395" s="223">
        <f t="shared" ca="1" si="734"/>
        <v>-1.2493941892786537E-4</v>
      </c>
      <c r="EO395" s="223">
        <f t="shared" ca="1" si="735"/>
        <v>2.2205820577852941E-4</v>
      </c>
      <c r="EP395" s="223">
        <f t="shared" ca="1" si="736"/>
        <v>4.2318977210353121E-4</v>
      </c>
      <c r="EQ395" s="223">
        <f t="shared" ca="1" si="737"/>
        <v>3.4633555633305972E-4</v>
      </c>
      <c r="ER395" s="223">
        <f t="shared" ca="1" si="738"/>
        <v>4.1979716371248006E-5</v>
      </c>
      <c r="ES395" s="223">
        <f t="shared" ca="1" si="739"/>
        <v>-2.8995184743095618E-4</v>
      </c>
      <c r="ET395" s="223">
        <f t="shared" ca="1" si="740"/>
        <v>-4.3141923560464316E-4</v>
      </c>
      <c r="EU395" s="223">
        <f t="shared" ca="1" si="741"/>
        <v>-2.8949505449614975E-4</v>
      </c>
      <c r="EV395" s="223">
        <f t="shared" ca="1" si="742"/>
        <v>4.2593243143014271E-5</v>
      </c>
      <c r="EW395" s="223">
        <f t="shared" ca="1" si="743"/>
        <v>3.4670280219348482E-4</v>
      </c>
      <c r="EX395" s="223">
        <f t="shared" ca="1" si="744"/>
        <v>4.2306949982416289E-4</v>
      </c>
      <c r="EY395" s="223">
        <f t="shared" ca="1" si="745"/>
        <v>2.2152942006565027E-4</v>
      </c>
      <c r="EZ395" s="223">
        <f t="shared" ca="1" si="746"/>
        <v>-1.255293682098565E-4</v>
      </c>
      <c r="FA395" s="223">
        <f t="shared" ca="1" si="747"/>
        <v>-3.901301627008854E-4</v>
      </c>
      <c r="FB395" s="223">
        <f t="shared" ca="1" si="748"/>
        <v>-3.9846144042554967E-4</v>
      </c>
      <c r="FC395" s="223">
        <f t="shared" ca="1" si="749"/>
        <v>-1.4505053425715244E-4</v>
      </c>
      <c r="FD395" s="223">
        <f t="shared" ca="1" si="750"/>
        <v>2.0364147005408036E-4</v>
      </c>
      <c r="FE395" s="223">
        <f t="shared" ca="1" si="751"/>
        <v>4.1856503984320889E-4</v>
      </c>
      <c r="FF395" s="223">
        <f t="shared" ca="1" si="752"/>
        <v>3.5854073133113011E-4</v>
      </c>
      <c r="FG395" s="223">
        <f t="shared" ca="1" si="753"/>
        <v>6.2997437762428459E-5</v>
      </c>
      <c r="FH395" s="223">
        <f t="shared" ca="1" si="754"/>
        <v>-2.7392774440756774E-4</v>
      </c>
      <c r="FI395" s="223">
        <f t="shared" ca="1" si="755"/>
        <v>-4.3091469723833436E-4</v>
      </c>
      <c r="FJ395" s="223">
        <f t="shared" ca="1" si="756"/>
        <v>-3.0484150300362105E-4</v>
      </c>
      <c r="FK395" s="223">
        <f t="shared" ca="1" si="757"/>
        <v>2.1476614936123516E-5</v>
      </c>
      <c r="FL395" s="223">
        <f t="shared" ca="1" si="758"/>
        <v>3.336871291639309E-4</v>
      </c>
      <c r="FM395" s="223">
        <f t="shared" ca="1" si="759"/>
        <v>4.2670454447833826E-4</v>
      </c>
      <c r="FN395" s="223">
        <f t="shared" ca="1" si="760"/>
        <v>2.3942738667275931E-4</v>
      </c>
      <c r="FO395" s="223">
        <f t="shared" ca="1" si="761"/>
        <v>-1.0512533336691669E-4</v>
      </c>
      <c r="FP395" s="223">
        <f t="shared" ca="1" si="762"/>
        <v>-3.8062310468042093E-4</v>
      </c>
      <c r="FQ395" s="223">
        <f t="shared" ca="1" si="763"/>
        <v>-4.060963753727034E-4</v>
      </c>
      <c r="FR395" s="223">
        <f t="shared" ca="1" si="764"/>
        <v>-1.648122101444879E-4</v>
      </c>
      <c r="FS395" s="223">
        <f t="shared" ca="1" si="765"/>
        <v>1.8473414419137399E-4</v>
      </c>
      <c r="FT395" s="223">
        <f t="shared" ca="1" si="766"/>
        <v>4.1293194773993358E-4</v>
      </c>
      <c r="FU395" s="223">
        <f t="shared" ca="1" si="767"/>
        <v>3.6988215030297133E-4</v>
      </c>
      <c r="FV395" s="223">
        <f t="shared" ca="1" si="768"/>
        <v>8.3863392808127462E-5</v>
      </c>
      <c r="FW395" s="223">
        <f t="shared" ca="1" si="769"/>
        <v>-2.5724372545466953E-4</v>
      </c>
      <c r="FX395" s="223">
        <f t="shared" ca="1" si="770"/>
        <v>-4.2937204762270897E-4</v>
      </c>
      <c r="FY395" s="223">
        <f t="shared" ca="1" si="771"/>
        <v>-3.1945356162939016E-4</v>
      </c>
      <c r="FZ395" s="223">
        <f t="shared" ca="1" si="772"/>
        <v>3.0824768272843714E-7</v>
      </c>
      <c r="GA395" s="223">
        <f t="shared" ca="1" si="773"/>
        <v>3.1986757461268447E-4</v>
      </c>
      <c r="GB395" s="223">
        <f t="shared" ca="1" si="774"/>
        <v>4.2931162050996045E-4</v>
      </c>
      <c r="GC395" s="223">
        <f t="shared" ca="1" si="775"/>
        <v>2.5674855173401167E-4</v>
      </c>
      <c r="GD395" s="223">
        <f t="shared" ca="1" si="776"/>
        <v>-8.446804238800438E-5</v>
      </c>
      <c r="GE395" s="223">
        <f t="shared" ca="1" si="777"/>
        <v>-3.701990922621288E-4</v>
      </c>
      <c r="GF395" s="223">
        <f t="shared" ca="1" si="778"/>
        <v>-4.1275298858174664E-4</v>
      </c>
      <c r="GG395" s="223">
        <f t="shared" ca="1" si="779"/>
        <v>-1.8417683898175186E-4</v>
      </c>
      <c r="GH395" s="223">
        <f t="shared" ca="1" si="780"/>
        <v>1.6538177759452158E-4</v>
      </c>
      <c r="GI395" s="223">
        <f t="shared" ca="1" si="781"/>
        <v>4.0630406640598912E-4</v>
      </c>
      <c r="GJ395" s="223">
        <f t="shared" ca="1" si="782"/>
        <v>3.8033249077687621E-4</v>
      </c>
      <c r="GK395" s="223">
        <f t="shared" ca="1" si="783"/>
        <v>1.0452731359497397E-4</v>
      </c>
      <c r="GL395" s="223">
        <f t="shared" ca="1" si="784"/>
        <v>-2.3993998383526211E-4</v>
      </c>
      <c r="GM395" s="223">
        <f t="shared" ca="1" si="785"/>
        <v>-4.2679500313581121E-4</v>
      </c>
      <c r="GN395" s="223">
        <f t="shared" ca="1" si="786"/>
        <v>-3.3329602864436711E-4</v>
      </c>
      <c r="GO395" s="223">
        <f t="shared" ca="1" si="787"/>
        <v>-2.0860862166333647E-5</v>
      </c>
      <c r="GP395" s="223">
        <f t="shared" ca="1" si="788"/>
        <v>3.0527743105710571E-4</v>
      </c>
      <c r="GQ395" s="223">
        <f t="shared" ca="1" si="789"/>
        <v>4.3088444724451836E-4</v>
      </c>
      <c r="GR395" s="223">
        <f t="shared" ca="1" si="790"/>
        <v>2.7345118704562939E-4</v>
      </c>
      <c r="GS395" s="223">
        <f t="shared" ca="1" si="791"/>
        <v>-6.3607260496440583E-5</v>
      </c>
      <c r="GT395" s="223">
        <f t="shared" ca="1" si="792"/>
        <v>-3.5888323780497249E-4</v>
      </c>
      <c r="GU395" s="223">
        <f t="shared" ca="1" si="793"/>
        <v>-4.1841524368840062E-4</v>
      </c>
      <c r="GV395" s="223">
        <f t="shared" ca="1" si="794"/>
        <v>-2.0309776968191169E-4</v>
      </c>
      <c r="GW395" s="223">
        <f t="shared" ca="1" si="795"/>
        <v>1.4563099180971124E-4</v>
      </c>
      <c r="GX395" s="223">
        <f t="shared" ca="1" si="796"/>
        <v>3.986973629880399E-4</v>
      </c>
      <c r="GY395" s="223">
        <f t="shared" ca="1" si="797"/>
        <v>3.8986657696730813E-4</v>
      </c>
      <c r="GZ395" s="223">
        <f t="shared" ca="1" si="798"/>
        <v>1.2493941892785887E-4</v>
      </c>
      <c r="HA395" s="223">
        <f t="shared" ca="1" si="799"/>
        <v>-2.2205820577853518E-4</v>
      </c>
      <c r="HB395" s="223">
        <f t="shared" ca="1" si="800"/>
        <v>-4.2318977210353012E-4</v>
      </c>
      <c r="HC395" s="223">
        <f t="shared" ca="1" si="801"/>
        <v>-3.4633555633306297E-4</v>
      </c>
      <c r="HD395" s="223">
        <f t="shared" ca="1" si="802"/>
        <v>-4.1979716371253481E-5</v>
      </c>
      <c r="HE395" s="223">
        <f t="shared" ca="1" si="803"/>
        <v>2.8995184743095661E-4</v>
      </c>
      <c r="HF395" s="223">
        <f t="shared" ca="1" si="804"/>
        <v>4.3141923560464316E-4</v>
      </c>
      <c r="HG395" s="223">
        <f t="shared" ca="1" si="805"/>
        <v>2.8949505449614931E-4</v>
      </c>
      <c r="HH395" s="223">
        <f t="shared" ca="1" si="806"/>
        <v>-4.2593243143014922E-5</v>
      </c>
      <c r="HI395" s="223">
        <f t="shared" ca="1" si="807"/>
        <v>-3.467028021934852E-4</v>
      </c>
      <c r="HJ395" s="223">
        <f t="shared" ca="1" si="808"/>
        <v>-4.2306949982416273E-4</v>
      </c>
      <c r="HK395" s="223">
        <f t="shared" ca="1" si="809"/>
        <v>-2.2152942006564447E-4</v>
      </c>
      <c r="HL395" s="223">
        <f t="shared" ca="1" si="810"/>
        <v>1.25529368209863E-4</v>
      </c>
      <c r="HM395" s="223">
        <f t="shared" ca="1" si="811"/>
        <v>3.9013016270088828E-4</v>
      </c>
      <c r="HN395" s="223">
        <f t="shared" ca="1" si="812"/>
        <v>3.9846144042555173E-4</v>
      </c>
      <c r="HO395" s="223">
        <f t="shared" ca="1" si="813"/>
        <v>1.4505053425715761E-4</v>
      </c>
      <c r="HP395" s="223">
        <f t="shared" ca="1" si="814"/>
        <v>-2.0364147005407554E-4</v>
      </c>
      <c r="HQ395" s="223">
        <f t="shared" ca="1" si="815"/>
        <v>-4.1856503984320759E-4</v>
      </c>
      <c r="HR395" s="223">
        <f t="shared" ca="1" si="816"/>
        <v>-3.5854073133113315E-4</v>
      </c>
      <c r="HS395" s="223">
        <f t="shared" ca="1" si="817"/>
        <v>-6.2997437762433908E-5</v>
      </c>
      <c r="HT395" s="223">
        <f t="shared" ca="1" si="818"/>
        <v>2.7392774440757295E-4</v>
      </c>
      <c r="HU395" s="223">
        <f t="shared" ca="1" si="819"/>
        <v>4.3091469723833468E-4</v>
      </c>
      <c r="HV395" s="223">
        <f t="shared" ca="1" si="820"/>
        <v>3.0484150300361628E-4</v>
      </c>
      <c r="HW395" s="223">
        <f t="shared" ca="1" si="821"/>
        <v>-2.1476614936130292E-5</v>
      </c>
      <c r="HX395" s="223">
        <f t="shared" ca="1" si="822"/>
        <v>-3.3368712916393518E-4</v>
      </c>
      <c r="HY395" s="223">
        <f t="shared" ca="1" si="823"/>
        <v>-4.2670454447833901E-4</v>
      </c>
      <c r="HZ395" s="223">
        <f t="shared" ca="1" si="824"/>
        <v>-2.3942738667276389E-4</v>
      </c>
      <c r="IA395" s="223">
        <f t="shared" ca="1" si="825"/>
        <v>1.0512533336691144E-4</v>
      </c>
      <c r="IB395" s="223">
        <f t="shared" ca="1" si="826"/>
        <v>3.8062310468041838E-4</v>
      </c>
      <c r="IC395" s="223">
        <f t="shared" ca="1" si="827"/>
        <v>4.0609637537270519E-4</v>
      </c>
      <c r="ID395" s="223">
        <f t="shared" ca="1" si="828"/>
        <v>1.6481221014449297E-4</v>
      </c>
      <c r="IE395" s="223">
        <f t="shared" ca="1" si="829"/>
        <v>-8.2713112295024454E-5</v>
      </c>
      <c r="IF395" s="223">
        <f t="shared" ca="1" si="830"/>
        <v>-4.1293194773993553E-4</v>
      </c>
      <c r="IG395" s="223">
        <f t="shared" ca="1" si="831"/>
        <v>-3.6988215030296786E-4</v>
      </c>
      <c r="IH395" s="223">
        <f t="shared" ca="1" si="832"/>
        <v>-8.3863392808120822E-5</v>
      </c>
      <c r="II395" s="223">
        <f t="shared" ca="1" si="833"/>
        <v>2.57243725454675E-4</v>
      </c>
      <c r="IJ395" s="223">
        <f t="shared" ca="1" si="834"/>
        <v>4.2937204762270967E-4</v>
      </c>
      <c r="IK395" s="223">
        <f t="shared" ca="1" si="835"/>
        <v>3.194535616293939E-4</v>
      </c>
      <c r="IL395" s="223">
        <f t="shared" ca="1" si="836"/>
        <v>-3.0824768272296192E-7</v>
      </c>
      <c r="IM395" s="223">
        <f t="shared" ca="1" si="837"/>
        <v>-3.1986757461268073E-4</v>
      </c>
      <c r="IN395" s="223">
        <f t="shared" ca="1" si="838"/>
        <v>-4.2931162050996105E-4</v>
      </c>
      <c r="IO395" s="223">
        <f t="shared" ca="1" si="839"/>
        <v>-2.5674855173401612E-4</v>
      </c>
      <c r="IP395" s="223">
        <f t="shared" ca="1" si="840"/>
        <v>8.4468042387998986E-5</v>
      </c>
      <c r="IQ395" s="223">
        <f t="shared" ca="1" si="841"/>
        <v>3.7019909226213227E-4</v>
      </c>
      <c r="IR395" s="223">
        <f t="shared" ca="1" si="842"/>
        <v>4.1275298858174463E-4</v>
      </c>
      <c r="IS395" s="223">
        <f t="shared" ca="1" si="843"/>
        <v>1.8417683898174574E-4</v>
      </c>
      <c r="IT395" s="223">
        <f t="shared" ca="1" si="844"/>
        <v>-1.6538177759452781E-4</v>
      </c>
      <c r="IU395" s="223">
        <f t="shared" ca="1" si="845"/>
        <v>-4.063040664059914E-4</v>
      </c>
      <c r="IV395" s="223">
        <f t="shared" ca="1" si="846"/>
        <v>-3.8033249077687296E-4</v>
      </c>
      <c r="IW395" s="223">
        <f t="shared" ca="1" si="847"/>
        <v>-1.0452731359497923E-4</v>
      </c>
      <c r="IX395" s="223">
        <f t="shared" ca="1" si="848"/>
        <v>2.3993998383525748E-4</v>
      </c>
      <c r="IY395" s="223">
        <f t="shared" ca="1" si="849"/>
        <v>4.267950031358104E-4</v>
      </c>
      <c r="IZ395" s="223">
        <f t="shared" ca="1" si="850"/>
        <v>3.3329602864437053E-4</v>
      </c>
      <c r="JA395" s="223">
        <f t="shared" ca="1" si="851"/>
        <v>2.0860862166339122E-5</v>
      </c>
      <c r="JB395" s="223">
        <f t="shared" ca="1" si="852"/>
        <v>-3.0527743105710181E-4</v>
      </c>
    </row>
    <row r="396" spans="2:262">
      <c r="B396" s="230">
        <v>35</v>
      </c>
      <c r="C396" s="229">
        <f t="shared" si="853"/>
        <v>6.8359375000000028E-4</v>
      </c>
      <c r="D396" s="226">
        <f t="shared" ca="1" si="597"/>
        <v>58.231142635752242</v>
      </c>
      <c r="E396" s="225">
        <f ca="1">AO361</f>
        <v>0.13114263575224397</v>
      </c>
      <c r="F396" s="224">
        <v>35</v>
      </c>
      <c r="G396" s="223">
        <f t="shared" ca="1" si="854"/>
        <v>-3.0210533648960883E-3</v>
      </c>
      <c r="H396" s="223">
        <f t="shared" ca="1" si="598"/>
        <v>-1.7811044541780044E-3</v>
      </c>
      <c r="I396" s="223">
        <f t="shared" ca="1" si="599"/>
        <v>6.9431524502992564E-4</v>
      </c>
      <c r="J396" s="223">
        <f t="shared" ca="1" si="600"/>
        <v>2.6881201791826926E-3</v>
      </c>
      <c r="K396" s="223">
        <f t="shared" ca="1" si="601"/>
        <v>2.817298954246426E-3</v>
      </c>
      <c r="L396" s="223">
        <f t="shared" ca="1" si="602"/>
        <v>9.9224615560898665E-4</v>
      </c>
      <c r="M396" s="223">
        <f t="shared" ca="1" si="603"/>
        <v>-1.5210824695082701E-3</v>
      </c>
      <c r="N396" s="223">
        <f t="shared" ca="1" si="604"/>
        <v>-2.9793056775607235E-3</v>
      </c>
      <c r="O396" s="223">
        <f t="shared" ca="1" si="605"/>
        <v>-2.3709206493730626E-3</v>
      </c>
      <c r="P396" s="223">
        <f t="shared" ca="1" si="606"/>
        <v>-1.1793628437691364E-4</v>
      </c>
      <c r="Q396" s="223">
        <f t="shared" ca="1" si="607"/>
        <v>2.2168550930653152E-3</v>
      </c>
      <c r="R396" s="223">
        <f t="shared" ca="1" si="608"/>
        <v>3.0139153714849772E-3</v>
      </c>
      <c r="S396" s="223">
        <f t="shared" ca="1" si="609"/>
        <v>1.7203602501645434E-3</v>
      </c>
      <c r="T396" s="223">
        <f t="shared" ca="1" si="610"/>
        <v>-7.6653018047568525E-4</v>
      </c>
      <c r="U396" s="223">
        <f t="shared" ca="1" si="611"/>
        <v>-2.7217136445468935E-3</v>
      </c>
      <c r="V396" s="223">
        <f t="shared" ca="1" si="612"/>
        <v>-2.7889686973538749E-3</v>
      </c>
      <c r="W396" s="223">
        <f t="shared" ca="1" si="613"/>
        <v>-9.2164358137255143E-4</v>
      </c>
      <c r="X396" s="223">
        <f t="shared" ca="1" si="614"/>
        <v>1.5849835808834545E-3</v>
      </c>
      <c r="Y396" s="223">
        <f t="shared" ca="1" si="615"/>
        <v>2.9921800444939598E-3</v>
      </c>
      <c r="Z396" s="223">
        <f t="shared" ca="1" si="616"/>
        <v>2.3238379116999018E-3</v>
      </c>
      <c r="AA396" s="223">
        <f t="shared" ca="1" si="617"/>
        <v>4.3555586203621261E-5</v>
      </c>
      <c r="AB396" s="223">
        <f t="shared" ca="1" si="618"/>
        <v>-2.2669392595656194E-3</v>
      </c>
      <c r="AC396" s="223">
        <f t="shared" ca="1" si="619"/>
        <v>-3.0049619081516377E-3</v>
      </c>
      <c r="AD396" s="223">
        <f t="shared" ca="1" si="620"/>
        <v>-1.6585797654647958E-3</v>
      </c>
      <c r="AE396" s="223">
        <f t="shared" ca="1" si="621"/>
        <v>8.3828338680313336E-4</v>
      </c>
      <c r="AF396" s="223">
        <f t="shared" ca="1" si="622"/>
        <v>2.7536676513830486E-3</v>
      </c>
      <c r="AG396" s="223">
        <f t="shared" ca="1" si="623"/>
        <v>2.7589584700042956E-3</v>
      </c>
      <c r="AH396" s="223">
        <f t="shared" ca="1" si="624"/>
        <v>8.5048584350516567E-4</v>
      </c>
      <c r="AI396" s="223">
        <f t="shared" ca="1" si="625"/>
        <v>-1.6479299574158688E-3</v>
      </c>
      <c r="AJ396" s="223">
        <f t="shared" ca="1" si="626"/>
        <v>-3.0032520340532109E-3</v>
      </c>
      <c r="AK396" s="223">
        <f t="shared" ca="1" si="627"/>
        <v>-2.2753553809626288E-3</v>
      </c>
      <c r="AL396" s="223">
        <f t="shared" ca="1" si="628"/>
        <v>3.0851348226146411E-5</v>
      </c>
      <c r="AM396" s="223">
        <f t="shared" ca="1" si="629"/>
        <v>2.3156579066222864E-3</v>
      </c>
      <c r="AN396" s="223">
        <f t="shared" ca="1" si="630"/>
        <v>2.9941983681275909E-3</v>
      </c>
      <c r="AO396" s="223">
        <f t="shared" ca="1" si="631"/>
        <v>1.5958002143326283E-3</v>
      </c>
      <c r="AP396" s="223">
        <f t="shared" ca="1" si="632"/>
        <v>-9.0953164256380586E-4</v>
      </c>
      <c r="AQ396" s="223">
        <f t="shared" ca="1" si="633"/>
        <v>-2.7839629517922744E-3</v>
      </c>
      <c r="AR396" s="223">
        <f t="shared" ca="1" si="634"/>
        <v>-2.7272863492364837E-3</v>
      </c>
      <c r="AS396" s="223">
        <f t="shared" ca="1" si="635"/>
        <v>-7.7881580476737186E-4</v>
      </c>
      <c r="AT396" s="223">
        <f t="shared" ca="1" si="636"/>
        <v>1.7098836825620055E-3</v>
      </c>
      <c r="AU396" s="223">
        <f t="shared" ca="1" si="637"/>
        <v>3.0125149768859762E-3</v>
      </c>
      <c r="AV396" s="223">
        <f t="shared" ca="1" si="638"/>
        <v>2.2255022612248741E-3</v>
      </c>
      <c r="AW396" s="223">
        <f t="shared" ca="1" si="639"/>
        <v>-1.0523969895734927E-4</v>
      </c>
      <c r="AX396" s="223">
        <f t="shared" ca="1" si="640"/>
        <v>-2.3629816879440174E-3</v>
      </c>
      <c r="AY396" s="223">
        <f t="shared" ca="1" si="641"/>
        <v>-2.9816312349668708E-3</v>
      </c>
      <c r="AZ396" s="223">
        <f t="shared" ca="1" si="642"/>
        <v>-1.5320594128221607E-3</v>
      </c>
      <c r="BA396" s="223">
        <f t="shared" ca="1" si="643"/>
        <v>9.8023203047257644E-4</v>
      </c>
      <c r="BB396" s="223">
        <f t="shared" ca="1" si="644"/>
        <v>2.8125812970184235E-3</v>
      </c>
      <c r="BC396" s="223">
        <f t="shared" ca="1" si="645"/>
        <v>2.6939714131517011E-3</v>
      </c>
      <c r="BD396" s="223">
        <f t="shared" ca="1" si="646"/>
        <v>7.0667663651058517E-4</v>
      </c>
      <c r="BE396" s="223">
        <f t="shared" ca="1" si="647"/>
        <v>-1.770807437714436E-3</v>
      </c>
      <c r="BF396" s="223">
        <f t="shared" ca="1" si="648"/>
        <v>-3.0199632933418548E-3</v>
      </c>
      <c r="BG396" s="223">
        <f t="shared" ca="1" si="649"/>
        <v>-2.1743085821418549E-3</v>
      </c>
      <c r="BH396" s="223">
        <f t="shared" ca="1" si="650"/>
        <v>1.7956465722906577E-4</v>
      </c>
      <c r="BI396" s="223">
        <f t="shared" ca="1" si="651"/>
        <v>2.4088820974545143E-3</v>
      </c>
      <c r="BJ396" s="223">
        <f t="shared" ca="1" si="652"/>
        <v>2.9672680786405814E-3</v>
      </c>
      <c r="BK396" s="223">
        <f t="shared" ca="1" si="653"/>
        <v>1.4673957560088001E-3</v>
      </c>
      <c r="BL396" s="223">
        <f t="shared" ca="1" si="654"/>
        <v>-1.0503419632594273E-3</v>
      </c>
      <c r="BM396" s="223">
        <f t="shared" ca="1" si="655"/>
        <v>-2.8395054484404341E-3</v>
      </c>
      <c r="BN396" s="223">
        <f t="shared" ca="1" si="656"/>
        <v>-2.6590337294217156E-3</v>
      </c>
      <c r="BO396" s="223">
        <f t="shared" ca="1" si="657"/>
        <v>-6.3411179267230532E-4</v>
      </c>
      <c r="BP396" s="223">
        <f t="shared" ca="1" si="658"/>
        <v>1.8306645246811428E-3</v>
      </c>
      <c r="BQ396" s="223">
        <f t="shared" ca="1" si="659"/>
        <v>3.025592496833525E-3</v>
      </c>
      <c r="BR396" s="223">
        <f t="shared" ca="1" si="660"/>
        <v>2.1218051808715886E-3</v>
      </c>
      <c r="BS396" s="223">
        <f t="shared" ca="1" si="661"/>
        <v>-2.5378145246562249E-4</v>
      </c>
      <c r="BT396" s="223">
        <f t="shared" ca="1" si="662"/>
        <v>-2.4533314864634208E-3</v>
      </c>
      <c r="BU396" s="223">
        <f t="shared" ca="1" si="663"/>
        <v>-2.9511175509770188E-3</v>
      </c>
      <c r="BV396" s="223">
        <f t="shared" ca="1" si="664"/>
        <v>-1.4018481948614818E-3</v>
      </c>
      <c r="BW396" s="223">
        <f t="shared" ca="1" si="665"/>
        <v>1.1198192093224263E-3</v>
      </c>
      <c r="BX396" s="223">
        <f t="shared" ca="1" si="666"/>
        <v>2.8647191879562516E-3</v>
      </c>
      <c r="BY396" s="223">
        <f t="shared" ca="1" si="667"/>
        <v>2.6224943432008015E-3</v>
      </c>
      <c r="BZ396" s="223">
        <f t="shared" ca="1" si="668"/>
        <v>5.6116498360108714E-4</v>
      </c>
      <c r="CA396" s="223">
        <f t="shared" ca="1" si="669"/>
        <v>-1.8894188877911537E-3</v>
      </c>
      <c r="CB396" s="223">
        <f t="shared" ca="1" si="670"/>
        <v>-3.0293991965392934E-3</v>
      </c>
      <c r="CC396" s="223">
        <f t="shared" ca="1" si="671"/>
        <v>-2.0680236834997707E-3</v>
      </c>
      <c r="CD396" s="223">
        <f t="shared" ca="1" si="672"/>
        <v>3.2784537924473501E-4</v>
      </c>
      <c r="CE396" s="223">
        <f t="shared" ca="1" si="673"/>
        <v>2.4963030803208295E-3</v>
      </c>
      <c r="CF396" s="223">
        <f t="shared" ca="1" si="674"/>
        <v>2.9331893804501411E-3</v>
      </c>
      <c r="CG396" s="223">
        <f t="shared" ca="1" si="675"/>
        <v>1.3354562127800397E-3</v>
      </c>
      <c r="CH396" s="223">
        <f t="shared" ca="1" si="676"/>
        <v>-1.1886219181664669E-3</v>
      </c>
      <c r="CI396" s="223">
        <f t="shared" ca="1" si="677"/>
        <v>-2.8882073277519942E-3</v>
      </c>
      <c r="CJ396" s="223">
        <f t="shared" ca="1" si="678"/>
        <v>-2.5843752644489123E-3</v>
      </c>
      <c r="CK396" s="223">
        <f t="shared" ca="1" si="679"/>
        <v>-4.8788014972705801E-4</v>
      </c>
      <c r="CL396" s="223">
        <f t="shared" ca="1" si="680"/>
        <v>1.947035135613065E-3</v>
      </c>
      <c r="CM396" s="223">
        <f t="shared" ca="1" si="681"/>
        <v>3.031381099445599E-3</v>
      </c>
      <c r="CN396" s="223">
        <f t="shared" ca="1" si="682"/>
        <v>2.0129964859893993E-3</v>
      </c>
      <c r="CO396" s="223">
        <f t="shared" ca="1" si="683"/>
        <v>-4.0171182422629802E-4</v>
      </c>
      <c r="CP396" s="223">
        <f t="shared" ca="1" si="684"/>
        <v>-2.5377709945454499E-3</v>
      </c>
      <c r="CQ396" s="223">
        <f t="shared" ca="1" si="685"/>
        <v>-2.9134943663194956E-3</v>
      </c>
      <c r="CR396" s="223">
        <f t="shared" ca="1" si="686"/>
        <v>-1.2682598018119626E-3</v>
      </c>
      <c r="CS396" s="223">
        <f t="shared" ca="1" si="687"/>
        <v>1.2567086456124403E-3</v>
      </c>
      <c r="CT396" s="223">
        <f t="shared" ca="1" si="688"/>
        <v>2.9099557194505275E-3</v>
      </c>
      <c r="CU396" s="223">
        <f t="shared" ca="1" si="689"/>
        <v>2.5446994546737454E-3</v>
      </c>
      <c r="CV396" s="223">
        <f t="shared" ca="1" si="690"/>
        <v>4.1430143509384697E-4</v>
      </c>
      <c r="CW396" s="223">
        <f t="shared" ca="1" si="691"/>
        <v>-2.0034785622736169E-3</v>
      </c>
      <c r="CX396" s="223">
        <f t="shared" ca="1" si="692"/>
        <v>-3.031537011728239E-3</v>
      </c>
      <c r="CY396" s="223">
        <f t="shared" ca="1" si="693"/>
        <v>-1.9567567346666544E-3</v>
      </c>
      <c r="CZ396" s="223">
        <f t="shared" ca="1" si="694"/>
        <v>4.7533629302591888E-4</v>
      </c>
      <c r="DA396" s="223">
        <f t="shared" ca="1" si="695"/>
        <v>2.5777102504163257E-3</v>
      </c>
      <c r="DB396" s="223">
        <f t="shared" ca="1" si="696"/>
        <v>2.8920443721251509E-3</v>
      </c>
      <c r="DC396" s="223">
        <f t="shared" ca="1" si="697"/>
        <v>1.2002994385625621E-3</v>
      </c>
      <c r="DD396" s="223">
        <f t="shared" ca="1" si="698"/>
        <v>-1.3240383787616597E-3</v>
      </c>
      <c r="DE396" s="223">
        <f t="shared" ca="1" si="699"/>
        <v>-2.9299512626339173E-3</v>
      </c>
      <c r="DF396" s="223">
        <f t="shared" ca="1" si="700"/>
        <v>-2.5034908130995245E-3</v>
      </c>
      <c r="DG396" s="223">
        <f t="shared" ca="1" si="701"/>
        <v>-3.4047316076786407E-4</v>
      </c>
      <c r="DH396" s="223">
        <f t="shared" ca="1" si="702"/>
        <v>2.0587151683631433E-3</v>
      </c>
      <c r="DI396" s="223">
        <f t="shared" ca="1" si="703"/>
        <v>3.0298668394714836E-3</v>
      </c>
      <c r="DJ396" s="223">
        <f t="shared" ca="1" si="704"/>
        <v>1.8993383062547934E-3</v>
      </c>
      <c r="DK396" s="223">
        <f t="shared" ca="1" si="705"/>
        <v>-5.4867443701659031E-4</v>
      </c>
      <c r="DL396" s="223">
        <f t="shared" ca="1" si="706"/>
        <v>-2.6160967900191456E-3</v>
      </c>
      <c r="DM396" s="223">
        <f t="shared" ca="1" si="707"/>
        <v>-2.8688523185415424E-3</v>
      </c>
      <c r="DN396" s="223">
        <f t="shared" ca="1" si="708"/>
        <v>-1.1316160598134584E-3</v>
      </c>
      <c r="DO396" s="223">
        <f t="shared" ca="1" si="709"/>
        <v>1.3905705607004971E-3</v>
      </c>
      <c r="DP396" s="223">
        <f t="shared" ca="1" si="710"/>
        <v>2.9481819127346299E-3</v>
      </c>
      <c r="DQ396" s="223">
        <f t="shared" ca="1" si="711"/>
        <v>2.4607741622710436E-3</v>
      </c>
      <c r="DR396" s="223">
        <f t="shared" ca="1" si="712"/>
        <v>2.6643979814094617E-4</v>
      </c>
      <c r="DS396" s="223">
        <f t="shared" ca="1" si="713"/>
        <v>-2.1127116814155665E-3</v>
      </c>
      <c r="DT396" s="223">
        <f t="shared" ca="1" si="714"/>
        <v>-3.0263715887246488E-3</v>
      </c>
      <c r="DU396" s="223">
        <f t="shared" ca="1" si="715"/>
        <v>-1.8407757874680788E-3</v>
      </c>
      <c r="DV396" s="223">
        <f t="shared" ca="1" si="716"/>
        <v>6.2168208004266144E-4</v>
      </c>
      <c r="DW396" s="223">
        <f t="shared" ca="1" si="717"/>
        <v>2.6529074907378392E-3</v>
      </c>
      <c r="DX396" s="223">
        <f t="shared" ca="1" si="718"/>
        <v>2.8439321755945423E-3</v>
      </c>
      <c r="DY396" s="223">
        <f t="shared" ca="1" si="719"/>
        <v>1.0622510378637735E-3</v>
      </c>
      <c r="DZ396" s="223">
        <f t="shared" ca="1" si="720"/>
        <v>-1.4562651149303508E-3</v>
      </c>
      <c r="EA396" s="223">
        <f t="shared" ca="1" si="721"/>
        <v>-2.964636688290734E-3</v>
      </c>
      <c r="EB396" s="223">
        <f t="shared" ca="1" si="722"/>
        <v>-2.4165752331014837E-3</v>
      </c>
      <c r="EC396" s="223">
        <f t="shared" ca="1" si="723"/>
        <v>-1.9224594214245407E-4</v>
      </c>
      <c r="ED396" s="223">
        <f t="shared" ca="1" si="724"/>
        <v>2.1654355759504833E-3</v>
      </c>
      <c r="EE396" s="223">
        <f t="shared" ca="1" si="725"/>
        <v>3.0210533648960891E-3</v>
      </c>
      <c r="EF396" s="223">
        <f t="shared" ca="1" si="726"/>
        <v>1.7811044541780332E-3</v>
      </c>
      <c r="EG396" s="223">
        <f t="shared" ca="1" si="727"/>
        <v>-6.9431524502990526E-4</v>
      </c>
      <c r="EH396" s="223">
        <f t="shared" ca="1" si="728"/>
        <v>-2.6881201791826904E-3</v>
      </c>
      <c r="EI396" s="223">
        <f t="shared" ca="1" si="729"/>
        <v>-2.8172989542464377E-3</v>
      </c>
      <c r="EJ396" s="223">
        <f t="shared" ca="1" si="730"/>
        <v>-9.9224615560900378E-4</v>
      </c>
      <c r="EK396" s="223">
        <f t="shared" ca="1" si="731"/>
        <v>1.5210824695082309E-3</v>
      </c>
      <c r="EL396" s="223">
        <f t="shared" ca="1" si="732"/>
        <v>2.9793056775607183E-3</v>
      </c>
      <c r="EM396" s="223">
        <f t="shared" ca="1" si="733"/>
        <v>2.3709206493730713E-3</v>
      </c>
      <c r="EN396" s="223">
        <f t="shared" ca="1" si="734"/>
        <v>1.1793628437695375E-4</v>
      </c>
      <c r="EO396" s="223">
        <f t="shared" ca="1" si="735"/>
        <v>-2.2168550930652992E-3</v>
      </c>
      <c r="EP396" s="223">
        <f t="shared" ca="1" si="736"/>
        <v>-3.013915371484978E-3</v>
      </c>
      <c r="EQ396" s="223">
        <f t="shared" ca="1" si="737"/>
        <v>-1.7203602501645763E-3</v>
      </c>
      <c r="ER396" s="223">
        <f t="shared" ca="1" si="738"/>
        <v>7.6653018047566205E-4</v>
      </c>
      <c r="ES396" s="223">
        <f t="shared" ca="1" si="739"/>
        <v>2.72171364454689E-3</v>
      </c>
      <c r="ET396" s="223">
        <f t="shared" ca="1" si="740"/>
        <v>2.7889686973538888E-3</v>
      </c>
      <c r="EU396" s="223">
        <f t="shared" ca="1" si="741"/>
        <v>9.216435813725691E-4</v>
      </c>
      <c r="EV396" s="223">
        <f t="shared" ca="1" si="742"/>
        <v>-1.5849835808834525E-3</v>
      </c>
      <c r="EW396" s="223">
        <f t="shared" ca="1" si="743"/>
        <v>-2.9921800444939542E-3</v>
      </c>
      <c r="EX396" s="223">
        <f t="shared" ca="1" si="744"/>
        <v>-2.32383791169991E-3</v>
      </c>
      <c r="EY396" s="223">
        <f t="shared" ca="1" si="745"/>
        <v>-4.3555586203666797E-5</v>
      </c>
      <c r="EZ396" s="223">
        <f t="shared" ca="1" si="746"/>
        <v>2.2669392595656038E-3</v>
      </c>
      <c r="FA396" s="223">
        <f t="shared" ca="1" si="747"/>
        <v>3.0049619081516446E-3</v>
      </c>
      <c r="FB396" s="223">
        <f t="shared" ca="1" si="748"/>
        <v>1.6585797654647973E-3</v>
      </c>
      <c r="FC396" s="223">
        <f t="shared" ca="1" si="749"/>
        <v>-8.3828338680311037E-4</v>
      </c>
      <c r="FD396" s="223">
        <f t="shared" ca="1" si="750"/>
        <v>-2.7536676513830252E-3</v>
      </c>
      <c r="FE396" s="223">
        <f t="shared" ca="1" si="751"/>
        <v>-2.7589584700042922E-3</v>
      </c>
      <c r="FF396" s="223">
        <f t="shared" ca="1" si="752"/>
        <v>-8.5048584350518887E-4</v>
      </c>
      <c r="FG396" s="223">
        <f t="shared" ca="1" si="753"/>
        <v>1.6479299574158309E-3</v>
      </c>
      <c r="FH396" s="223">
        <f t="shared" ca="1" si="754"/>
        <v>3.0032520340532122E-3</v>
      </c>
      <c r="FI396" s="223">
        <f t="shared" ca="1" si="755"/>
        <v>2.275355380962637E-3</v>
      </c>
      <c r="FJ396" s="223">
        <f t="shared" ca="1" si="756"/>
        <v>-3.0851348226101308E-5</v>
      </c>
      <c r="FK396" s="223">
        <f t="shared" ca="1" si="757"/>
        <v>-2.3156579066222925E-3</v>
      </c>
      <c r="FL396" s="223">
        <f t="shared" ca="1" si="758"/>
        <v>-2.9941983681275926E-3</v>
      </c>
      <c r="FM396" s="223">
        <f t="shared" ca="1" si="759"/>
        <v>-1.5958002143326669E-3</v>
      </c>
      <c r="FN396" s="223">
        <f t="shared" ca="1" si="760"/>
        <v>9.095316425638243E-4</v>
      </c>
      <c r="FO396" s="223">
        <f t="shared" ca="1" si="761"/>
        <v>2.7839629517922692E-3</v>
      </c>
      <c r="FP396" s="223">
        <f t="shared" ca="1" si="762"/>
        <v>2.7272863492365036E-3</v>
      </c>
      <c r="FQ396" s="223">
        <f t="shared" ca="1" si="763"/>
        <v>7.7881580476743669E-4</v>
      </c>
      <c r="FR396" s="223">
        <f t="shared" ca="1" si="764"/>
        <v>-1.7098836825620036E-3</v>
      </c>
      <c r="FS396" s="223">
        <f t="shared" ca="1" si="765"/>
        <v>-3.0125149768859714E-3</v>
      </c>
      <c r="FT396" s="223">
        <f t="shared" ca="1" si="766"/>
        <v>-2.22550226122492E-3</v>
      </c>
      <c r="FU396" s="223">
        <f t="shared" ca="1" si="767"/>
        <v>1.0523969895734689E-4</v>
      </c>
      <c r="FV396" s="223">
        <f t="shared" ca="1" si="768"/>
        <v>2.3629816879440027E-3</v>
      </c>
      <c r="FW396" s="223">
        <f t="shared" ca="1" si="769"/>
        <v>2.9816312349668825E-3</v>
      </c>
      <c r="FX396" s="223">
        <f t="shared" ca="1" si="770"/>
        <v>1.5320594128221629E-3</v>
      </c>
      <c r="FY396" s="223">
        <f t="shared" ca="1" si="771"/>
        <v>-9.8023203047255389E-4</v>
      </c>
      <c r="FZ396" s="223">
        <f t="shared" ca="1" si="772"/>
        <v>-2.8125812970183988E-3</v>
      </c>
      <c r="GA396" s="223">
        <f t="shared" ca="1" si="773"/>
        <v>-2.6939714131517024E-3</v>
      </c>
      <c r="GB396" s="223">
        <f t="shared" ca="1" si="774"/>
        <v>-7.0667663651060794E-4</v>
      </c>
      <c r="GC396" s="223">
        <f t="shared" ca="1" si="775"/>
        <v>1.7708074377143991E-3</v>
      </c>
      <c r="GD396" s="223">
        <f t="shared" ca="1" si="776"/>
        <v>3.0199632933418539E-3</v>
      </c>
      <c r="GE396" s="223">
        <f t="shared" ca="1" si="777"/>
        <v>2.1743085821418718E-3</v>
      </c>
      <c r="GF396" s="223">
        <f t="shared" ca="1" si="778"/>
        <v>-1.7956465722902045E-4</v>
      </c>
      <c r="GG396" s="223">
        <f t="shared" ca="1" si="779"/>
        <v>-2.408882097454526E-3</v>
      </c>
      <c r="GH396" s="223">
        <f t="shared" ca="1" si="780"/>
        <v>-2.9672680786405866E-3</v>
      </c>
      <c r="GI396" s="223">
        <f t="shared" ca="1" si="781"/>
        <v>-1.46739575600884E-3</v>
      </c>
      <c r="GJ396" s="223">
        <f t="shared" ca="1" si="782"/>
        <v>1.0503419632594453E-3</v>
      </c>
      <c r="GK396" s="223">
        <f t="shared" ca="1" si="783"/>
        <v>2.8395054484404258E-3</v>
      </c>
      <c r="GL396" s="223">
        <f t="shared" ca="1" si="784"/>
        <v>2.6590337294217373E-3</v>
      </c>
      <c r="GM396" s="223">
        <f t="shared" ca="1" si="785"/>
        <v>6.3411179267228624E-4</v>
      </c>
      <c r="GN396" s="223">
        <f t="shared" ca="1" si="786"/>
        <v>-1.8306645246811406E-3</v>
      </c>
      <c r="GO396" s="223">
        <f t="shared" ca="1" si="787"/>
        <v>-3.0255924968335219E-3</v>
      </c>
      <c r="GP396" s="223">
        <f t="shared" ca="1" si="788"/>
        <v>-2.1218051808715747E-3</v>
      </c>
      <c r="GQ396" s="223">
        <f t="shared" ca="1" si="789"/>
        <v>2.5378145246562011E-4</v>
      </c>
      <c r="GR396" s="223">
        <f t="shared" ca="1" si="790"/>
        <v>2.4533314864633943E-3</v>
      </c>
      <c r="GS396" s="223">
        <f t="shared" ca="1" si="791"/>
        <v>2.9511175509770345E-3</v>
      </c>
      <c r="GT396" s="223">
        <f t="shared" ca="1" si="792"/>
        <v>1.401848194861484E-3</v>
      </c>
      <c r="GU396" s="223">
        <f t="shared" ca="1" si="793"/>
        <v>-1.1198192093224042E-3</v>
      </c>
      <c r="GV396" s="223">
        <f t="shared" ca="1" si="794"/>
        <v>-2.8647191879562295E-3</v>
      </c>
      <c r="GW396" s="223">
        <f t="shared" ca="1" si="795"/>
        <v>-2.6224943432008028E-3</v>
      </c>
      <c r="GX396" s="223">
        <f t="shared" ca="1" si="796"/>
        <v>-5.6116498360111056E-4</v>
      </c>
      <c r="GY396" s="223">
        <f t="shared" ca="1" si="797"/>
        <v>1.8894188877911016E-3</v>
      </c>
      <c r="GZ396" s="223">
        <f t="shared" ca="1" si="798"/>
        <v>3.0293991965392934E-3</v>
      </c>
      <c r="HA396" s="223">
        <f t="shared" ca="1" si="799"/>
        <v>2.068023683499788E-3</v>
      </c>
      <c r="HB396" s="223">
        <f t="shared" ca="1" si="800"/>
        <v>-3.2784537924466866E-4</v>
      </c>
      <c r="HC396" s="223">
        <f t="shared" ca="1" si="801"/>
        <v>-2.4963030803208403E-3</v>
      </c>
      <c r="HD396" s="223">
        <f t="shared" ca="1" si="802"/>
        <v>-2.9331893804501472E-3</v>
      </c>
      <c r="HE396" s="223">
        <f t="shared" ca="1" si="803"/>
        <v>-1.3354562127801E-3</v>
      </c>
      <c r="HF396" s="223">
        <f t="shared" ca="1" si="804"/>
        <v>1.1886219181664846E-3</v>
      </c>
      <c r="HG396" s="223">
        <f t="shared" ca="1" si="805"/>
        <v>2.8882073277519873E-3</v>
      </c>
      <c r="HH396" s="223">
        <f t="shared" ca="1" si="806"/>
        <v>2.584375264448947E-3</v>
      </c>
      <c r="HI396" s="223">
        <f t="shared" ca="1" si="807"/>
        <v>4.8788014972703914E-4</v>
      </c>
      <c r="HJ396" s="223">
        <f t="shared" ca="1" si="808"/>
        <v>-1.9470351356130472E-3</v>
      </c>
      <c r="HK396" s="223">
        <f t="shared" ca="1" si="809"/>
        <v>-3.0313810994455981E-3</v>
      </c>
      <c r="HL396" s="223">
        <f t="shared" ca="1" si="810"/>
        <v>-2.0129964859893846E-3</v>
      </c>
      <c r="HM396" s="223">
        <f t="shared" ca="1" si="811"/>
        <v>4.0171182422627416E-4</v>
      </c>
      <c r="HN396" s="223">
        <f t="shared" ca="1" si="812"/>
        <v>2.5377709945454368E-3</v>
      </c>
      <c r="HO396" s="223">
        <f t="shared" ca="1" si="813"/>
        <v>2.9134943663194903E-3</v>
      </c>
      <c r="HP396" s="223">
        <f t="shared" ca="1" si="814"/>
        <v>1.2682598018119839E-3</v>
      </c>
      <c r="HQ396" s="223">
        <f t="shared" ca="1" si="815"/>
        <v>-1.2567086456124186E-3</v>
      </c>
      <c r="HR396" s="223">
        <f t="shared" ca="1" si="816"/>
        <v>-2.9099557194505092E-3</v>
      </c>
      <c r="HS396" s="223">
        <f t="shared" ca="1" si="817"/>
        <v>-2.5446994546737584E-3</v>
      </c>
      <c r="HT396" s="223">
        <f t="shared" ca="1" si="818"/>
        <v>-4.143014350938706E-4</v>
      </c>
      <c r="HU396" s="223">
        <f t="shared" ca="1" si="819"/>
        <v>2.0034785622735666E-3</v>
      </c>
      <c r="HV396" s="223">
        <f t="shared" ca="1" si="820"/>
        <v>3.031537011728239E-3</v>
      </c>
      <c r="HW396" s="223">
        <f t="shared" ca="1" si="821"/>
        <v>1.9567567346666726E-3</v>
      </c>
      <c r="HX396" s="223">
        <f t="shared" ca="1" si="822"/>
        <v>-4.7533629302585296E-4</v>
      </c>
      <c r="HY396" s="223">
        <f t="shared" ca="1" si="823"/>
        <v>-2.5777102504163361E-3</v>
      </c>
      <c r="HZ396" s="223">
        <f t="shared" ca="1" si="824"/>
        <v>-2.8920443721251578E-3</v>
      </c>
      <c r="IA396" s="223">
        <f t="shared" ca="1" si="825"/>
        <v>-1.200299438562623E-3</v>
      </c>
      <c r="IB396" s="223">
        <f t="shared" ca="1" si="826"/>
        <v>1.3240383787616768E-3</v>
      </c>
      <c r="IC396" s="223">
        <f t="shared" ca="1" si="827"/>
        <v>2.9299512626339104E-3</v>
      </c>
      <c r="ID396" s="223">
        <f t="shared" ca="1" si="828"/>
        <v>2.5034908130995622E-3</v>
      </c>
      <c r="IE396" s="223">
        <f t="shared" ca="1" si="829"/>
        <v>-1.4883340458662811E-3</v>
      </c>
      <c r="IF396" s="223">
        <f t="shared" ca="1" si="830"/>
        <v>-2.058715168363126E-3</v>
      </c>
      <c r="IG396" s="223">
        <f t="shared" ca="1" si="831"/>
        <v>-3.0298668394714858E-3</v>
      </c>
      <c r="IH396" s="223">
        <f t="shared" ca="1" si="832"/>
        <v>-1.8993383062547785E-3</v>
      </c>
      <c r="II396" s="223">
        <f t="shared" ca="1" si="833"/>
        <v>5.4867443701656689E-4</v>
      </c>
      <c r="IJ396" s="223">
        <f t="shared" ca="1" si="834"/>
        <v>2.6160967900191339E-3</v>
      </c>
      <c r="IK396" s="223">
        <f t="shared" ca="1" si="835"/>
        <v>2.8688523185415359E-3</v>
      </c>
      <c r="IL396" s="223">
        <f t="shared" ca="1" si="836"/>
        <v>1.1316160598134808E-3</v>
      </c>
      <c r="IM396" s="223">
        <f t="shared" ca="1" si="837"/>
        <v>-1.3905705607004761E-3</v>
      </c>
      <c r="IN396" s="223">
        <f t="shared" ca="1" si="838"/>
        <v>-2.9481819127346342E-3</v>
      </c>
      <c r="IO396" s="223">
        <f t="shared" ca="1" si="839"/>
        <v>-2.4607741622710575E-3</v>
      </c>
      <c r="IP396" s="223">
        <f t="shared" ca="1" si="840"/>
        <v>-2.6643979814096981E-4</v>
      </c>
      <c r="IQ396" s="223">
        <f t="shared" ca="1" si="841"/>
        <v>2.1127116814155184E-3</v>
      </c>
      <c r="IR396" s="223">
        <f t="shared" ca="1" si="842"/>
        <v>3.0263715887246505E-3</v>
      </c>
      <c r="IS396" s="223">
        <f t="shared" ca="1" si="843"/>
        <v>1.8407757874680975E-3</v>
      </c>
      <c r="IT396" s="223">
        <f t="shared" ca="1" si="844"/>
        <v>-6.2168208004259617E-4</v>
      </c>
      <c r="IU396" s="223">
        <f t="shared" ca="1" si="845"/>
        <v>-2.6529074907378275E-3</v>
      </c>
      <c r="IV396" s="223">
        <f t="shared" ca="1" si="846"/>
        <v>-2.8439321755945502E-3</v>
      </c>
      <c r="IW396" s="223">
        <f t="shared" ca="1" si="847"/>
        <v>-1.0622510378638359E-3</v>
      </c>
      <c r="IX396" s="223">
        <f t="shared" ca="1" si="848"/>
        <v>1.4562651149303677E-3</v>
      </c>
      <c r="IY396" s="223">
        <f t="shared" ca="1" si="849"/>
        <v>2.9646366882907292E-3</v>
      </c>
      <c r="IZ396" s="223">
        <f t="shared" ca="1" si="850"/>
        <v>2.416575233101524E-3</v>
      </c>
      <c r="JA396" s="223">
        <f t="shared" ca="1" si="851"/>
        <v>1.9224594214243434E-4</v>
      </c>
      <c r="JB396" s="223">
        <f t="shared" ca="1" si="852"/>
        <v>-2.1654355759504664E-3</v>
      </c>
    </row>
    <row r="397" spans="2:262">
      <c r="B397" s="230">
        <v>36</v>
      </c>
      <c r="C397" s="229">
        <f t="shared" si="853"/>
        <v>7.031250000000003E-4</v>
      </c>
      <c r="D397" s="226">
        <f t="shared" ca="1" si="597"/>
        <v>58.228134285841968</v>
      </c>
      <c r="E397" s="225">
        <f ca="1">AP361</f>
        <v>0.12813428584196496</v>
      </c>
      <c r="F397" s="224">
        <v>36</v>
      </c>
      <c r="G397" s="223">
        <f t="shared" ca="1" si="854"/>
        <v>-7.8684435072014355E-4</v>
      </c>
      <c r="H397" s="223">
        <f t="shared" ca="1" si="598"/>
        <v>-4.5920864621303839E-4</v>
      </c>
      <c r="I397" s="223">
        <f t="shared" ca="1" si="599"/>
        <v>2.0420658834528142E-4</v>
      </c>
      <c r="J397" s="223">
        <f t="shared" ca="1" si="600"/>
        <v>7.1830322266947194E-4</v>
      </c>
      <c r="K397" s="223">
        <f t="shared" ca="1" si="601"/>
        <v>7.0716689256395163E-4</v>
      </c>
      <c r="L397" s="223">
        <f t="shared" ca="1" si="602"/>
        <v>1.789406321814187E-4</v>
      </c>
      <c r="M397" s="223">
        <f t="shared" ca="1" si="603"/>
        <v>-4.8012942192417397E-4</v>
      </c>
      <c r="N397" s="223">
        <f t="shared" ca="1" si="604"/>
        <v>-7.8812239377755683E-4</v>
      </c>
      <c r="O397" s="223">
        <f t="shared" ca="1" si="605"/>
        <v>-5.1982968549874292E-4</v>
      </c>
      <c r="P397" s="223">
        <f t="shared" ca="1" si="606"/>
        <v>1.2856947099895239E-4</v>
      </c>
      <c r="Q397" s="223">
        <f t="shared" ca="1" si="607"/>
        <v>6.8295690339915873E-4</v>
      </c>
      <c r="R397" s="223">
        <f t="shared" ca="1" si="608"/>
        <v>7.3795707478029938E-4</v>
      </c>
      <c r="S397" s="223">
        <f t="shared" ca="1" si="609"/>
        <v>2.5335312108418348E-4</v>
      </c>
      <c r="T397" s="223">
        <f t="shared" ca="1" si="610"/>
        <v>-4.1650603770488975E-4</v>
      </c>
      <c r="U397" s="223">
        <f t="shared" ca="1" si="611"/>
        <v>-7.8181038735136731E-4</v>
      </c>
      <c r="V397" s="223">
        <f t="shared" ca="1" si="612"/>
        <v>-5.7544448074528228E-4</v>
      </c>
      <c r="W397" s="223">
        <f t="shared" ca="1" si="613"/>
        <v>5.1694159363681292E-5</v>
      </c>
      <c r="X397" s="223">
        <f t="shared" ca="1" si="614"/>
        <v>6.410333358068906E-4</v>
      </c>
      <c r="Y397" s="223">
        <f t="shared" ca="1" si="615"/>
        <v>7.6164032695814042E-4</v>
      </c>
      <c r="Z397" s="223">
        <f t="shared" ca="1" si="616"/>
        <v>3.2532568093400353E-4</v>
      </c>
      <c r="AA397" s="223">
        <f t="shared" ca="1" si="617"/>
        <v>-3.4887147265714704E-4</v>
      </c>
      <c r="AB397" s="223">
        <f t="shared" ca="1" si="618"/>
        <v>-7.6796911951395306E-4</v>
      </c>
      <c r="AC397" s="223">
        <f t="shared" ca="1" si="619"/>
        <v>-6.2551743107229388E-4</v>
      </c>
      <c r="AD397" s="223">
        <f t="shared" ca="1" si="620"/>
        <v>-2.5678995285165489E-5</v>
      </c>
      <c r="AE397" s="223">
        <f t="shared" ca="1" si="621"/>
        <v>5.9293626676633609E-4</v>
      </c>
      <c r="AF397" s="223">
        <f t="shared" ca="1" si="622"/>
        <v>7.7798856643241971E-4</v>
      </c>
      <c r="AG397" s="223">
        <f t="shared" ca="1" si="623"/>
        <v>3.9416517663532185E-4</v>
      </c>
      <c r="AH397" s="223">
        <f t="shared" ca="1" si="624"/>
        <v>-2.7787708461516963E-4</v>
      </c>
      <c r="AI397" s="223">
        <f t="shared" ca="1" si="625"/>
        <v>-7.4673188924099403E-4</v>
      </c>
      <c r="AJ397" s="223">
        <f t="shared" ca="1" si="626"/>
        <v>-6.69566306595468E-4</v>
      </c>
      <c r="AK397" s="223">
        <f t="shared" ca="1" si="627"/>
        <v>-1.0280484717184799E-4</v>
      </c>
      <c r="AL397" s="223">
        <f t="shared" ca="1" si="628"/>
        <v>5.3912889734488735E-4</v>
      </c>
      <c r="AM397" s="223">
        <f t="shared" ca="1" si="629"/>
        <v>7.8684435072014355E-4</v>
      </c>
      <c r="AN397" s="223">
        <f t="shared" ca="1" si="630"/>
        <v>4.5920864621303839E-4</v>
      </c>
      <c r="AO397" s="223">
        <f t="shared" ca="1" si="631"/>
        <v>-2.0420658834528196E-4</v>
      </c>
      <c r="AP397" s="223">
        <f t="shared" ca="1" si="632"/>
        <v>-7.1830322266947107E-4</v>
      </c>
      <c r="AQ397" s="223">
        <f t="shared" ca="1" si="633"/>
        <v>-7.071668925639525E-4</v>
      </c>
      <c r="AR397" s="223">
        <f t="shared" ca="1" si="634"/>
        <v>-1.7894063218141956E-4</v>
      </c>
      <c r="AS397" s="223">
        <f t="shared" ca="1" si="635"/>
        <v>4.8012942192417321E-4</v>
      </c>
      <c r="AT397" s="223">
        <f t="shared" ca="1" si="636"/>
        <v>7.8812239377755683E-4</v>
      </c>
      <c r="AU397" s="223">
        <f t="shared" ca="1" si="637"/>
        <v>5.1982968549874259E-4</v>
      </c>
      <c r="AV397" s="223">
        <f t="shared" ca="1" si="638"/>
        <v>-1.2856947099895287E-4</v>
      </c>
      <c r="AW397" s="223">
        <f t="shared" ca="1" si="639"/>
        <v>-6.8295690339915895E-4</v>
      </c>
      <c r="AX397" s="223">
        <f t="shared" ca="1" si="640"/>
        <v>-7.3795707478029873E-4</v>
      </c>
      <c r="AY397" s="223">
        <f t="shared" ca="1" si="641"/>
        <v>-2.53353121084187E-4</v>
      </c>
      <c r="AZ397" s="223">
        <f t="shared" ca="1" si="642"/>
        <v>4.165060377048866E-4</v>
      </c>
      <c r="BA397" s="223">
        <f t="shared" ca="1" si="643"/>
        <v>7.818103873513671E-4</v>
      </c>
      <c r="BB397" s="223">
        <f t="shared" ca="1" si="644"/>
        <v>5.7544448074528379E-4</v>
      </c>
      <c r="BC397" s="223">
        <f t="shared" ca="1" si="645"/>
        <v>-5.1694159363679015E-5</v>
      </c>
      <c r="BD397" s="223">
        <f t="shared" ca="1" si="646"/>
        <v>-6.4103333580689005E-4</v>
      </c>
      <c r="BE397" s="223">
        <f t="shared" ca="1" si="647"/>
        <v>-7.6164032695814063E-4</v>
      </c>
      <c r="BF397" s="223">
        <f t="shared" ca="1" si="648"/>
        <v>-3.2532568093400428E-4</v>
      </c>
      <c r="BG397" s="223">
        <f t="shared" ca="1" si="649"/>
        <v>3.4887147265714622E-4</v>
      </c>
      <c r="BH397" s="223">
        <f t="shared" ca="1" si="650"/>
        <v>7.6796911951395306E-4</v>
      </c>
      <c r="BI397" s="223">
        <f t="shared" ca="1" si="651"/>
        <v>6.2551743107229279E-4</v>
      </c>
      <c r="BJ397" s="223">
        <f t="shared" ca="1" si="652"/>
        <v>2.5678995285163592E-5</v>
      </c>
      <c r="BK397" s="223">
        <f t="shared" ca="1" si="653"/>
        <v>-5.9293626676633739E-4</v>
      </c>
      <c r="BL397" s="223">
        <f t="shared" ca="1" si="654"/>
        <v>-7.7798856643242036E-4</v>
      </c>
      <c r="BM397" s="223">
        <f t="shared" ca="1" si="655"/>
        <v>-3.94165176635325E-4</v>
      </c>
      <c r="BN397" s="223">
        <f t="shared" ca="1" si="656"/>
        <v>2.7787708461516616E-4</v>
      </c>
      <c r="BO397" s="223">
        <f t="shared" ca="1" si="657"/>
        <v>7.4673188924099371E-4</v>
      </c>
      <c r="BP397" s="223">
        <f t="shared" ca="1" si="658"/>
        <v>6.6956630659546833E-4</v>
      </c>
      <c r="BQ397" s="223">
        <f t="shared" ca="1" si="659"/>
        <v>1.0280484717184885E-4</v>
      </c>
      <c r="BR397" s="223">
        <f t="shared" ca="1" si="660"/>
        <v>-5.391288973448867E-4</v>
      </c>
      <c r="BS397" s="223">
        <f t="shared" ca="1" si="661"/>
        <v>-7.8684435072014366E-4</v>
      </c>
      <c r="BT397" s="223">
        <f t="shared" ca="1" si="662"/>
        <v>-4.5920864621303904E-4</v>
      </c>
      <c r="BU397" s="223">
        <f t="shared" ca="1" si="663"/>
        <v>2.0420658834528109E-4</v>
      </c>
      <c r="BV397" s="223">
        <f t="shared" ca="1" si="664"/>
        <v>7.1830322266947194E-4</v>
      </c>
      <c r="BW397" s="223">
        <f t="shared" ca="1" si="665"/>
        <v>7.0716689256395153E-4</v>
      </c>
      <c r="BX397" s="223">
        <f t="shared" ca="1" si="666"/>
        <v>1.7894063218141767E-4</v>
      </c>
      <c r="BY397" s="223">
        <f t="shared" ca="1" si="667"/>
        <v>-4.8012942192417034E-4</v>
      </c>
      <c r="BZ397" s="223">
        <f t="shared" ca="1" si="668"/>
        <v>-7.8812239377755683E-4</v>
      </c>
      <c r="CA397" s="223">
        <f t="shared" ca="1" si="669"/>
        <v>-5.1982968549874108E-4</v>
      </c>
      <c r="CB397" s="223">
        <f t="shared" ca="1" si="670"/>
        <v>1.2856947099894924E-4</v>
      </c>
      <c r="CC397" s="223">
        <f t="shared" ca="1" si="671"/>
        <v>6.8295690339915992E-4</v>
      </c>
      <c r="CD397" s="223">
        <f t="shared" ca="1" si="672"/>
        <v>7.3795707478030003E-4</v>
      </c>
      <c r="CE397" s="223">
        <f t="shared" ca="1" si="673"/>
        <v>2.5335312108419036E-4</v>
      </c>
      <c r="CF397" s="223">
        <f t="shared" ca="1" si="674"/>
        <v>-4.1650603770488834E-4</v>
      </c>
      <c r="CG397" s="223">
        <f t="shared" ca="1" si="675"/>
        <v>-7.8181038735136656E-4</v>
      </c>
      <c r="CH397" s="223">
        <f t="shared" ca="1" si="676"/>
        <v>-5.7544448074528249E-4</v>
      </c>
      <c r="CI397" s="223">
        <f t="shared" ca="1" si="677"/>
        <v>5.1694159363675275E-5</v>
      </c>
      <c r="CJ397" s="223">
        <f t="shared" ca="1" si="678"/>
        <v>6.4103333580689125E-4</v>
      </c>
      <c r="CK397" s="223">
        <f t="shared" ca="1" si="679"/>
        <v>7.616403269581415E-4</v>
      </c>
      <c r="CL397" s="223">
        <f t="shared" ca="1" si="680"/>
        <v>3.2532568093400255E-4</v>
      </c>
      <c r="CM397" s="223">
        <f t="shared" ca="1" si="681"/>
        <v>-3.4887147265714297E-4</v>
      </c>
      <c r="CN397" s="223">
        <f t="shared" ca="1" si="682"/>
        <v>-7.6796911951395339E-4</v>
      </c>
      <c r="CO397" s="223">
        <f t="shared" ca="1" si="683"/>
        <v>-6.2551743107229496E-4</v>
      </c>
      <c r="CP397" s="223">
        <f t="shared" ca="1" si="684"/>
        <v>-2.567899528516164E-5</v>
      </c>
      <c r="CQ397" s="223">
        <f t="shared" ca="1" si="685"/>
        <v>5.929362667663349E-4</v>
      </c>
      <c r="CR397" s="223">
        <f t="shared" ca="1" si="686"/>
        <v>7.7798856643242101E-4</v>
      </c>
      <c r="CS397" s="223">
        <f t="shared" ca="1" si="687"/>
        <v>3.9416517663532337E-4</v>
      </c>
      <c r="CT397" s="223">
        <f t="shared" ca="1" si="688"/>
        <v>-2.7787708461516269E-4</v>
      </c>
      <c r="CU397" s="223">
        <f t="shared" ca="1" si="689"/>
        <v>-7.4673188924099425E-4</v>
      </c>
      <c r="CV397" s="223">
        <f t="shared" ca="1" si="690"/>
        <v>-6.6956630659547039E-4</v>
      </c>
      <c r="CW397" s="223">
        <f t="shared" ca="1" si="691"/>
        <v>-1.0280484717184696E-4</v>
      </c>
      <c r="CX397" s="223">
        <f t="shared" ca="1" si="692"/>
        <v>5.391288973448841E-4</v>
      </c>
      <c r="CY397" s="223">
        <f t="shared" ca="1" si="693"/>
        <v>7.8684435072014355E-4</v>
      </c>
      <c r="CZ397" s="223">
        <f t="shared" ca="1" si="694"/>
        <v>4.5920864621304207E-4</v>
      </c>
      <c r="DA397" s="223">
        <f t="shared" ca="1" si="695"/>
        <v>-2.0420658834528294E-4</v>
      </c>
      <c r="DB397" s="223">
        <f t="shared" ca="1" si="696"/>
        <v>-7.1830322266947032E-4</v>
      </c>
      <c r="DC397" s="223">
        <f t="shared" ca="1" si="697"/>
        <v>-7.0716689256395066E-4</v>
      </c>
      <c r="DD397" s="223">
        <f t="shared" ca="1" si="698"/>
        <v>-1.789406321814213E-4</v>
      </c>
      <c r="DE397" s="223">
        <f t="shared" ca="1" si="699"/>
        <v>4.8012942192416746E-4</v>
      </c>
      <c r="DF397" s="223">
        <f t="shared" ca="1" si="700"/>
        <v>7.8812239377755683E-4</v>
      </c>
      <c r="DG397" s="223">
        <f t="shared" ca="1" si="701"/>
        <v>5.1982968549874802E-4</v>
      </c>
      <c r="DH397" s="223">
        <f t="shared" ca="1" si="702"/>
        <v>-1.2856947099895114E-4</v>
      </c>
      <c r="DI397" s="223">
        <f t="shared" ca="1" si="703"/>
        <v>-6.8295690339915526E-4</v>
      </c>
      <c r="DJ397" s="223">
        <f t="shared" ca="1" si="704"/>
        <v>-7.3795707478029927E-4</v>
      </c>
      <c r="DK397" s="223">
        <f t="shared" ca="1" si="705"/>
        <v>-2.5335312108418857E-4</v>
      </c>
      <c r="DL397" s="223">
        <f t="shared" ca="1" si="706"/>
        <v>4.1650603770488991E-4</v>
      </c>
      <c r="DM397" s="223">
        <f t="shared" ca="1" si="707"/>
        <v>7.8181038735136677E-4</v>
      </c>
      <c r="DN397" s="223">
        <f t="shared" ca="1" si="708"/>
        <v>5.7544448074528119E-4</v>
      </c>
      <c r="DO397" s="223">
        <f t="shared" ca="1" si="709"/>
        <v>-5.1694159363677226E-5</v>
      </c>
      <c r="DP397" s="223">
        <f t="shared" ca="1" si="710"/>
        <v>-6.4103333580689244E-4</v>
      </c>
      <c r="DQ397" s="223">
        <f t="shared" ca="1" si="711"/>
        <v>-7.6164032695814096E-4</v>
      </c>
      <c r="DR397" s="223">
        <f t="shared" ca="1" si="712"/>
        <v>-3.2532568093401101E-4</v>
      </c>
      <c r="DS397" s="223">
        <f t="shared" ca="1" si="713"/>
        <v>3.4887147265714471E-4</v>
      </c>
      <c r="DT397" s="223">
        <f t="shared" ca="1" si="714"/>
        <v>7.6796911951395133E-4</v>
      </c>
      <c r="DU397" s="223">
        <f t="shared" ca="1" si="715"/>
        <v>6.2551743107229377E-4</v>
      </c>
      <c r="DV397" s="223">
        <f t="shared" ca="1" si="716"/>
        <v>2.567899528517091E-5</v>
      </c>
      <c r="DW397" s="223">
        <f t="shared" ca="1" si="717"/>
        <v>-5.929362667663362E-4</v>
      </c>
      <c r="DX397" s="223">
        <f t="shared" ca="1" si="718"/>
        <v>-7.7798856643242057E-4</v>
      </c>
      <c r="DY397" s="223">
        <f t="shared" ca="1" si="719"/>
        <v>-3.9416517663532164E-4</v>
      </c>
      <c r="DZ397" s="223">
        <f t="shared" ca="1" si="720"/>
        <v>2.7787708461516453E-4</v>
      </c>
      <c r="EA397" s="223">
        <f t="shared" ca="1" si="721"/>
        <v>7.467318892409949E-4</v>
      </c>
      <c r="EB397" s="223">
        <f t="shared" ca="1" si="722"/>
        <v>6.6956630659546941E-4</v>
      </c>
      <c r="EC397" s="223">
        <f t="shared" ca="1" si="723"/>
        <v>1.0280484717184506E-4</v>
      </c>
      <c r="ED397" s="223">
        <f t="shared" ca="1" si="724"/>
        <v>-5.3912889734488551E-4</v>
      </c>
      <c r="EE397" s="223">
        <f t="shared" ca="1" si="725"/>
        <v>-7.868443507201442E-4</v>
      </c>
      <c r="EF397" s="223">
        <f t="shared" ca="1" si="726"/>
        <v>-4.5920864621304045E-4</v>
      </c>
      <c r="EG397" s="223">
        <f t="shared" ca="1" si="727"/>
        <v>2.0420658834527405E-4</v>
      </c>
      <c r="EH397" s="223">
        <f t="shared" ca="1" si="728"/>
        <v>7.1830322266947118E-4</v>
      </c>
      <c r="EI397" s="223">
        <f t="shared" ca="1" si="729"/>
        <v>7.0716689256395478E-4</v>
      </c>
      <c r="EJ397" s="223">
        <f t="shared" ca="1" si="730"/>
        <v>1.7894063218141935E-4</v>
      </c>
      <c r="EK397" s="223">
        <f t="shared" ca="1" si="731"/>
        <v>-4.8012942192416893E-4</v>
      </c>
      <c r="EL397" s="223">
        <f t="shared" ca="1" si="732"/>
        <v>-7.8812239377755683E-4</v>
      </c>
      <c r="EM397" s="223">
        <f t="shared" ca="1" si="733"/>
        <v>-5.1982968549874661E-4</v>
      </c>
      <c r="EN397" s="223">
        <f t="shared" ca="1" si="734"/>
        <v>1.2856947099895309E-4</v>
      </c>
      <c r="EO397" s="223">
        <f t="shared" ca="1" si="735"/>
        <v>6.8295690339915623E-4</v>
      </c>
      <c r="EP397" s="223">
        <f t="shared" ca="1" si="736"/>
        <v>7.3795707478029851E-4</v>
      </c>
      <c r="EQ397" s="223">
        <f t="shared" ca="1" si="737"/>
        <v>2.5335312108418673E-4</v>
      </c>
      <c r="ER397" s="223">
        <f t="shared" ca="1" si="738"/>
        <v>-4.1650603770488205E-4</v>
      </c>
      <c r="ES397" s="223">
        <f t="shared" ca="1" si="739"/>
        <v>-7.818103873513671E-4</v>
      </c>
      <c r="ET397" s="223">
        <f t="shared" ca="1" si="740"/>
        <v>-5.7544448074528748E-4</v>
      </c>
      <c r="EU397" s="223">
        <f t="shared" ca="1" si="741"/>
        <v>5.1694159363679124E-5</v>
      </c>
      <c r="EV397" s="223">
        <f t="shared" ca="1" si="742"/>
        <v>6.4103333580689352E-4</v>
      </c>
      <c r="EW397" s="223">
        <f t="shared" ca="1" si="743"/>
        <v>7.6164032695814345E-4</v>
      </c>
      <c r="EX397" s="223">
        <f t="shared" ca="1" si="744"/>
        <v>3.2532568093400927E-4</v>
      </c>
      <c r="EY397" s="223">
        <f t="shared" ca="1" si="745"/>
        <v>-3.4887147265714644E-4</v>
      </c>
      <c r="EZ397" s="223">
        <f t="shared" ca="1" si="746"/>
        <v>-7.6796911951395436E-4</v>
      </c>
      <c r="FA397" s="223">
        <f t="shared" ca="1" si="747"/>
        <v>-6.2551743107229941E-4</v>
      </c>
      <c r="FB397" s="223">
        <f t="shared" ca="1" si="748"/>
        <v>-2.5678995285169013E-5</v>
      </c>
      <c r="FC397" s="223">
        <f t="shared" ca="1" si="749"/>
        <v>5.929362667663375E-4</v>
      </c>
      <c r="FD397" s="223">
        <f t="shared" ca="1" si="750"/>
        <v>7.7798856643242209E-4</v>
      </c>
      <c r="FE397" s="223">
        <f t="shared" ca="1" si="751"/>
        <v>3.9416517663532977E-4</v>
      </c>
      <c r="FF397" s="223">
        <f t="shared" ca="1" si="752"/>
        <v>-2.7787708461516627E-4</v>
      </c>
      <c r="FG397" s="223">
        <f t="shared" ca="1" si="753"/>
        <v>-7.4673188924099555E-4</v>
      </c>
      <c r="FH397" s="223">
        <f t="shared" ca="1" si="754"/>
        <v>-6.6956630659547418E-4</v>
      </c>
      <c r="FI397" s="223">
        <f t="shared" ca="1" si="755"/>
        <v>-1.0280484717185422E-4</v>
      </c>
      <c r="FJ397" s="223">
        <f t="shared" ca="1" si="756"/>
        <v>5.3912889734488692E-4</v>
      </c>
      <c r="FK397" s="223">
        <f t="shared" ca="1" si="757"/>
        <v>7.8684435072014333E-4</v>
      </c>
      <c r="FL397" s="223">
        <f t="shared" ca="1" si="758"/>
        <v>4.5920864621304809E-4</v>
      </c>
      <c r="FM397" s="223">
        <f t="shared" ca="1" si="759"/>
        <v>-2.0420658834527589E-4</v>
      </c>
      <c r="FN397" s="223">
        <f t="shared" ca="1" si="760"/>
        <v>-7.1830322266947205E-4</v>
      </c>
      <c r="FO397" s="223">
        <f t="shared" ca="1" si="761"/>
        <v>-7.0716689256394903E-4</v>
      </c>
      <c r="FP397" s="223">
        <f t="shared" ca="1" si="762"/>
        <v>-1.789406321814284E-4</v>
      </c>
      <c r="FQ397" s="223">
        <f t="shared" ca="1" si="763"/>
        <v>4.8012942192417044E-4</v>
      </c>
      <c r="FR397" s="223">
        <f t="shared" ca="1" si="764"/>
        <v>7.8812239377755704E-4</v>
      </c>
      <c r="FS397" s="223">
        <f t="shared" ca="1" si="765"/>
        <v>5.1982968549875355E-4</v>
      </c>
      <c r="FT397" s="223">
        <f t="shared" ca="1" si="766"/>
        <v>-1.2856947099894388E-4</v>
      </c>
      <c r="FU397" s="223">
        <f t="shared" ca="1" si="767"/>
        <v>-6.8295690339915721E-4</v>
      </c>
      <c r="FV397" s="223">
        <f t="shared" ca="1" si="768"/>
        <v>-7.3795707478029786E-4</v>
      </c>
      <c r="FW397" s="223">
        <f t="shared" ca="1" si="769"/>
        <v>-2.5335312108419562E-4</v>
      </c>
      <c r="FX397" s="223">
        <f t="shared" ca="1" si="770"/>
        <v>4.1650603770488368E-4</v>
      </c>
      <c r="FY397" s="223">
        <f t="shared" ca="1" si="771"/>
        <v>7.8181038735136731E-4</v>
      </c>
      <c r="FZ397" s="223">
        <f t="shared" ca="1" si="772"/>
        <v>5.7544448074527848E-4</v>
      </c>
      <c r="GA397" s="223">
        <f t="shared" ca="1" si="773"/>
        <v>-5.1694159363669854E-5</v>
      </c>
      <c r="GB397" s="223">
        <f t="shared" ca="1" si="774"/>
        <v>-6.4103333580688799E-4</v>
      </c>
      <c r="GC397" s="223">
        <f t="shared" ca="1" si="775"/>
        <v>-7.6164032695813998E-4</v>
      </c>
      <c r="GD397" s="223">
        <f t="shared" ca="1" si="776"/>
        <v>-3.2532568093401773E-4</v>
      </c>
      <c r="GE397" s="223">
        <f t="shared" ca="1" si="777"/>
        <v>3.4887147265713815E-4</v>
      </c>
      <c r="GF397" s="223">
        <f t="shared" ca="1" si="778"/>
        <v>7.6796911951395219E-4</v>
      </c>
      <c r="GG397" s="223">
        <f t="shared" ca="1" si="779"/>
        <v>6.2551743107229149E-4</v>
      </c>
      <c r="GH397" s="223">
        <f t="shared" ca="1" si="780"/>
        <v>2.5678995285178228E-5</v>
      </c>
      <c r="GI397" s="223">
        <f t="shared" ca="1" si="781"/>
        <v>-5.9293626676633143E-4</v>
      </c>
      <c r="GJ397" s="223">
        <f t="shared" ca="1" si="782"/>
        <v>-7.7798856643242003E-4</v>
      </c>
      <c r="GK397" s="223">
        <f t="shared" ca="1" si="783"/>
        <v>-3.9416517663531827E-4</v>
      </c>
      <c r="GL397" s="223">
        <f t="shared" ca="1" si="784"/>
        <v>2.7787708461515765E-4</v>
      </c>
      <c r="GM397" s="223">
        <f t="shared" ca="1" si="785"/>
        <v>7.4673188924099263E-4</v>
      </c>
      <c r="GN397" s="223">
        <f t="shared" ca="1" si="786"/>
        <v>6.6956630659546724E-4</v>
      </c>
      <c r="GO397" s="223">
        <f t="shared" ca="1" si="787"/>
        <v>1.0280484717184121E-4</v>
      </c>
      <c r="GP397" s="223">
        <f t="shared" ca="1" si="788"/>
        <v>-5.3912889734488009E-4</v>
      </c>
      <c r="GQ397" s="223">
        <f t="shared" ca="1" si="789"/>
        <v>-7.8684435072014388E-4</v>
      </c>
      <c r="GR397" s="223">
        <f t="shared" ca="1" si="790"/>
        <v>-4.592086462130373E-4</v>
      </c>
      <c r="GS397" s="223">
        <f t="shared" ca="1" si="791"/>
        <v>2.0420658834526689E-4</v>
      </c>
      <c r="GT397" s="223">
        <f t="shared" ca="1" si="792"/>
        <v>7.1830322266946815E-4</v>
      </c>
      <c r="GU397" s="223">
        <f t="shared" ca="1" si="793"/>
        <v>7.0716689256395315E-4</v>
      </c>
      <c r="GV397" s="223">
        <f t="shared" ca="1" si="794"/>
        <v>1.7894063218141566E-4</v>
      </c>
      <c r="GW397" s="223">
        <f t="shared" ca="1" si="795"/>
        <v>-4.8012942192416307E-4</v>
      </c>
      <c r="GX397" s="223">
        <f t="shared" ca="1" si="796"/>
        <v>-7.8812239377755661E-4</v>
      </c>
      <c r="GY397" s="223">
        <f t="shared" ca="1" si="797"/>
        <v>-5.1982968549874357E-4</v>
      </c>
      <c r="GZ397" s="223">
        <f t="shared" ca="1" si="798"/>
        <v>1.2856947099895689E-4</v>
      </c>
      <c r="HA397" s="223">
        <f t="shared" ca="1" si="799"/>
        <v>6.8295690339915255E-4</v>
      </c>
      <c r="HB397" s="223">
        <f t="shared" ca="1" si="800"/>
        <v>7.3795707478030111E-4</v>
      </c>
      <c r="HC397" s="223">
        <f t="shared" ca="1" si="801"/>
        <v>2.533531210841831E-4</v>
      </c>
      <c r="HD397" s="223">
        <f t="shared" ca="1" si="802"/>
        <v>-4.1650603770487587E-4</v>
      </c>
      <c r="HE397" s="223">
        <f t="shared" ca="1" si="803"/>
        <v>-7.8181038735136601E-4</v>
      </c>
      <c r="HF397" s="223">
        <f t="shared" ca="1" si="804"/>
        <v>-5.7544448074528488E-4</v>
      </c>
      <c r="HG397" s="223">
        <f t="shared" ca="1" si="805"/>
        <v>5.1694159363682973E-5</v>
      </c>
      <c r="HH397" s="223">
        <f t="shared" ca="1" si="806"/>
        <v>6.4103333580688268E-4</v>
      </c>
      <c r="HI397" s="223">
        <f t="shared" ca="1" si="807"/>
        <v>7.6164032695814248E-4</v>
      </c>
      <c r="HJ397" s="223">
        <f t="shared" ca="1" si="808"/>
        <v>3.253256809340058E-4</v>
      </c>
      <c r="HK397" s="223">
        <f t="shared" ca="1" si="809"/>
        <v>-3.4887147265714991E-4</v>
      </c>
      <c r="HL397" s="223">
        <f t="shared" ca="1" si="810"/>
        <v>-7.6796911951395003E-4</v>
      </c>
      <c r="HM397" s="223">
        <f t="shared" ca="1" si="811"/>
        <v>-6.2551743107229713E-4</v>
      </c>
      <c r="HN397" s="223">
        <f t="shared" ca="1" si="812"/>
        <v>-2.5678995285165109E-5</v>
      </c>
      <c r="HO397" s="223">
        <f t="shared" ca="1" si="813"/>
        <v>5.9293626676633999E-4</v>
      </c>
      <c r="HP397" s="223">
        <f t="shared" ca="1" si="814"/>
        <v>7.7798856643242144E-4</v>
      </c>
      <c r="HQ397" s="223">
        <f t="shared" ca="1" si="815"/>
        <v>3.941651766353263E-4</v>
      </c>
      <c r="HR397" s="223">
        <f t="shared" ca="1" si="816"/>
        <v>-2.7787708461516996E-4</v>
      </c>
      <c r="HS397" s="223">
        <f t="shared" ca="1" si="817"/>
        <v>-7.4673188924098959E-4</v>
      </c>
      <c r="HT397" s="223">
        <f t="shared" ca="1" si="818"/>
        <v>-6.6956630659547223E-4</v>
      </c>
      <c r="HU397" s="223">
        <f t="shared" ca="1" si="819"/>
        <v>-1.0280484717185043E-4</v>
      </c>
      <c r="HV397" s="223">
        <f t="shared" ca="1" si="820"/>
        <v>5.3912889734488974E-4</v>
      </c>
      <c r="HW397" s="223">
        <f t="shared" ca="1" si="821"/>
        <v>7.8684435072014442E-4</v>
      </c>
      <c r="HX397" s="223">
        <f t="shared" ca="1" si="822"/>
        <v>4.5920864621304484E-4</v>
      </c>
      <c r="HY397" s="223">
        <f t="shared" ca="1" si="823"/>
        <v>-2.0420658834527968E-4</v>
      </c>
      <c r="HZ397" s="223">
        <f t="shared" ca="1" si="824"/>
        <v>-7.1830322266947357E-4</v>
      </c>
      <c r="IA397" s="223">
        <f t="shared" ca="1" si="825"/>
        <v>-7.0716689256395716E-4</v>
      </c>
      <c r="IB397" s="223">
        <f t="shared" ca="1" si="826"/>
        <v>-1.7894063218142466E-4</v>
      </c>
      <c r="IC397" s="223">
        <f t="shared" ca="1" si="827"/>
        <v>4.8012942192417348E-4</v>
      </c>
      <c r="ID397" s="223">
        <f t="shared" ca="1" si="828"/>
        <v>7.8812239377755639E-4</v>
      </c>
      <c r="IE397" s="223">
        <f t="shared" ca="1" si="829"/>
        <v>-4.9766847173276466E-4</v>
      </c>
      <c r="IF397" s="223">
        <f t="shared" ca="1" si="830"/>
        <v>-1.2856947099894772E-4</v>
      </c>
      <c r="IG397" s="223">
        <f t="shared" ca="1" si="831"/>
        <v>-6.8295690339915916E-4</v>
      </c>
      <c r="IH397" s="223">
        <f t="shared" ca="1" si="832"/>
        <v>-7.3795707478030458E-4</v>
      </c>
      <c r="II397" s="223">
        <f t="shared" ca="1" si="833"/>
        <v>-2.5335312108419188E-4</v>
      </c>
      <c r="IJ397" s="223">
        <f t="shared" ca="1" si="834"/>
        <v>4.1650603770488698E-4</v>
      </c>
      <c r="IK397" s="223">
        <f t="shared" ca="1" si="835"/>
        <v>7.8181038735136775E-4</v>
      </c>
      <c r="IL397" s="223">
        <f t="shared" ca="1" si="836"/>
        <v>5.7544448074529117E-4</v>
      </c>
      <c r="IM397" s="223">
        <f t="shared" ca="1" si="837"/>
        <v>-5.1694159363673811E-5</v>
      </c>
      <c r="IN397" s="223">
        <f t="shared" ca="1" si="838"/>
        <v>-6.4103333580689038E-4</v>
      </c>
      <c r="IO397" s="223">
        <f t="shared" ca="1" si="839"/>
        <v>-7.6164032695813901E-4</v>
      </c>
      <c r="IP397" s="223">
        <f t="shared" ca="1" si="840"/>
        <v>-3.2532568093401415E-4</v>
      </c>
      <c r="IQ397" s="223">
        <f t="shared" ca="1" si="841"/>
        <v>3.4887147265714156E-4</v>
      </c>
      <c r="IR397" s="223">
        <f t="shared" ca="1" si="842"/>
        <v>7.6796911951395306E-4</v>
      </c>
      <c r="IS397" s="223">
        <f t="shared" ca="1" si="843"/>
        <v>6.2551743107230266E-4</v>
      </c>
      <c r="IT397" s="223">
        <f t="shared" ca="1" si="844"/>
        <v>2.5678995285174379E-5</v>
      </c>
      <c r="IU397" s="223">
        <f t="shared" ca="1" si="845"/>
        <v>-5.9293626676633392E-4</v>
      </c>
      <c r="IV397" s="223">
        <f t="shared" ca="1" si="846"/>
        <v>-7.7798856643241927E-4</v>
      </c>
      <c r="IW397" s="223">
        <f t="shared" ca="1" si="847"/>
        <v>-3.9416517663533432E-4</v>
      </c>
      <c r="IX397" s="223">
        <f t="shared" ca="1" si="848"/>
        <v>2.7787708461516139E-4</v>
      </c>
      <c r="IY397" s="223">
        <f t="shared" ca="1" si="849"/>
        <v>7.4673188924099382E-4</v>
      </c>
      <c r="IZ397" s="223">
        <f t="shared" ca="1" si="850"/>
        <v>6.6956630659546529E-4</v>
      </c>
      <c r="JA397" s="223">
        <f t="shared" ca="1" si="851"/>
        <v>1.0280484717185959E-4</v>
      </c>
      <c r="JB397" s="223">
        <f t="shared" ca="1" si="852"/>
        <v>-5.3912889734488291E-4</v>
      </c>
    </row>
    <row r="398" spans="2:262">
      <c r="B398" s="230">
        <v>37</v>
      </c>
      <c r="C398" s="229">
        <f t="shared" si="853"/>
        <v>7.2265625000000032E-4</v>
      </c>
      <c r="D398" s="226">
        <f t="shared" ca="1" si="597"/>
        <v>58.227217523356771</v>
      </c>
      <c r="E398" s="225">
        <f ca="1">AQ361</f>
        <v>0.12721752335676811</v>
      </c>
      <c r="F398" s="224">
        <v>37</v>
      </c>
      <c r="G398" s="223">
        <f t="shared" ca="1" si="854"/>
        <v>1.5851755438840097E-3</v>
      </c>
      <c r="H398" s="223">
        <f t="shared" ca="1" si="598"/>
        <v>7.8032639646108122E-4</v>
      </c>
      <c r="I398" s="223">
        <f t="shared" ca="1" si="599"/>
        <v>-6.2501264375041028E-4</v>
      </c>
      <c r="J398" s="223">
        <f t="shared" ca="1" si="600"/>
        <v>-1.5493814423562164E-3</v>
      </c>
      <c r="K398" s="223">
        <f t="shared" ca="1" si="601"/>
        <v>-1.2814441746434317E-3</v>
      </c>
      <c r="L398" s="223">
        <f t="shared" ca="1" si="602"/>
        <v>-2.7388433256097492E-5</v>
      </c>
      <c r="M398" s="223">
        <f t="shared" ca="1" si="603"/>
        <v>1.2477437159321117E-3</v>
      </c>
      <c r="N398" s="223">
        <f t="shared" ca="1" si="604"/>
        <v>1.5626911352358865E-3</v>
      </c>
      <c r="O398" s="223">
        <f t="shared" ca="1" si="605"/>
        <v>6.7509018950272942E-4</v>
      </c>
      <c r="P398" s="223">
        <f t="shared" ca="1" si="606"/>
        <v>-7.3201751308960418E-4</v>
      </c>
      <c r="Q398" s="223">
        <f t="shared" ca="1" si="607"/>
        <v>-1.5758107873247141E-3</v>
      </c>
      <c r="R398" s="223">
        <f t="shared" ca="1" si="608"/>
        <v>-1.2069596411901824E-3</v>
      </c>
      <c r="S398" s="223">
        <f t="shared" ca="1" si="609"/>
        <v>9.0691387692596508E-5</v>
      </c>
      <c r="T398" s="223">
        <f t="shared" ca="1" si="610"/>
        <v>1.3185520545943446E-3</v>
      </c>
      <c r="U398" s="223">
        <f t="shared" ca="1" si="611"/>
        <v>1.5317383679302661E-3</v>
      </c>
      <c r="V398" s="223">
        <f t="shared" ca="1" si="612"/>
        <v>5.6619561031587848E-4</v>
      </c>
      <c r="W398" s="223">
        <f t="shared" ca="1" si="613"/>
        <v>-8.350555161014525E-4</v>
      </c>
      <c r="X398" s="223">
        <f t="shared" ca="1" si="614"/>
        <v>-1.5937006771043244E-3</v>
      </c>
      <c r="Y398" s="223">
        <f t="shared" ca="1" si="615"/>
        <v>-1.1259344888671801E-3</v>
      </c>
      <c r="Z398" s="223">
        <f t="shared" ca="1" si="616"/>
        <v>2.0827974415364334E-4</v>
      </c>
      <c r="AA398" s="223">
        <f t="shared" ca="1" si="617"/>
        <v>1.382215045429927E-3</v>
      </c>
      <c r="AB398" s="223">
        <f t="shared" ca="1" si="618"/>
        <v>1.4924849776950071E-3</v>
      </c>
      <c r="AC398" s="223">
        <f t="shared" ca="1" si="619"/>
        <v>4.5423276806005506E-4</v>
      </c>
      <c r="AD398" s="223">
        <f t="shared" ca="1" si="620"/>
        <v>-9.3356828092014941E-4</v>
      </c>
      <c r="AE398" s="223">
        <f t="shared" ca="1" si="621"/>
        <v>-1.6029541648323055E-3</v>
      </c>
      <c r="AF398" s="223">
        <f t="shared" ca="1" si="622"/>
        <v>-1.0388077999950911E-3</v>
      </c>
      <c r="AG398" s="223">
        <f t="shared" ca="1" si="623"/>
        <v>3.2473941463522177E-4</v>
      </c>
      <c r="AH398" s="223">
        <f t="shared" ca="1" si="624"/>
        <v>1.4383876931755922E-3</v>
      </c>
      <c r="AI398" s="223">
        <f t="shared" ca="1" si="625"/>
        <v>1.4451436820528101E-3</v>
      </c>
      <c r="AJ398" s="223">
        <f t="shared" ca="1" si="626"/>
        <v>3.3980839907819707E-4</v>
      </c>
      <c r="AK398" s="223">
        <f t="shared" ca="1" si="627"/>
        <v>-1.027021958337739E-3</v>
      </c>
      <c r="AL398" s="223">
        <f t="shared" ca="1" si="628"/>
        <v>-1.6035211050569123E-3</v>
      </c>
      <c r="AM398" s="223">
        <f t="shared" ca="1" si="629"/>
        <v>-9.4605172164979965E-4</v>
      </c>
      <c r="AN398" s="223">
        <f t="shared" ca="1" si="630"/>
        <v>4.3943929409261833E-4</v>
      </c>
      <c r="AO398" s="223">
        <f t="shared" ca="1" si="631"/>
        <v>1.4867655933862587E-3</v>
      </c>
      <c r="AP398" s="223">
        <f t="shared" ca="1" si="632"/>
        <v>1.3899710275865377E-3</v>
      </c>
      <c r="AQ398" s="223">
        <f t="shared" ca="1" si="633"/>
        <v>2.2354257893984449E-4</v>
      </c>
      <c r="AR398" s="223">
        <f t="shared" ca="1" si="634"/>
        <v>-1.1149101147792189E-3</v>
      </c>
      <c r="AS398" s="223">
        <f t="shared" ca="1" si="635"/>
        <v>-1.5953984254799465E-3</v>
      </c>
      <c r="AT398" s="223">
        <f t="shared" ca="1" si="636"/>
        <v>-8.4816890705649323E-4</v>
      </c>
      <c r="AU398" s="223">
        <f t="shared" ca="1" si="637"/>
        <v>5.5175781394115552E-4</v>
      </c>
      <c r="AV398" s="223">
        <f t="shared" ca="1" si="638"/>
        <v>1.5270865820291037E-3</v>
      </c>
      <c r="AW398" s="223">
        <f t="shared" ca="1" si="639"/>
        <v>1.3272659996910402E-3</v>
      </c>
      <c r="AX398" s="223">
        <f t="shared" ca="1" si="640"/>
        <v>1.0606536219790223E-4</v>
      </c>
      <c r="AY398" s="223">
        <f t="shared" ca="1" si="641"/>
        <v>-1.1967564767099818E-3</v>
      </c>
      <c r="AZ398" s="223">
        <f t="shared" ca="1" si="642"/>
        <v>-1.578630143605806E-3</v>
      </c>
      <c r="BA398" s="223">
        <f t="shared" ca="1" si="643"/>
        <v>-7.4568979166826708E-4</v>
      </c>
      <c r="BB398" s="223">
        <f t="shared" ca="1" si="644"/>
        <v>6.6108631039020309E-4</v>
      </c>
      <c r="BC398" s="223">
        <f t="shared" ca="1" si="645"/>
        <v>1.559132156173149E-3</v>
      </c>
      <c r="BD398" s="223">
        <f t="shared" ca="1" si="646"/>
        <v>1.257368402345414E-3</v>
      </c>
      <c r="BE398" s="223">
        <f t="shared" ca="1" si="647"/>
        <v>-1.1986631931571162E-5</v>
      </c>
      <c r="BF398" s="223">
        <f t="shared" ca="1" si="648"/>
        <v>-1.2721175116033373E-3</v>
      </c>
      <c r="BG398" s="223">
        <f t="shared" ca="1" si="649"/>
        <v>-1.5533071282068144E-3</v>
      </c>
      <c r="BH398" s="223">
        <f t="shared" ca="1" si="650"/>
        <v>-6.3916971869047376E-4</v>
      </c>
      <c r="BI398" s="223">
        <f t="shared" ca="1" si="651"/>
        <v>7.6683232284499646E-4</v>
      </c>
      <c r="BJ398" s="223">
        <f t="shared" ca="1" si="652"/>
        <v>1.5827286580755977E-3</v>
      </c>
      <c r="BK398" s="223">
        <f t="shared" ca="1" si="653"/>
        <v>1.1806570166857859E-3</v>
      </c>
      <c r="BL398" s="223">
        <f t="shared" ca="1" si="654"/>
        <v>-1.299736694640542E-4</v>
      </c>
      <c r="BM398" s="223">
        <f t="shared" ca="1" si="655"/>
        <v>-1.3405848314817204E-3</v>
      </c>
      <c r="BN398" s="223">
        <f t="shared" ca="1" si="656"/>
        <v>-1.5195666068974715E-3</v>
      </c>
      <c r="BO398" s="223">
        <f t="shared" ca="1" si="657"/>
        <v>-5.2918592962775774E-4</v>
      </c>
      <c r="BP398" s="223">
        <f t="shared" ca="1" si="658"/>
        <v>8.6842280450193142E-4</v>
      </c>
      <c r="BQ398" s="223">
        <f t="shared" ca="1" si="659"/>
        <v>1.5977482162481764E-3</v>
      </c>
      <c r="BR398" s="223">
        <f t="shared" ca="1" si="660"/>
        <v>1.0975475483575206E-3</v>
      </c>
      <c r="BS398" s="223">
        <f t="shared" ca="1" si="661"/>
        <v>-2.4725636842045241E-4</v>
      </c>
      <c r="BT398" s="223">
        <f t="shared" ca="1" si="662"/>
        <v>-1.4017874060065225E-3</v>
      </c>
      <c r="BU398" s="223">
        <f t="shared" ca="1" si="663"/>
        <v>-1.4775914224861198E-3</v>
      </c>
      <c r="BV398" s="223">
        <f t="shared" ca="1" si="664"/>
        <v>-4.1633443616233409E-4</v>
      </c>
      <c r="BW398" s="223">
        <f t="shared" ca="1" si="665"/>
        <v>9.6530722773884373E-4</v>
      </c>
      <c r="BX398" s="223">
        <f t="shared" ca="1" si="666"/>
        <v>1.6041094384038174E-3</v>
      </c>
      <c r="BY398" s="223">
        <f t="shared" ca="1" si="667"/>
        <v>1.0084903747703108E-3</v>
      </c>
      <c r="BZ398" s="223">
        <f t="shared" ca="1" si="668"/>
        <v>-3.631991636934295E-4</v>
      </c>
      <c r="CA398" s="223">
        <f t="shared" ca="1" si="669"/>
        <v>-1.4553935731236472E-3</v>
      </c>
      <c r="CB398" s="223">
        <f t="shared" ca="1" si="670"/>
        <v>-1.4276090421339238E-3</v>
      </c>
      <c r="CC398" s="223">
        <f t="shared" ca="1" si="671"/>
        <v>-3.0122679031504022E-4</v>
      </c>
      <c r="CD398" s="223">
        <f t="shared" ca="1" si="672"/>
        <v>1.0569605674718835E-3</v>
      </c>
      <c r="CE398" s="223">
        <f t="shared" ca="1" si="673"/>
        <v>1.6017778525285037E-3</v>
      </c>
      <c r="CF398" s="223">
        <f t="shared" ca="1" si="674"/>
        <v>9.1396810446397331E-4</v>
      </c>
      <c r="CG398" s="223">
        <f t="shared" ca="1" si="675"/>
        <v>-4.7717375122983627E-4</v>
      </c>
      <c r="CH398" s="223">
        <f t="shared" ca="1" si="676"/>
        <v>-1.5011128363688893E-3</v>
      </c>
      <c r="CI398" s="223">
        <f t="shared" ca="1" si="677"/>
        <v>-1.3698903246906174E-3</v>
      </c>
      <c r="CJ398" s="223">
        <f t="shared" ca="1" si="678"/>
        <v>-1.8448677039195106E-4</v>
      </c>
      <c r="CK398" s="223">
        <f t="shared" ca="1" si="679"/>
        <v>1.1428861463119704E-3</v>
      </c>
      <c r="CL398" s="223">
        <f t="shared" ca="1" si="680"/>
        <v>1.5907660936881082E-3</v>
      </c>
      <c r="CM398" s="223">
        <f t="shared" ca="1" si="681"/>
        <v>8.1449296181095423E-4</v>
      </c>
      <c r="CN398" s="223">
        <f t="shared" ca="1" si="682"/>
        <v>-5.8856249286474483E-4</v>
      </c>
      <c r="CO398" s="223">
        <f t="shared" ca="1" si="683"/>
        <v>-1.5386974390935097E-3</v>
      </c>
      <c r="CP398" s="223">
        <f t="shared" ca="1" si="684"/>
        <v>-1.3047480528869258E-3</v>
      </c>
      <c r="CQ398" s="223">
        <f t="shared" ca="1" si="685"/>
        <v>-6.6747000675690654E-5</v>
      </c>
      <c r="CR398" s="223">
        <f t="shared" ca="1" si="686"/>
        <v>1.2226183261025427E-3</v>
      </c>
      <c r="CS398" s="223">
        <f t="shared" ca="1" si="687"/>
        <v>1.5711338355578757E-3</v>
      </c>
      <c r="CT398" s="223">
        <f t="shared" ca="1" si="688"/>
        <v>7.1060401122807813E-4</v>
      </c>
      <c r="CU398" s="223">
        <f t="shared" ca="1" si="689"/>
        <v>-6.967617633562228E-4</v>
      </c>
      <c r="CV398" s="223">
        <f t="shared" ca="1" si="690"/>
        <v>-1.5679437070789052E-3</v>
      </c>
      <c r="CW398" s="223">
        <f t="shared" ca="1" si="691"/>
        <v>-1.2325352383378509E-3</v>
      </c>
      <c r="CX398" s="223">
        <f t="shared" ca="1" si="692"/>
        <v>5.135447682036616E-5</v>
      </c>
      <c r="CY398" s="223">
        <f t="shared" ca="1" si="693"/>
        <v>1.295725031253111E-3</v>
      </c>
      <c r="CZ398" s="223">
        <f t="shared" ca="1" si="694"/>
        <v>1.5429874670456036E-3</v>
      </c>
      <c r="DA398" s="223">
        <f t="shared" ca="1" si="695"/>
        <v>6.0286423593976387E-4</v>
      </c>
      <c r="DB398" s="223">
        <f t="shared" ca="1" si="696"/>
        <v>-8.0118522148280946E-4</v>
      </c>
      <c r="DC398" s="223">
        <f t="shared" ca="1" si="697"/>
        <v>-1.5886931522648899E-3</v>
      </c>
      <c r="DD398" s="223">
        <f t="shared" ca="1" si="698"/>
        <v>-1.1536432085421414E-3</v>
      </c>
      <c r="DE398" s="223">
        <f t="shared" ca="1" si="699"/>
        <v>1.6917765995704697E-4</v>
      </c>
      <c r="DF398" s="223">
        <f t="shared" ca="1" si="700"/>
        <v>1.3618100901943073E-3</v>
      </c>
      <c r="DG398" s="223">
        <f t="shared" ca="1" si="701"/>
        <v>1.5064795157609351E-3</v>
      </c>
      <c r="DH398" s="223">
        <f t="shared" ca="1" si="702"/>
        <v>4.9185748712315524E-4</v>
      </c>
      <c r="DI398" s="223">
        <f t="shared" ca="1" si="703"/>
        <v>-9.0126698747739387E-4</v>
      </c>
      <c r="DJ398" s="223">
        <f t="shared" ca="1" si="704"/>
        <v>-1.6008333316102148E-3</v>
      </c>
      <c r="DK398" s="223">
        <f t="shared" ca="1" si="705"/>
        <v>-1.0684994862446722E-3</v>
      </c>
      <c r="DL398" s="223">
        <f t="shared" ca="1" si="706"/>
        <v>2.8608405469642494E-4</v>
      </c>
      <c r="DM398" s="223">
        <f t="shared" ca="1" si="707"/>
        <v>1.4205153822659472E-3</v>
      </c>
      <c r="DN398" s="223">
        <f t="shared" ca="1" si="708"/>
        <v>1.4618078214550265E-3</v>
      </c>
      <c r="DO398" s="223">
        <f t="shared" ca="1" si="709"/>
        <v>3.7818531996800517E-4</v>
      </c>
      <c r="DP398" s="223">
        <f t="shared" ca="1" si="710"/>
        <v>-9.9646470957870576E-4</v>
      </c>
      <c r="DQ398" s="223">
        <f t="shared" ca="1" si="711"/>
        <v>-1.6042984564311503E-3</v>
      </c>
      <c r="DR398" s="223">
        <f t="shared" ca="1" si="712"/>
        <v>-9.7756547265364876E-4</v>
      </c>
      <c r="DS398" s="223">
        <f t="shared" ca="1" si="713"/>
        <v>4.014401351563312E-4</v>
      </c>
      <c r="DT398" s="223">
        <f t="shared" ca="1" si="714"/>
        <v>1.4715227784039141E-3</v>
      </c>
      <c r="DU398" s="223">
        <f t="shared" ca="1" si="715"/>
        <v>1.4092144639098049E-3</v>
      </c>
      <c r="DV398" s="223">
        <f t="shared" ca="1" si="716"/>
        <v>2.6246373379698162E-4</v>
      </c>
      <c r="DW398" s="223">
        <f t="shared" ca="1" si="717"/>
        <v>-1.0862625030824977E-3</v>
      </c>
      <c r="DX398" s="223">
        <f t="shared" ca="1" si="718"/>
        <v>-1.5990697489160649E-3</v>
      </c>
      <c r="DY398" s="223">
        <f t="shared" ca="1" si="719"/>
        <v>-8.8133394706748161E-4</v>
      </c>
      <c r="DZ398" s="223">
        <f t="shared" ca="1" si="720"/>
        <v>5.1462077674199996E-4</v>
      </c>
      <c r="EA398" s="223">
        <f t="shared" ca="1" si="721"/>
        <v>1.5145558651091216E-3</v>
      </c>
      <c r="EB398" s="223">
        <f t="shared" ca="1" si="722"/>
        <v>1.3489844510866139E-3</v>
      </c>
      <c r="EC398" s="223">
        <f t="shared" ca="1" si="723"/>
        <v>1.4531983391196681E-4</v>
      </c>
      <c r="ED398" s="223">
        <f t="shared" ca="1" si="724"/>
        <v>-1.170173745965457E-3</v>
      </c>
      <c r="EE398" s="223">
        <f t="shared" ca="1" si="725"/>
        <v>-1.585175543884011E-3</v>
      </c>
      <c r="EF398" s="223">
        <f t="shared" ca="1" si="726"/>
        <v>-7.8032639646107406E-4</v>
      </c>
      <c r="EG398" s="223">
        <f t="shared" ca="1" si="727"/>
        <v>6.2501264375041201E-4</v>
      </c>
      <c r="EH398" s="223">
        <f t="shared" ca="1" si="728"/>
        <v>1.5493814423562153E-3</v>
      </c>
      <c r="EI398" s="223">
        <f t="shared" ca="1" si="729"/>
        <v>1.281444174643438E-3</v>
      </c>
      <c r="EJ398" s="223">
        <f t="shared" ca="1" si="730"/>
        <v>2.7388433256091854E-5</v>
      </c>
      <c r="EK398" s="223">
        <f t="shared" ca="1" si="731"/>
        <v>-1.2477437159321106E-3</v>
      </c>
      <c r="EL398" s="223">
        <f t="shared" ca="1" si="732"/>
        <v>-1.5626911352358882E-3</v>
      </c>
      <c r="EM398" s="223">
        <f t="shared" ca="1" si="733"/>
        <v>-6.7509018950272042E-4</v>
      </c>
      <c r="EN398" s="223">
        <f t="shared" ca="1" si="734"/>
        <v>7.3201751308960786E-4</v>
      </c>
      <c r="EO398" s="223">
        <f t="shared" ca="1" si="735"/>
        <v>1.5758107873247134E-3</v>
      </c>
      <c r="EP398" s="223">
        <f t="shared" ca="1" si="736"/>
        <v>1.2069596411901889E-3</v>
      </c>
      <c r="EQ398" s="223">
        <f t="shared" ca="1" si="737"/>
        <v>-9.0691387692603447E-5</v>
      </c>
      <c r="ER398" s="223">
        <f t="shared" ca="1" si="738"/>
        <v>-1.3185520545943438E-3</v>
      </c>
      <c r="ES398" s="223">
        <f t="shared" ca="1" si="739"/>
        <v>-1.5317383679302682E-3</v>
      </c>
      <c r="ET398" s="223">
        <f t="shared" ca="1" si="740"/>
        <v>-5.6619561031589051E-4</v>
      </c>
      <c r="EU398" s="223">
        <f t="shared" ca="1" si="741"/>
        <v>8.3505551610143646E-4</v>
      </c>
      <c r="EV398" s="223">
        <f t="shared" ca="1" si="742"/>
        <v>1.593700677104327E-3</v>
      </c>
      <c r="EW398" s="223">
        <f t="shared" ca="1" si="743"/>
        <v>1.1259344888671688E-3</v>
      </c>
      <c r="EX398" s="223">
        <f t="shared" ca="1" si="744"/>
        <v>-2.082797441536531E-4</v>
      </c>
      <c r="EY398" s="223">
        <f t="shared" ca="1" si="745"/>
        <v>-1.3822150454299261E-3</v>
      </c>
      <c r="EZ398" s="223">
        <f t="shared" ca="1" si="746"/>
        <v>-1.4924849776950097E-3</v>
      </c>
      <c r="FA398" s="223">
        <f t="shared" ca="1" si="747"/>
        <v>-4.5423276806006742E-4</v>
      </c>
      <c r="FB398" s="223">
        <f t="shared" ca="1" si="748"/>
        <v>9.3356828092013434E-4</v>
      </c>
      <c r="FC398" s="223">
        <f t="shared" ca="1" si="749"/>
        <v>1.6029541648323064E-3</v>
      </c>
      <c r="FD398" s="223">
        <f t="shared" ca="1" si="750"/>
        <v>1.0388077999950792E-3</v>
      </c>
      <c r="FE398" s="223">
        <f t="shared" ca="1" si="751"/>
        <v>-3.2473941463523142E-4</v>
      </c>
      <c r="FF398" s="223">
        <f t="shared" ca="1" si="752"/>
        <v>-1.4383876931755915E-3</v>
      </c>
      <c r="FG398" s="223">
        <f t="shared" ca="1" si="753"/>
        <v>-1.4451436820528132E-3</v>
      </c>
      <c r="FH398" s="223">
        <f t="shared" ca="1" si="754"/>
        <v>-3.3980839907820964E-4</v>
      </c>
      <c r="FI398" s="223">
        <f t="shared" ca="1" si="755"/>
        <v>1.0270219583377246E-3</v>
      </c>
      <c r="FJ398" s="223">
        <f t="shared" ca="1" si="756"/>
        <v>1.6035211050569129E-3</v>
      </c>
      <c r="FK398" s="223">
        <f t="shared" ca="1" si="757"/>
        <v>9.4605172164978707E-4</v>
      </c>
      <c r="FL398" s="223">
        <f t="shared" ca="1" si="758"/>
        <v>-4.3943929409262798E-4</v>
      </c>
      <c r="FM398" s="223">
        <f t="shared" ca="1" si="759"/>
        <v>-1.4867655933862604E-3</v>
      </c>
      <c r="FN398" s="223">
        <f t="shared" ca="1" si="760"/>
        <v>-1.3899710275865386E-3</v>
      </c>
      <c r="FO398" s="223">
        <f t="shared" ca="1" si="761"/>
        <v>-2.2354257893985729E-4</v>
      </c>
      <c r="FP398" s="223">
        <f t="shared" ca="1" si="762"/>
        <v>1.1149101147792096E-3</v>
      </c>
      <c r="FQ398" s="223">
        <f t="shared" ca="1" si="763"/>
        <v>1.5953984254799491E-3</v>
      </c>
      <c r="FR398" s="223">
        <f t="shared" ca="1" si="764"/>
        <v>8.4816890705647512E-4</v>
      </c>
      <c r="FS398" s="223">
        <f t="shared" ca="1" si="765"/>
        <v>-5.5175781394116484E-4</v>
      </c>
      <c r="FT398" s="223">
        <f t="shared" ca="1" si="766"/>
        <v>-1.5270865820291033E-3</v>
      </c>
      <c r="FU398" s="223">
        <f t="shared" ca="1" si="767"/>
        <v>-1.3272659996910413E-3</v>
      </c>
      <c r="FV398" s="223">
        <f t="shared" ca="1" si="768"/>
        <v>-1.0606536219791524E-4</v>
      </c>
      <c r="FW398" s="223">
        <f t="shared" ca="1" si="769"/>
        <v>1.1967564767099734E-3</v>
      </c>
      <c r="FX398" s="223">
        <f t="shared" ca="1" si="770"/>
        <v>1.5786301436058103E-3</v>
      </c>
      <c r="FY398" s="223">
        <f t="shared" ca="1" si="771"/>
        <v>7.4568979166824833E-4</v>
      </c>
      <c r="FZ398" s="223">
        <f t="shared" ca="1" si="772"/>
        <v>-6.6108631039021198E-4</v>
      </c>
      <c r="GA398" s="223">
        <f t="shared" ca="1" si="773"/>
        <v>-1.5591321561731488E-3</v>
      </c>
      <c r="GB398" s="223">
        <f t="shared" ca="1" si="774"/>
        <v>-1.2573684023454153E-3</v>
      </c>
      <c r="GC398" s="223">
        <f t="shared" ca="1" si="775"/>
        <v>1.198663193155826E-5</v>
      </c>
      <c r="GD398" s="223">
        <f t="shared" ca="1" si="776"/>
        <v>1.2721175116033293E-3</v>
      </c>
      <c r="GE398" s="223">
        <f t="shared" ca="1" si="777"/>
        <v>1.5533071282068205E-3</v>
      </c>
      <c r="GF398" s="223">
        <f t="shared" ca="1" si="778"/>
        <v>6.3916971869045446E-4</v>
      </c>
      <c r="GG398" s="223">
        <f t="shared" ca="1" si="779"/>
        <v>-7.6683232284500502E-4</v>
      </c>
      <c r="GH398" s="223">
        <f t="shared" ca="1" si="780"/>
        <v>-1.5827286580755973E-3</v>
      </c>
      <c r="GI398" s="223">
        <f t="shared" ca="1" si="781"/>
        <v>-1.180657016685787E-3</v>
      </c>
      <c r="GJ398" s="223">
        <f t="shared" ca="1" si="782"/>
        <v>1.2997366946404119E-4</v>
      </c>
      <c r="GK398" s="223">
        <f t="shared" ca="1" si="783"/>
        <v>1.3405848314817133E-3</v>
      </c>
      <c r="GL398" s="223">
        <f t="shared" ca="1" si="784"/>
        <v>1.5195666068974793E-3</v>
      </c>
      <c r="GM398" s="223">
        <f t="shared" ca="1" si="785"/>
        <v>5.291859296277378E-4</v>
      </c>
      <c r="GN398" s="223">
        <f t="shared" ca="1" si="786"/>
        <v>-8.6842280450193966E-4</v>
      </c>
      <c r="GO398" s="223">
        <f t="shared" ca="1" si="787"/>
        <v>-1.5977482162481775E-3</v>
      </c>
      <c r="GP398" s="223">
        <f t="shared" ca="1" si="788"/>
        <v>-1.0975475483575216E-3</v>
      </c>
      <c r="GQ398" s="223">
        <f t="shared" ca="1" si="789"/>
        <v>2.4725636842043972E-4</v>
      </c>
      <c r="GR398" s="223">
        <f t="shared" ca="1" si="790"/>
        <v>1.4017874060065164E-3</v>
      </c>
      <c r="GS398" s="223">
        <f t="shared" ca="1" si="791"/>
        <v>1.4775914224861291E-3</v>
      </c>
      <c r="GT398" s="223">
        <f t="shared" ca="1" si="792"/>
        <v>4.1633443616231349E-4</v>
      </c>
      <c r="GU398" s="223">
        <f t="shared" ca="1" si="793"/>
        <v>-9.6530722773885164E-4</v>
      </c>
      <c r="GV398" s="223">
        <f t="shared" ca="1" si="794"/>
        <v>-1.6041094384038176E-3</v>
      </c>
      <c r="GW398" s="223">
        <f t="shared" ca="1" si="795"/>
        <v>-1.0084903747703123E-3</v>
      </c>
      <c r="GX398" s="223">
        <f t="shared" ca="1" si="796"/>
        <v>3.6319916369342798E-4</v>
      </c>
      <c r="GY398" s="223">
        <f t="shared" ca="1" si="797"/>
        <v>1.4553935731236368E-3</v>
      </c>
      <c r="GZ398" s="223">
        <f t="shared" ca="1" si="798"/>
        <v>1.4276090421339351E-3</v>
      </c>
      <c r="HA398" s="223">
        <f t="shared" ca="1" si="799"/>
        <v>3.012267903150193E-4</v>
      </c>
      <c r="HB398" s="223">
        <f t="shared" ca="1" si="800"/>
        <v>-1.0569605674718998E-3</v>
      </c>
      <c r="HC398" s="223">
        <f t="shared" ca="1" si="801"/>
        <v>-1.6017778525285037E-3</v>
      </c>
      <c r="HD398" s="223">
        <f t="shared" ca="1" si="802"/>
        <v>-9.1396810446397461E-4</v>
      </c>
      <c r="HE398" s="223">
        <f t="shared" ca="1" si="803"/>
        <v>4.7717375122983486E-4</v>
      </c>
      <c r="HF398" s="223">
        <f t="shared" ca="1" si="804"/>
        <v>1.5011128363688888E-3</v>
      </c>
      <c r="HG398" s="223">
        <f t="shared" ca="1" si="805"/>
        <v>1.3698903246906302E-3</v>
      </c>
      <c r="HH398" s="223">
        <f t="shared" ca="1" si="806"/>
        <v>1.8448677039192992E-4</v>
      </c>
      <c r="HI398" s="223">
        <f t="shared" ca="1" si="807"/>
        <v>-1.1428861463119852E-3</v>
      </c>
      <c r="HJ398" s="223">
        <f t="shared" ca="1" si="808"/>
        <v>-1.5907660936881085E-3</v>
      </c>
      <c r="HK398" s="223">
        <f t="shared" ca="1" si="809"/>
        <v>-8.1449296181095553E-4</v>
      </c>
      <c r="HL398" s="223">
        <f t="shared" ca="1" si="810"/>
        <v>5.8856249286474321E-4</v>
      </c>
      <c r="HM398" s="223">
        <f t="shared" ca="1" si="811"/>
        <v>1.5386974390935093E-3</v>
      </c>
      <c r="HN398" s="223">
        <f t="shared" ca="1" si="812"/>
        <v>1.3047480528869402E-3</v>
      </c>
      <c r="HO398" s="223">
        <f t="shared" ca="1" si="813"/>
        <v>6.6747000675669512E-5</v>
      </c>
      <c r="HP398" s="223">
        <f t="shared" ca="1" si="814"/>
        <v>-1.2226183261025564E-3</v>
      </c>
      <c r="HQ398" s="223">
        <f t="shared" ca="1" si="815"/>
        <v>-1.5711338355578759E-3</v>
      </c>
      <c r="HR398" s="223">
        <f t="shared" ca="1" si="816"/>
        <v>-7.1060401122807944E-4</v>
      </c>
      <c r="HS398" s="223">
        <f t="shared" ca="1" si="817"/>
        <v>6.9676176335622172E-4</v>
      </c>
      <c r="HT398" s="223">
        <f t="shared" ca="1" si="818"/>
        <v>1.5679437070789046E-3</v>
      </c>
      <c r="HU398" s="223">
        <f t="shared" ca="1" si="819"/>
        <v>1.2325352383378667E-3</v>
      </c>
      <c r="HV398" s="223">
        <f t="shared" ca="1" si="820"/>
        <v>-5.1354476820387302E-5</v>
      </c>
      <c r="HW398" s="223">
        <f t="shared" ca="1" si="821"/>
        <v>-1.2957250312531235E-3</v>
      </c>
      <c r="HX398" s="223">
        <f t="shared" ca="1" si="822"/>
        <v>-1.5429874670456038E-3</v>
      </c>
      <c r="HY398" s="223">
        <f t="shared" ca="1" si="823"/>
        <v>-6.0286423593976528E-4</v>
      </c>
      <c r="HZ398" s="223">
        <f t="shared" ca="1" si="824"/>
        <v>8.0118522148280805E-4</v>
      </c>
      <c r="IA398" s="223">
        <f t="shared" ca="1" si="825"/>
        <v>1.5886931522648899E-3</v>
      </c>
      <c r="IB398" s="223">
        <f t="shared" ca="1" si="826"/>
        <v>1.1536432085421584E-3</v>
      </c>
      <c r="IC398" s="223">
        <f t="shared" ca="1" si="827"/>
        <v>-1.6917765995702258E-4</v>
      </c>
      <c r="ID398" s="223">
        <f t="shared" ca="1" si="828"/>
        <v>-1.3618100901943186E-3</v>
      </c>
      <c r="IE398" s="223">
        <f t="shared" ca="1" si="829"/>
        <v>5.6317010614338856E-4</v>
      </c>
      <c r="IF398" s="223">
        <f t="shared" ca="1" si="830"/>
        <v>-4.9185748712315676E-4</v>
      </c>
      <c r="IG398" s="223">
        <f t="shared" ca="1" si="831"/>
        <v>9.0126698747739268E-4</v>
      </c>
      <c r="IH398" s="223">
        <f t="shared" ca="1" si="832"/>
        <v>1.6008333316102146E-3</v>
      </c>
      <c r="II398" s="223">
        <f t="shared" ca="1" si="833"/>
        <v>1.0684994862446902E-3</v>
      </c>
      <c r="IJ398" s="223">
        <f t="shared" ca="1" si="834"/>
        <v>-2.8608405469640098E-4</v>
      </c>
      <c r="IK398" s="223">
        <f t="shared" ca="1" si="835"/>
        <v>-1.420515382265957E-3</v>
      </c>
      <c r="IL398" s="223">
        <f t="shared" ca="1" si="836"/>
        <v>-1.4618078214550271E-3</v>
      </c>
      <c r="IM398" s="223">
        <f t="shared" ca="1" si="837"/>
        <v>-3.7818531996800658E-4</v>
      </c>
      <c r="IN398" s="223">
        <f t="shared" ca="1" si="838"/>
        <v>9.9646470957870468E-4</v>
      </c>
      <c r="IO398" s="223">
        <f t="shared" ca="1" si="839"/>
        <v>1.6042984564311506E-3</v>
      </c>
      <c r="IP398" s="223">
        <f t="shared" ca="1" si="840"/>
        <v>9.7756547265366806E-4</v>
      </c>
      <c r="IQ398" s="223">
        <f t="shared" ca="1" si="841"/>
        <v>-4.0144013515630757E-4</v>
      </c>
      <c r="IR398" s="223">
        <f t="shared" ca="1" si="842"/>
        <v>-1.4715227784039225E-3</v>
      </c>
      <c r="IS398" s="223">
        <f t="shared" ca="1" si="843"/>
        <v>-1.4092144639097947E-3</v>
      </c>
      <c r="IT398" s="223">
        <f t="shared" ca="1" si="844"/>
        <v>-2.6246373379698314E-4</v>
      </c>
      <c r="IU398" s="223">
        <f t="shared" ca="1" si="845"/>
        <v>1.0862625030824968E-3</v>
      </c>
      <c r="IV398" s="223">
        <f t="shared" ca="1" si="846"/>
        <v>1.5990697489160649E-3</v>
      </c>
      <c r="IW398" s="223">
        <f t="shared" ca="1" si="847"/>
        <v>8.8133394706750188E-4</v>
      </c>
      <c r="IX398" s="223">
        <f t="shared" ca="1" si="848"/>
        <v>-5.1462077674197708E-4</v>
      </c>
      <c r="IY398" s="223">
        <f t="shared" ca="1" si="849"/>
        <v>-1.5145558651091288E-3</v>
      </c>
      <c r="IZ398" s="223">
        <f t="shared" ca="1" si="850"/>
        <v>-1.3489844510866022E-3</v>
      </c>
      <c r="JA398" s="223">
        <f t="shared" ca="1" si="851"/>
        <v>-1.4531983391196822E-4</v>
      </c>
      <c r="JB398" s="223">
        <f t="shared" ca="1" si="852"/>
        <v>1.1701737459654559E-3</v>
      </c>
    </row>
    <row r="399" spans="2:262">
      <c r="B399" s="230">
        <v>38</v>
      </c>
      <c r="C399" s="229">
        <f t="shared" si="853"/>
        <v>7.4218750000000033E-4</v>
      </c>
      <c r="D399" s="226">
        <f t="shared" ca="1" si="597"/>
        <v>58.227184426047991</v>
      </c>
      <c r="E399" s="225">
        <f ca="1">AR361</f>
        <v>0.12718442604798891</v>
      </c>
      <c r="F399" s="224">
        <v>38</v>
      </c>
      <c r="G399" s="223">
        <f t="shared" ca="1" si="854"/>
        <v>-4.0422742207411091E-4</v>
      </c>
      <c r="H399" s="223">
        <f t="shared" ca="1" si="598"/>
        <v>-1.9529699397868644E-4</v>
      </c>
      <c r="I399" s="223">
        <f t="shared" ca="1" si="599"/>
        <v>1.7155085510897798E-4</v>
      </c>
      <c r="J399" s="223">
        <f t="shared" ca="1" si="600"/>
        <v>3.9968244412568724E-4</v>
      </c>
      <c r="K399" s="223">
        <f t="shared" ca="1" si="601"/>
        <v>3.0463025285803748E-4</v>
      </c>
      <c r="L399" s="223">
        <f t="shared" ca="1" si="602"/>
        <v>-3.6746384615913083E-5</v>
      </c>
      <c r="M399" s="223">
        <f t="shared" ca="1" si="603"/>
        <v>-3.4840984437465921E-4</v>
      </c>
      <c r="N399" s="223">
        <f t="shared" ca="1" si="604"/>
        <v>-3.7834861932868993E-4</v>
      </c>
      <c r="O399" s="223">
        <f t="shared" ca="1" si="605"/>
        <v>-1.0235417440488661E-4</v>
      </c>
      <c r="P399" s="223">
        <f t="shared" ca="1" si="606"/>
        <v>2.5640399831891364E-4</v>
      </c>
      <c r="Q399" s="223">
        <f t="shared" ca="1" si="607"/>
        <v>4.0783354134019828E-4</v>
      </c>
      <c r="R399" s="223">
        <f t="shared" ca="1" si="608"/>
        <v>2.2948831553117109E-4</v>
      </c>
      <c r="S399" s="223">
        <f t="shared" ca="1" si="609"/>
        <v>-1.3442148143808099E-4</v>
      </c>
      <c r="T399" s="223">
        <f t="shared" ca="1" si="610"/>
        <v>-3.8963788153418557E-4</v>
      </c>
      <c r="U399" s="223">
        <f t="shared" ca="1" si="611"/>
        <v>-3.2979254862955843E-4</v>
      </c>
      <c r="V399" s="223">
        <f t="shared" ca="1" si="612"/>
        <v>-3.2765021566441479E-6</v>
      </c>
      <c r="W399" s="223">
        <f t="shared" ca="1" si="613"/>
        <v>3.2588892851779665E-4</v>
      </c>
      <c r="X399" s="223">
        <f t="shared" ca="1" si="614"/>
        <v>3.9154011827631562E-4</v>
      </c>
      <c r="Y399" s="223">
        <f t="shared" ca="1" si="615"/>
        <v>1.4059142375837634E-4</v>
      </c>
      <c r="Z399" s="223">
        <f t="shared" ca="1" si="616"/>
        <v>-2.2403969157538495E-4</v>
      </c>
      <c r="AA399" s="223">
        <f t="shared" ca="1" si="617"/>
        <v>-4.0751200065868769E-4</v>
      </c>
      <c r="AB399" s="223">
        <f t="shared" ca="1" si="618"/>
        <v>-2.6146953915401653E-4</v>
      </c>
      <c r="AC399" s="223">
        <f t="shared" ca="1" si="619"/>
        <v>9.5997555418679022E-5</v>
      </c>
      <c r="AD399" s="223">
        <f t="shared" ca="1" si="620"/>
        <v>3.758408931457775E-4</v>
      </c>
      <c r="AE399" s="223">
        <f t="shared" ca="1" si="621"/>
        <v>3.5177876187483109E-4</v>
      </c>
      <c r="AF399" s="223">
        <f t="shared" ca="1" si="622"/>
        <v>4.3267834422314221E-5</v>
      </c>
      <c r="AG399" s="223">
        <f t="shared" ca="1" si="623"/>
        <v>-3.0022952413029754E-4</v>
      </c>
      <c r="AH399" s="223">
        <f t="shared" ca="1" si="624"/>
        <v>-4.0096087184733988E-4</v>
      </c>
      <c r="AI399" s="223">
        <f t="shared" ca="1" si="625"/>
        <v>-1.7747470084598219E-4</v>
      </c>
      <c r="AJ399" s="223">
        <f t="shared" ca="1" si="626"/>
        <v>1.8951776012943067E-4</v>
      </c>
      <c r="AK399" s="223">
        <f t="shared" ca="1" si="627"/>
        <v>4.0326589664211416E-4</v>
      </c>
      <c r="AL399" s="223">
        <f t="shared" ca="1" si="628"/>
        <v>2.9093266818101886E-4</v>
      </c>
      <c r="AM399" s="223">
        <f t="shared" ca="1" si="629"/>
        <v>-5.6649120462991883E-5</v>
      </c>
      <c r="AN399" s="223">
        <f t="shared" ca="1" si="630"/>
        <v>-3.5842435150084436E-4</v>
      </c>
      <c r="AO399" s="223">
        <f t="shared" ca="1" si="631"/>
        <v>-3.703771533414157E-4</v>
      </c>
      <c r="AP399" s="223">
        <f t="shared" ca="1" si="632"/>
        <v>-8.2842473789893214E-5</v>
      </c>
      <c r="AQ399" s="223">
        <f t="shared" ca="1" si="633"/>
        <v>2.7167874530327154E-4</v>
      </c>
      <c r="AR399" s="223">
        <f t="shared" ca="1" si="634"/>
        <v>4.065201530349654E-4</v>
      </c>
      <c r="AS399" s="223">
        <f t="shared" ca="1" si="635"/>
        <v>2.1264879954690231E-4</v>
      </c>
      <c r="AT399" s="223">
        <f t="shared" ca="1" si="636"/>
        <v>-1.5317066905248643E-4</v>
      </c>
      <c r="AU399" s="223">
        <f t="shared" ca="1" si="637"/>
        <v>-3.951361215933139E-4</v>
      </c>
      <c r="AV399" s="223">
        <f t="shared" ca="1" si="638"/>
        <v>-3.175939565734638E-4</v>
      </c>
      <c r="AW399" s="223">
        <f t="shared" ca="1" si="639"/>
        <v>1.6755123509688233E-5</v>
      </c>
      <c r="AX399" s="223">
        <f t="shared" ca="1" si="640"/>
        <v>3.3755598741627598E-4</v>
      </c>
      <c r="AY399" s="223">
        <f t="shared" ca="1" si="641"/>
        <v>3.8540861035257697E-4</v>
      </c>
      <c r="AZ399" s="223">
        <f t="shared" ca="1" si="642"/>
        <v>1.2161929484857275E-4</v>
      </c>
      <c r="BA399" s="223">
        <f t="shared" ca="1" si="643"/>
        <v>-2.4051155164426575E-4</v>
      </c>
      <c r="BB399" s="223">
        <f t="shared" ca="1" si="644"/>
        <v>-4.0816442292234344E-4</v>
      </c>
      <c r="BC399" s="223">
        <f t="shared" ca="1" si="645"/>
        <v>-2.4577497406252599E-4</v>
      </c>
      <c r="BD399" s="223">
        <f t="shared" ca="1" si="646"/>
        <v>1.1534846070095772E-4</v>
      </c>
      <c r="BE399" s="223">
        <f t="shared" ca="1" si="647"/>
        <v>3.8320096969019391E-4</v>
      </c>
      <c r="BF399" s="223">
        <f t="shared" ca="1" si="648"/>
        <v>3.4119664154958943E-4</v>
      </c>
      <c r="BG399" s="223">
        <f t="shared" ca="1" si="649"/>
        <v>2.3300234442295923E-5</v>
      </c>
      <c r="BH399" s="223">
        <f t="shared" ca="1" si="650"/>
        <v>-3.1343677464601676E-4</v>
      </c>
      <c r="BI399" s="223">
        <f t="shared" ca="1" si="651"/>
        <v>-3.9672837176026412E-4</v>
      </c>
      <c r="BJ399" s="223">
        <f t="shared" ca="1" si="652"/>
        <v>-1.5922485561399387E-4</v>
      </c>
      <c r="BK399" s="223">
        <f t="shared" ca="1" si="653"/>
        <v>2.0702810026593769E-4</v>
      </c>
      <c r="BL399" s="223">
        <f t="shared" ca="1" si="654"/>
        <v>4.0587784629160935E-4</v>
      </c>
      <c r="BM399" s="223">
        <f t="shared" ca="1" si="655"/>
        <v>2.7653420122366012E-4</v>
      </c>
      <c r="BN399" s="223">
        <f t="shared" ca="1" si="656"/>
        <v>-7.6415383616998823E-5</v>
      </c>
      <c r="BO399" s="223">
        <f t="shared" ca="1" si="657"/>
        <v>-3.6757538296999765E-4</v>
      </c>
      <c r="BP399" s="223">
        <f t="shared" ca="1" si="658"/>
        <v>-3.6151341635053558E-4</v>
      </c>
      <c r="BQ399" s="223">
        <f t="shared" ca="1" si="659"/>
        <v>-6.3131198399396944E-5</v>
      </c>
      <c r="BR399" s="223">
        <f t="shared" ca="1" si="660"/>
        <v>2.8629899439394624E-4</v>
      </c>
      <c r="BS399" s="223">
        <f t="shared" ca="1" si="661"/>
        <v>4.0422742207411134E-4</v>
      </c>
      <c r="BT399" s="223">
        <f t="shared" ca="1" si="662"/>
        <v>1.9529699397868947E-4</v>
      </c>
      <c r="BU399" s="223">
        <f t="shared" ca="1" si="663"/>
        <v>-1.71550855108977E-4</v>
      </c>
      <c r="BV399" s="223">
        <f t="shared" ca="1" si="664"/>
        <v>-3.9968244412568691E-4</v>
      </c>
      <c r="BW399" s="223">
        <f t="shared" ca="1" si="665"/>
        <v>-3.0463025285804094E-4</v>
      </c>
      <c r="BX399" s="223">
        <f t="shared" ca="1" si="666"/>
        <v>3.6746384615913164E-5</v>
      </c>
      <c r="BY399" s="223">
        <f t="shared" ca="1" si="667"/>
        <v>3.4840984437465905E-4</v>
      </c>
      <c r="BZ399" s="223">
        <f t="shared" ca="1" si="668"/>
        <v>3.7834861932869031E-4</v>
      </c>
      <c r="CA399" s="223">
        <f t="shared" ca="1" si="669"/>
        <v>1.0235417440488821E-4</v>
      </c>
      <c r="CB399" s="223">
        <f t="shared" ca="1" si="670"/>
        <v>-2.5640399831891169E-4</v>
      </c>
      <c r="CC399" s="223">
        <f t="shared" ca="1" si="671"/>
        <v>-4.0783354134019839E-4</v>
      </c>
      <c r="CD399" s="223">
        <f t="shared" ca="1" si="672"/>
        <v>-2.2948831553117369E-4</v>
      </c>
      <c r="CE399" s="223">
        <f t="shared" ca="1" si="673"/>
        <v>1.3442148143807736E-4</v>
      </c>
      <c r="CF399" s="223">
        <f t="shared" ca="1" si="674"/>
        <v>3.8963788153418443E-4</v>
      </c>
      <c r="CG399" s="223">
        <f t="shared" ca="1" si="675"/>
        <v>3.2979254862956114E-4</v>
      </c>
      <c r="CH399" s="223">
        <f t="shared" ca="1" si="676"/>
        <v>3.27650215664366E-6</v>
      </c>
      <c r="CI399" s="223">
        <f t="shared" ca="1" si="677"/>
        <v>-3.2588892851779654E-4</v>
      </c>
      <c r="CJ399" s="223">
        <f t="shared" ca="1" si="678"/>
        <v>-3.9154011827631583E-4</v>
      </c>
      <c r="CK399" s="223">
        <f t="shared" ca="1" si="679"/>
        <v>-1.4059142375837721E-4</v>
      </c>
      <c r="CL399" s="223">
        <f t="shared" ca="1" si="680"/>
        <v>2.2403969157538299E-4</v>
      </c>
      <c r="CM399" s="223">
        <f t="shared" ca="1" si="681"/>
        <v>4.0751200065868753E-4</v>
      </c>
      <c r="CN399" s="223">
        <f t="shared" ca="1" si="682"/>
        <v>2.6146953915401837E-4</v>
      </c>
      <c r="CO399" s="223">
        <f t="shared" ca="1" si="683"/>
        <v>-9.5997555418675254E-5</v>
      </c>
      <c r="CP399" s="223">
        <f t="shared" ca="1" si="684"/>
        <v>-3.7584089314577604E-4</v>
      </c>
      <c r="CQ399" s="223">
        <f t="shared" ca="1" si="685"/>
        <v>-3.5177876187483304E-4</v>
      </c>
      <c r="CR399" s="223">
        <f t="shared" ca="1" si="686"/>
        <v>-4.3267834422319507E-5</v>
      </c>
      <c r="CS399" s="223">
        <f t="shared" ca="1" si="687"/>
        <v>3.0022952413029787E-4</v>
      </c>
      <c r="CT399" s="223">
        <f t="shared" ca="1" si="688"/>
        <v>4.0096087184733978E-4</v>
      </c>
      <c r="CU399" s="223">
        <f t="shared" ca="1" si="689"/>
        <v>1.7747470084598308E-4</v>
      </c>
      <c r="CV399" s="223">
        <f t="shared" ca="1" si="690"/>
        <v>-1.8951776012942977E-4</v>
      </c>
      <c r="CW399" s="223">
        <f t="shared" ca="1" si="691"/>
        <v>-4.0326589664211373E-4</v>
      </c>
      <c r="CX399" s="223">
        <f t="shared" ca="1" si="692"/>
        <v>-2.9093266818102054E-4</v>
      </c>
      <c r="CY399" s="223">
        <f t="shared" ca="1" si="693"/>
        <v>5.6649120462989497E-5</v>
      </c>
      <c r="CZ399" s="223">
        <f t="shared" ca="1" si="694"/>
        <v>3.5842435150084247E-4</v>
      </c>
      <c r="DA399" s="223">
        <f t="shared" ca="1" si="695"/>
        <v>3.7037715334141798E-4</v>
      </c>
      <c r="DB399" s="223">
        <f t="shared" ca="1" si="696"/>
        <v>8.2842473789898418E-5</v>
      </c>
      <c r="DC399" s="223">
        <f t="shared" ca="1" si="697"/>
        <v>-2.7167874530326753E-4</v>
      </c>
      <c r="DD399" s="223">
        <f t="shared" ca="1" si="698"/>
        <v>-4.0652015303496535E-4</v>
      </c>
      <c r="DE399" s="223">
        <f t="shared" ca="1" si="699"/>
        <v>-2.126487995469019E-4</v>
      </c>
      <c r="DF399" s="223">
        <f t="shared" ca="1" si="700"/>
        <v>1.531706690524842E-4</v>
      </c>
      <c r="DG399" s="223">
        <f t="shared" ca="1" si="701"/>
        <v>3.9513612159331325E-4</v>
      </c>
      <c r="DH399" s="223">
        <f t="shared" ca="1" si="702"/>
        <v>3.1759395657346526E-4</v>
      </c>
      <c r="DI399" s="223">
        <f t="shared" ca="1" si="703"/>
        <v>-1.6755123509685848E-5</v>
      </c>
      <c r="DJ399" s="223">
        <f t="shared" ca="1" si="704"/>
        <v>-3.3755598741627468E-4</v>
      </c>
      <c r="DK399" s="223">
        <f t="shared" ca="1" si="705"/>
        <v>-3.8540861035257773E-4</v>
      </c>
      <c r="DL399" s="223">
        <f t="shared" ca="1" si="706"/>
        <v>-1.2161929484857782E-4</v>
      </c>
      <c r="DM399" s="223">
        <f t="shared" ca="1" si="707"/>
        <v>2.4051155164426147E-4</v>
      </c>
      <c r="DN399" s="223">
        <f t="shared" ca="1" si="708"/>
        <v>4.0816442292234344E-4</v>
      </c>
      <c r="DO399" s="223">
        <f t="shared" ca="1" si="709"/>
        <v>2.4577497406252566E-4</v>
      </c>
      <c r="DP399" s="223">
        <f t="shared" ca="1" si="710"/>
        <v>-1.1534846070095818E-4</v>
      </c>
      <c r="DQ399" s="223">
        <f t="shared" ca="1" si="711"/>
        <v>-3.8320096969019304E-4</v>
      </c>
      <c r="DR399" s="223">
        <f t="shared" ca="1" si="712"/>
        <v>-3.4119664154959079E-4</v>
      </c>
      <c r="DS399" s="223">
        <f t="shared" ca="1" si="713"/>
        <v>-2.3300234442298281E-5</v>
      </c>
      <c r="DT399" s="223">
        <f t="shared" ca="1" si="714"/>
        <v>3.1343677464601525E-4</v>
      </c>
      <c r="DU399" s="223">
        <f t="shared" ca="1" si="715"/>
        <v>3.9672837176026466E-4</v>
      </c>
      <c r="DV399" s="223">
        <f t="shared" ca="1" si="716"/>
        <v>1.5922485561399607E-4</v>
      </c>
      <c r="DW399" s="223">
        <f t="shared" ca="1" si="717"/>
        <v>-2.0702810026593309E-4</v>
      </c>
      <c r="DX399" s="223">
        <f t="shared" ca="1" si="718"/>
        <v>-4.0587784629160875E-4</v>
      </c>
      <c r="DY399" s="223">
        <f t="shared" ca="1" si="719"/>
        <v>-2.765342012236598E-4</v>
      </c>
      <c r="DZ399" s="223">
        <f t="shared" ca="1" si="720"/>
        <v>7.6415383616999284E-5</v>
      </c>
      <c r="EA399" s="223">
        <f t="shared" ca="1" si="721"/>
        <v>3.6757538296999787E-4</v>
      </c>
      <c r="EB399" s="223">
        <f t="shared" ca="1" si="722"/>
        <v>3.6151341635053667E-4</v>
      </c>
      <c r="EC399" s="223">
        <f t="shared" ca="1" si="723"/>
        <v>6.3131198399399302E-5</v>
      </c>
      <c r="ED399" s="223">
        <f t="shared" ca="1" si="724"/>
        <v>-2.8629899439394456E-4</v>
      </c>
      <c r="EE399" s="223">
        <f t="shared" ca="1" si="725"/>
        <v>-4.0422742207411161E-4</v>
      </c>
      <c r="EF399" s="223">
        <f t="shared" ca="1" si="726"/>
        <v>-1.9529699397869161E-4</v>
      </c>
      <c r="EG399" s="223">
        <f t="shared" ca="1" si="727"/>
        <v>1.7155085510897215E-4</v>
      </c>
      <c r="EH399" s="223">
        <f t="shared" ca="1" si="728"/>
        <v>3.9968244412568583E-4</v>
      </c>
      <c r="EI399" s="223">
        <f t="shared" ca="1" si="729"/>
        <v>3.0463025285804257E-4</v>
      </c>
      <c r="EJ399" s="223">
        <f t="shared" ca="1" si="730"/>
        <v>-3.6746384615910779E-5</v>
      </c>
      <c r="EK399" s="223">
        <f t="shared" ca="1" si="731"/>
        <v>-3.484098443746578E-4</v>
      </c>
      <c r="EL399" s="223">
        <f t="shared" ca="1" si="732"/>
        <v>-3.7834861932869123E-4</v>
      </c>
      <c r="EM399" s="223">
        <f t="shared" ca="1" si="733"/>
        <v>-1.023541744048906E-4</v>
      </c>
      <c r="EN399" s="223">
        <f t="shared" ca="1" si="734"/>
        <v>2.5640399831890534E-4</v>
      </c>
      <c r="EO399" s="223">
        <f t="shared" ca="1" si="735"/>
        <v>4.0783354134019849E-4</v>
      </c>
      <c r="EP399" s="223">
        <f t="shared" ca="1" si="736"/>
        <v>2.2948831553117085E-4</v>
      </c>
      <c r="EQ399" s="223">
        <f t="shared" ca="1" si="737"/>
        <v>-1.3442148143807511E-4</v>
      </c>
      <c r="ER399" s="223">
        <f t="shared" ca="1" si="738"/>
        <v>-3.8963788153418546E-4</v>
      </c>
      <c r="ES399" s="223">
        <f t="shared" ca="1" si="739"/>
        <v>-3.2979254862956255E-4</v>
      </c>
      <c r="ET399" s="223">
        <f t="shared" ca="1" si="740"/>
        <v>-3.2765021566460452E-6</v>
      </c>
      <c r="EU399" s="223">
        <f t="shared" ca="1" si="741"/>
        <v>3.2588892851779161E-4</v>
      </c>
      <c r="EV399" s="223">
        <f t="shared" ca="1" si="742"/>
        <v>3.9154011827631659E-4</v>
      </c>
      <c r="EW399" s="223">
        <f t="shared" ca="1" si="743"/>
        <v>1.4059142375838496E-4</v>
      </c>
      <c r="EX399" s="223">
        <f t="shared" ca="1" si="744"/>
        <v>-2.2403969157538093E-4</v>
      </c>
      <c r="EY399" s="223">
        <f t="shared" ca="1" si="745"/>
        <v>-4.0751200065868709E-4</v>
      </c>
      <c r="EZ399" s="223">
        <f t="shared" ca="1" si="746"/>
        <v>-2.6146953915402027E-4</v>
      </c>
      <c r="FA399" s="223">
        <f t="shared" ca="1" si="747"/>
        <v>9.5997555418678615E-5</v>
      </c>
      <c r="FB399" s="223">
        <f t="shared" ca="1" si="748"/>
        <v>3.7584089314577512E-4</v>
      </c>
      <c r="FC399" s="223">
        <f t="shared" ca="1" si="749"/>
        <v>3.5177876187483131E-4</v>
      </c>
      <c r="FD399" s="223">
        <f t="shared" ca="1" si="750"/>
        <v>4.3267834422321919E-5</v>
      </c>
      <c r="FE399" s="223">
        <f t="shared" ca="1" si="751"/>
        <v>-3.0022952413029624E-4</v>
      </c>
      <c r="FF399" s="223">
        <f t="shared" ca="1" si="752"/>
        <v>-4.0096087184734129E-4</v>
      </c>
      <c r="FG399" s="223">
        <f t="shared" ca="1" si="753"/>
        <v>-1.774747008459852E-4</v>
      </c>
      <c r="FH399" s="223">
        <f t="shared" ca="1" si="754"/>
        <v>1.8951776012942251E-4</v>
      </c>
      <c r="FI399" s="223">
        <f t="shared" ca="1" si="755"/>
        <v>4.032658966421134E-4</v>
      </c>
      <c r="FJ399" s="223">
        <f t="shared" ca="1" si="756"/>
        <v>2.9093266818101815E-4</v>
      </c>
      <c r="FK399" s="223">
        <f t="shared" ca="1" si="757"/>
        <v>-5.6649120462987112E-5</v>
      </c>
      <c r="FL399" s="223">
        <f t="shared" ca="1" si="758"/>
        <v>-3.5842435150084409E-4</v>
      </c>
      <c r="FM399" s="223">
        <f t="shared" ca="1" si="759"/>
        <v>-3.7037715334141896E-4</v>
      </c>
      <c r="FN399" s="223">
        <f t="shared" ca="1" si="760"/>
        <v>-8.2842473789895084E-5</v>
      </c>
      <c r="FO399" s="223">
        <f t="shared" ca="1" si="761"/>
        <v>2.7167874530326574E-4</v>
      </c>
      <c r="FP399" s="223">
        <f t="shared" ca="1" si="762"/>
        <v>4.0652015303496551E-4</v>
      </c>
      <c r="FQ399" s="223">
        <f t="shared" ca="1" si="763"/>
        <v>2.1264879954690889E-4</v>
      </c>
      <c r="FR399" s="223">
        <f t="shared" ca="1" si="764"/>
        <v>-1.5317066905248195E-4</v>
      </c>
      <c r="FS399" s="223">
        <f t="shared" ca="1" si="765"/>
        <v>-3.9513612159331125E-4</v>
      </c>
      <c r="FT399" s="223">
        <f t="shared" ca="1" si="766"/>
        <v>-3.1759395657346678E-4</v>
      </c>
      <c r="FU399" s="223">
        <f t="shared" ca="1" si="767"/>
        <v>1.6755123509689236E-5</v>
      </c>
      <c r="FV399" s="223">
        <f t="shared" ca="1" si="768"/>
        <v>3.3755598741627333E-4</v>
      </c>
      <c r="FW399" s="223">
        <f t="shared" ca="1" si="769"/>
        <v>3.8540861035257659E-4</v>
      </c>
      <c r="FX399" s="223">
        <f t="shared" ca="1" si="770"/>
        <v>1.216192948485801E-4</v>
      </c>
      <c r="FY399" s="223">
        <f t="shared" ca="1" si="771"/>
        <v>-2.4051155164426426E-4</v>
      </c>
      <c r="FZ399" s="223">
        <f t="shared" ca="1" si="772"/>
        <v>-4.0816442292234344E-4</v>
      </c>
      <c r="GA399" s="223">
        <f t="shared" ca="1" si="773"/>
        <v>-2.457749740625275E-4</v>
      </c>
      <c r="GB399" s="223">
        <f t="shared" ca="1" si="774"/>
        <v>1.1534846070095032E-4</v>
      </c>
      <c r="GC399" s="223">
        <f t="shared" ca="1" si="775"/>
        <v>3.8320096969019223E-4</v>
      </c>
      <c r="GD399" s="223">
        <f t="shared" ca="1" si="776"/>
        <v>3.4119664154959523E-4</v>
      </c>
      <c r="GE399" s="223">
        <f t="shared" ca="1" si="777"/>
        <v>2.3300234442300667E-5</v>
      </c>
      <c r="GF399" s="223">
        <f t="shared" ca="1" si="778"/>
        <v>-3.1343677464601742E-4</v>
      </c>
      <c r="GG399" s="223">
        <f t="shared" ca="1" si="779"/>
        <v>-3.967283717602652E-4</v>
      </c>
      <c r="GH399" s="223">
        <f t="shared" ca="1" si="780"/>
        <v>-1.5922485561399295E-4</v>
      </c>
      <c r="GI399" s="223">
        <f t="shared" ca="1" si="781"/>
        <v>2.0702810026593105E-4</v>
      </c>
      <c r="GJ399" s="223">
        <f t="shared" ca="1" si="782"/>
        <v>4.0587784629160918E-4</v>
      </c>
      <c r="GK399" s="223">
        <f t="shared" ca="1" si="783"/>
        <v>2.7653420122366581E-4</v>
      </c>
      <c r="GL399" s="223">
        <f t="shared" ca="1" si="784"/>
        <v>-7.6415383616996926E-5</v>
      </c>
      <c r="GM399" s="223">
        <f t="shared" ca="1" si="785"/>
        <v>-3.6757538296999434E-4</v>
      </c>
      <c r="GN399" s="223">
        <f t="shared" ca="1" si="786"/>
        <v>-3.6151341635053781E-4</v>
      </c>
      <c r="GO399" s="223">
        <f t="shared" ca="1" si="787"/>
        <v>-6.3131198399407406E-5</v>
      </c>
      <c r="GP399" s="223">
        <f t="shared" ca="1" si="788"/>
        <v>2.8629899439394283E-4</v>
      </c>
      <c r="GQ399" s="223">
        <f t="shared" ca="1" si="789"/>
        <v>4.0422742207411118E-4</v>
      </c>
      <c r="GR399" s="223">
        <f t="shared" ca="1" si="790"/>
        <v>1.9529699397869373E-4</v>
      </c>
      <c r="GS399" s="223">
        <f t="shared" ca="1" si="791"/>
        <v>-1.7155085510897524E-4</v>
      </c>
      <c r="GT399" s="223">
        <f t="shared" ca="1" si="792"/>
        <v>-3.9968244412568534E-4</v>
      </c>
      <c r="GU399" s="223">
        <f t="shared" ca="1" si="793"/>
        <v>-3.0463025285804029E-4</v>
      </c>
      <c r="GV399" s="223">
        <f t="shared" ca="1" si="794"/>
        <v>3.6746384615902647E-5</v>
      </c>
      <c r="GW399" s="223">
        <f t="shared" ca="1" si="795"/>
        <v>3.4840984437465656E-4</v>
      </c>
      <c r="GX399" s="223">
        <f t="shared" ca="1" si="796"/>
        <v>3.7834861932869426E-4</v>
      </c>
      <c r="GY399" s="223">
        <f t="shared" ca="1" si="797"/>
        <v>1.023541744048929E-4</v>
      </c>
      <c r="GZ399" s="223">
        <f t="shared" ca="1" si="798"/>
        <v>-2.564039983189035E-4</v>
      </c>
      <c r="HA399" s="223">
        <f t="shared" ca="1" si="799"/>
        <v>-4.0783354134019855E-4</v>
      </c>
      <c r="HB399" s="223">
        <f t="shared" ca="1" si="800"/>
        <v>-2.2948831553117283E-4</v>
      </c>
      <c r="HC399" s="223">
        <f t="shared" ca="1" si="801"/>
        <v>1.344214814380728E-4</v>
      </c>
      <c r="HD399" s="223">
        <f t="shared" ca="1" si="802"/>
        <v>3.896378815341847E-4</v>
      </c>
      <c r="HE399" s="223">
        <f t="shared" ca="1" si="803"/>
        <v>3.2979254862956396E-4</v>
      </c>
      <c r="HF399" s="223">
        <f t="shared" ca="1" si="804"/>
        <v>3.2765021566484576E-6</v>
      </c>
      <c r="HG399" s="223">
        <f t="shared" ca="1" si="805"/>
        <v>-3.2588892851779014E-4</v>
      </c>
      <c r="HH399" s="223">
        <f t="shared" ca="1" si="806"/>
        <v>-3.9154011827631724E-4</v>
      </c>
      <c r="HI399" s="223">
        <f t="shared" ca="1" si="807"/>
        <v>-1.4059142375838718E-4</v>
      </c>
      <c r="HJ399" s="223">
        <f t="shared" ca="1" si="808"/>
        <v>2.2403969157537893E-4</v>
      </c>
      <c r="HK399" s="223">
        <f t="shared" ca="1" si="809"/>
        <v>4.0751200065868693E-4</v>
      </c>
      <c r="HL399" s="223">
        <f t="shared" ca="1" si="810"/>
        <v>2.6146953915402211E-4</v>
      </c>
      <c r="HM399" s="223">
        <f t="shared" ca="1" si="811"/>
        <v>-9.5997555418676257E-5</v>
      </c>
      <c r="HN399" s="223">
        <f t="shared" ca="1" si="812"/>
        <v>-3.7584089314577414E-4</v>
      </c>
      <c r="HO399" s="223">
        <f t="shared" ca="1" si="813"/>
        <v>-3.5177876187483256E-4</v>
      </c>
      <c r="HP399" s="223">
        <f t="shared" ca="1" si="814"/>
        <v>-4.3267834422324304E-5</v>
      </c>
      <c r="HQ399" s="223">
        <f t="shared" ca="1" si="815"/>
        <v>3.0022952413029461E-4</v>
      </c>
      <c r="HR399" s="223">
        <f t="shared" ca="1" si="816"/>
        <v>4.0096087184734173E-4</v>
      </c>
      <c r="HS399" s="223">
        <f t="shared" ca="1" si="817"/>
        <v>1.7747470084598739E-4</v>
      </c>
      <c r="HT399" s="223">
        <f t="shared" ca="1" si="818"/>
        <v>-1.8951776012942039E-4</v>
      </c>
      <c r="HU399" s="223">
        <f t="shared" ca="1" si="819"/>
        <v>-4.0326589664211302E-4</v>
      </c>
      <c r="HV399" s="223">
        <f t="shared" ca="1" si="820"/>
        <v>-2.9093266818102796E-4</v>
      </c>
      <c r="HW399" s="223">
        <f t="shared" ca="1" si="821"/>
        <v>5.6649120462984754E-5</v>
      </c>
      <c r="HX399" s="223">
        <f t="shared" ca="1" si="822"/>
        <v>3.5842435150084295E-4</v>
      </c>
      <c r="HY399" s="223">
        <f t="shared" ca="1" si="823"/>
        <v>3.7037715334141993E-4</v>
      </c>
      <c r="HZ399" s="223">
        <f t="shared" ca="1" si="824"/>
        <v>8.2842473789897415E-5</v>
      </c>
      <c r="IA399" s="223">
        <f t="shared" ca="1" si="825"/>
        <v>-2.7167874530326395E-4</v>
      </c>
      <c r="IB399" s="223">
        <f t="shared" ca="1" si="826"/>
        <v>-4.0652015303496573E-4</v>
      </c>
      <c r="IC399" s="223">
        <f t="shared" ca="1" si="827"/>
        <v>-2.126487995469109E-4</v>
      </c>
      <c r="ID399" s="223">
        <f t="shared" ca="1" si="828"/>
        <v>1.5317066905247973E-4</v>
      </c>
      <c r="IE399" s="223">
        <f t="shared" ca="1" si="829"/>
        <v>7.2258450416445743E-5</v>
      </c>
      <c r="IF399" s="223">
        <f t="shared" ca="1" si="830"/>
        <v>3.175939565734683E-4</v>
      </c>
      <c r="IG399" s="223">
        <f t="shared" ca="1" si="831"/>
        <v>-1.6755123509686851E-5</v>
      </c>
      <c r="IH399" s="223">
        <f t="shared" ca="1" si="832"/>
        <v>-3.3755598741627192E-4</v>
      </c>
      <c r="II399" s="223">
        <f t="shared" ca="1" si="833"/>
        <v>-3.8540861035257746E-4</v>
      </c>
      <c r="IJ399" s="223">
        <f t="shared" ca="1" si="834"/>
        <v>-1.216192948485824E-4</v>
      </c>
      <c r="IK399" s="223">
        <f t="shared" ca="1" si="835"/>
        <v>2.4051155164426228E-4</v>
      </c>
      <c r="IL399" s="223">
        <f t="shared" ca="1" si="836"/>
        <v>4.0816442292234339E-4</v>
      </c>
      <c r="IM399" s="223">
        <f t="shared" ca="1" si="837"/>
        <v>2.4577497406252946E-4</v>
      </c>
      <c r="IN399" s="223">
        <f t="shared" ca="1" si="838"/>
        <v>-1.1534846070094805E-4</v>
      </c>
      <c r="IO399" s="223">
        <f t="shared" ca="1" si="839"/>
        <v>-3.8320096969019142E-4</v>
      </c>
      <c r="IP399" s="223">
        <f t="shared" ca="1" si="840"/>
        <v>-3.4119664154959653E-4</v>
      </c>
      <c r="IQ399" s="223">
        <f t="shared" ca="1" si="841"/>
        <v>-2.3300234442303079E-5</v>
      </c>
      <c r="IR399" s="223">
        <f t="shared" ca="1" si="842"/>
        <v>3.134367746460159E-4</v>
      </c>
      <c r="IS399" s="223">
        <f t="shared" ca="1" si="843"/>
        <v>3.9672837176026575E-4</v>
      </c>
      <c r="IT399" s="223">
        <f t="shared" ca="1" si="844"/>
        <v>1.5922485561399515E-4</v>
      </c>
      <c r="IU399" s="223">
        <f t="shared" ca="1" si="845"/>
        <v>-2.0702810026592897E-4</v>
      </c>
      <c r="IV399" s="223">
        <f t="shared" ca="1" si="846"/>
        <v>-4.0587784629160886E-4</v>
      </c>
      <c r="IW399" s="223">
        <f t="shared" ca="1" si="847"/>
        <v>-2.7653420122366755E-4</v>
      </c>
      <c r="IX399" s="223">
        <f t="shared" ca="1" si="848"/>
        <v>7.6415383616994595E-5</v>
      </c>
      <c r="IY399" s="223">
        <f t="shared" ca="1" si="849"/>
        <v>3.6757538296999326E-4</v>
      </c>
      <c r="IZ399" s="223">
        <f t="shared" ca="1" si="850"/>
        <v>3.6151341635053889E-4</v>
      </c>
      <c r="JA399" s="223">
        <f t="shared" ca="1" si="851"/>
        <v>6.3131198399409819E-5</v>
      </c>
      <c r="JB399" s="223">
        <f t="shared" ca="1" si="852"/>
        <v>-2.8629899439394115E-4</v>
      </c>
    </row>
    <row r="400" spans="2:262">
      <c r="B400" s="230">
        <v>39</v>
      </c>
      <c r="C400" s="229">
        <f t="shared" si="853"/>
        <v>7.6171875000000035E-4</v>
      </c>
      <c r="D400" s="226">
        <f t="shared" ca="1" si="597"/>
        <v>58.228786211305888</v>
      </c>
      <c r="E400" s="225">
        <f ca="1">AS361</f>
        <v>0.12878621130588983</v>
      </c>
      <c r="F400" s="224">
        <v>39</v>
      </c>
      <c r="G400" s="223">
        <f t="shared" ca="1" si="854"/>
        <v>-2.5475580384905199E-3</v>
      </c>
      <c r="H400" s="223">
        <f t="shared" ca="1" si="598"/>
        <v>-1.094148796090124E-3</v>
      </c>
      <c r="I400" s="223">
        <f t="shared" ca="1" si="599"/>
        <v>1.2875183596531858E-3</v>
      </c>
      <c r="J400" s="223">
        <f t="shared" ca="1" si="600"/>
        <v>2.5768760322684679E-3</v>
      </c>
      <c r="K400" s="223">
        <f t="shared" ca="1" si="601"/>
        <v>1.680054295643814E-3</v>
      </c>
      <c r="L400" s="223">
        <f t="shared" ca="1" si="602"/>
        <v>-6.4209798135157542E-4</v>
      </c>
      <c r="M400" s="223">
        <f t="shared" ca="1" si="603"/>
        <v>-2.4195048503540127E-3</v>
      </c>
      <c r="N400" s="223">
        <f t="shared" ca="1" si="604"/>
        <v>-2.1442434426665229E-3</v>
      </c>
      <c r="O400" s="223">
        <f t="shared" ca="1" si="605"/>
        <v>-4.9841027008756247E-5</v>
      </c>
      <c r="P400" s="223">
        <f t="shared" ca="1" si="606"/>
        <v>2.0868456994258822E-3</v>
      </c>
      <c r="Q400" s="223">
        <f t="shared" ca="1" si="607"/>
        <v>2.4530867229178091E-3</v>
      </c>
      <c r="R400" s="223">
        <f t="shared" ca="1" si="608"/>
        <v>7.3816915920298131E-4</v>
      </c>
      <c r="S400" s="223">
        <f t="shared" ca="1" si="609"/>
        <v>-1.6029990258756065E-3</v>
      </c>
      <c r="T400" s="223">
        <f t="shared" ca="1" si="610"/>
        <v>-2.5842090990709846E-3</v>
      </c>
      <c r="U400" s="223">
        <f t="shared" ca="1" si="611"/>
        <v>-1.3730185092875986E-3</v>
      </c>
      <c r="V400" s="223">
        <f t="shared" ca="1" si="612"/>
        <v>1.0030184898387469E-3</v>
      </c>
      <c r="W400" s="223">
        <f t="shared" ca="1" si="613"/>
        <v>2.5281110344730138E-3</v>
      </c>
      <c r="X400" s="223">
        <f t="shared" ca="1" si="614"/>
        <v>1.9083955950880609E-3</v>
      </c>
      <c r="Y400" s="223">
        <f t="shared" ca="1" si="615"/>
        <v>-3.3037140223813048E-4</v>
      </c>
      <c r="Z400" s="223">
        <f t="shared" ca="1" si="616"/>
        <v>-2.2888567143258976E-3</v>
      </c>
      <c r="AA400" s="223">
        <f t="shared" ca="1" si="617"/>
        <v>-2.3055134879430383E-3</v>
      </c>
      <c r="AB400" s="223">
        <f t="shared" ca="1" si="618"/>
        <v>-3.6621038923796635E-4</v>
      </c>
      <c r="AC400" s="223">
        <f t="shared" ca="1" si="619"/>
        <v>1.8837796041319666E-3</v>
      </c>
      <c r="AD400" s="223">
        <f t="shared" ca="1" si="620"/>
        <v>2.5356018430080672E-3</v>
      </c>
      <c r="AE400" s="223">
        <f t="shared" ca="1" si="621"/>
        <v>1.0362610186244979E-3</v>
      </c>
      <c r="AF400" s="223">
        <f t="shared" ca="1" si="622"/>
        <v>-1.3422266770660985E-3</v>
      </c>
      <c r="AG400" s="223">
        <f t="shared" ca="1" si="623"/>
        <v>-2.581991249412924E-3</v>
      </c>
      <c r="AH400" s="223">
        <f t="shared" ca="1" si="624"/>
        <v>-1.6312367460962209E-3</v>
      </c>
      <c r="AI400" s="223">
        <f t="shared" ca="1" si="625"/>
        <v>7.0343228832493482E-4</v>
      </c>
      <c r="AJ400" s="223">
        <f t="shared" ca="1" si="626"/>
        <v>2.4413208935468137E-3</v>
      </c>
      <c r="AK400" s="223">
        <f t="shared" ca="1" si="627"/>
        <v>2.1080328484426435E-3</v>
      </c>
      <c r="AL400" s="223">
        <f t="shared" ca="1" si="628"/>
        <v>-1.3675729724479729E-5</v>
      </c>
      <c r="AM400" s="223">
        <f t="shared" ca="1" si="629"/>
        <v>-2.1237820428405877E-3</v>
      </c>
      <c r="AN400" s="223">
        <f t="shared" ca="1" si="630"/>
        <v>-2.4321064643829902E-3</v>
      </c>
      <c r="AO400" s="223">
        <f t="shared" ca="1" si="631"/>
        <v>-6.7707160634345278E-4</v>
      </c>
      <c r="AP400" s="223">
        <f t="shared" ca="1" si="632"/>
        <v>1.6523797101649939E-3</v>
      </c>
      <c r="AQ400" s="223">
        <f t="shared" ca="1" si="633"/>
        <v>2.5799791512347466E-3</v>
      </c>
      <c r="AR400" s="223">
        <f t="shared" ca="1" si="634"/>
        <v>1.3187665477714715E-3</v>
      </c>
      <c r="AS400" s="223">
        <f t="shared" ca="1" si="635"/>
        <v>-1.0612659896854578E-3</v>
      </c>
      <c r="AT400" s="223">
        <f t="shared" ca="1" si="636"/>
        <v>-2.5409378480395753E-3</v>
      </c>
      <c r="AU400" s="223">
        <f t="shared" ca="1" si="637"/>
        <v>-1.8649196638841771E-3</v>
      </c>
      <c r="AV400" s="223">
        <f t="shared" ca="1" si="638"/>
        <v>3.9326581043813117E-4</v>
      </c>
      <c r="AW400" s="223">
        <f t="shared" ca="1" si="639"/>
        <v>2.3178110139938837E-3</v>
      </c>
      <c r="AX400" s="223">
        <f t="shared" ca="1" si="640"/>
        <v>2.2759633255942336E-3</v>
      </c>
      <c r="AY400" s="223">
        <f t="shared" ca="1" si="641"/>
        <v>3.0322563849364084E-4</v>
      </c>
      <c r="AZ400" s="223">
        <f t="shared" ca="1" si="642"/>
        <v>-1.926763712609145E-3</v>
      </c>
      <c r="BA400" s="223">
        <f t="shared" ca="1" si="643"/>
        <v>-2.5221182957876468E-3</v>
      </c>
      <c r="BB400" s="223">
        <f t="shared" ca="1" si="644"/>
        <v>-9.777490362695364E-4</v>
      </c>
      <c r="BC400" s="223">
        <f t="shared" ca="1" si="645"/>
        <v>1.3961264873178425E-3</v>
      </c>
      <c r="BD400" s="223">
        <f t="shared" ca="1" si="646"/>
        <v>2.5855511715756055E-3</v>
      </c>
      <c r="BE400" s="223">
        <f t="shared" ca="1" si="647"/>
        <v>1.5814366005286486E-3</v>
      </c>
      <c r="BF400" s="223">
        <f t="shared" ca="1" si="648"/>
        <v>-7.6434287399083489E-4</v>
      </c>
      <c r="BG400" s="223">
        <f t="shared" ca="1" si="649"/>
        <v>-2.4616663763202089E-3</v>
      </c>
      <c r="BH400" s="223">
        <f t="shared" ca="1" si="650"/>
        <v>-2.070552454055281E-3</v>
      </c>
      <c r="BI400" s="223">
        <f t="shared" ca="1" si="651"/>
        <v>7.7184248709507306E-5</v>
      </c>
      <c r="BJ400" s="223">
        <f t="shared" ca="1" si="652"/>
        <v>2.1594390993660037E-3</v>
      </c>
      <c r="BK400" s="223">
        <f t="shared" ca="1" si="653"/>
        <v>2.4096611958563459E-3</v>
      </c>
      <c r="BL400" s="223">
        <f t="shared" ca="1" si="654"/>
        <v>6.1556621086560103E-4</v>
      </c>
      <c r="BM400" s="223">
        <f t="shared" ca="1" si="655"/>
        <v>-1.7007650627034313E-3</v>
      </c>
      <c r="BN400" s="223">
        <f t="shared" ca="1" si="656"/>
        <v>-2.5741951204294403E-3</v>
      </c>
      <c r="BO400" s="223">
        <f t="shared" ca="1" si="657"/>
        <v>-1.2637202105988006E-3</v>
      </c>
      <c r="BP400" s="223">
        <f t="shared" ca="1" si="658"/>
        <v>1.1188742225832779E-3</v>
      </c>
      <c r="BQ400" s="223">
        <f t="shared" ca="1" si="659"/>
        <v>2.5522340956582643E-3</v>
      </c>
      <c r="BR400" s="223">
        <f t="shared" ca="1" si="660"/>
        <v>1.8203203748086076E-3</v>
      </c>
      <c r="BS400" s="223">
        <f t="shared" ca="1" si="661"/>
        <v>-4.5592333001907067E-4</v>
      </c>
      <c r="BT400" s="223">
        <f t="shared" ca="1" si="662"/>
        <v>-2.3453691509755718E-3</v>
      </c>
      <c r="BU400" s="223">
        <f t="shared" ca="1" si="663"/>
        <v>-2.2450422080418364E-3</v>
      </c>
      <c r="BV400" s="223">
        <f t="shared" ca="1" si="664"/>
        <v>-2.4005823596302367E-4</v>
      </c>
      <c r="BW400" s="223">
        <f t="shared" ca="1" si="665"/>
        <v>1.9685872106721832E-3</v>
      </c>
      <c r="BX400" s="223">
        <f t="shared" ca="1" si="666"/>
        <v>2.5071155188139209E-3</v>
      </c>
      <c r="BY400" s="223">
        <f t="shared" ca="1" si="667"/>
        <v>9.1864809445552575E-4</v>
      </c>
      <c r="BZ400" s="223">
        <f t="shared" ca="1" si="668"/>
        <v>-1.4491853231781504E-3</v>
      </c>
      <c r="CA400" s="223">
        <f t="shared" ca="1" si="669"/>
        <v>-2.5875536543925161E-3</v>
      </c>
      <c r="CB400" s="223">
        <f t="shared" ca="1" si="670"/>
        <v>-1.5306838566866265E-3</v>
      </c>
      <c r="CC400" s="223">
        <f t="shared" ca="1" si="671"/>
        <v>8.2479304809008139E-4</v>
      </c>
      <c r="CD400" s="223">
        <f t="shared" ca="1" si="672"/>
        <v>2.4805290433161375E-3</v>
      </c>
      <c r="CE400" s="223">
        <f t="shared" ca="1" si="673"/>
        <v>2.0318248362925558E-3</v>
      </c>
      <c r="CF400" s="223">
        <f t="shared" ca="1" si="674"/>
        <v>-1.4064627478918958E-4</v>
      </c>
      <c r="CG400" s="223">
        <f t="shared" ca="1" si="675"/>
        <v>-2.1937953905245963E-3</v>
      </c>
      <c r="CH400" s="223">
        <f t="shared" ca="1" si="676"/>
        <v>-2.3857644375283532E-3</v>
      </c>
      <c r="CI400" s="223">
        <f t="shared" ca="1" si="677"/>
        <v>-5.5369002131982733E-4</v>
      </c>
      <c r="CJ400" s="223">
        <f t="shared" ca="1" si="678"/>
        <v>1.7481259379637985E-3</v>
      </c>
      <c r="CK400" s="223">
        <f t="shared" ca="1" si="679"/>
        <v>2.5668604907389423E-3</v>
      </c>
      <c r="CL400" s="223">
        <f t="shared" ca="1" si="680"/>
        <v>1.2079126556248233E-3</v>
      </c>
      <c r="CM400" s="223">
        <f t="shared" ca="1" si="681"/>
        <v>-1.1758084874868326E-3</v>
      </c>
      <c r="CN400" s="223">
        <f t="shared" ca="1" si="682"/>
        <v>-2.5619929728919115E-3</v>
      </c>
      <c r="CO400" s="223">
        <f t="shared" ca="1" si="683"/>
        <v>-1.7746245928054029E-3</v>
      </c>
      <c r="CP400" s="223">
        <f t="shared" ca="1" si="684"/>
        <v>5.1830621843405996E-4</v>
      </c>
      <c r="CQ400" s="223">
        <f t="shared" ca="1" si="685"/>
        <v>2.3715145252797064E-3</v>
      </c>
      <c r="CR400" s="223">
        <f t="shared" ca="1" si="686"/>
        <v>2.2127687610108511E-3</v>
      </c>
      <c r="CS400" s="223">
        <f t="shared" ca="1" si="687"/>
        <v>1.7674623132741835E-4</v>
      </c>
      <c r="CT400" s="223">
        <f t="shared" ca="1" si="688"/>
        <v>-2.0092249054097298E-3</v>
      </c>
      <c r="CU400" s="223">
        <f t="shared" ca="1" si="689"/>
        <v>-2.49060254919875E-3</v>
      </c>
      <c r="CV400" s="223">
        <f t="shared" ca="1" si="690"/>
        <v>-8.5899379337988008E-4</v>
      </c>
      <c r="CW400" s="223">
        <f t="shared" ca="1" si="691"/>
        <v>1.5013712239883054E-3</v>
      </c>
      <c r="CX400" s="223">
        <f t="shared" ca="1" si="692"/>
        <v>2.5879974916428834E-3</v>
      </c>
      <c r="CY400" s="223">
        <f t="shared" ca="1" si="693"/>
        <v>1.4790090861253073E-3</v>
      </c>
      <c r="CZ400" s="223">
        <f t="shared" ca="1" si="694"/>
        <v>-8.8474639769813923E-4</v>
      </c>
      <c r="DA400" s="223">
        <f t="shared" ca="1" si="695"/>
        <v>-2.4978975323693342E-3</v>
      </c>
      <c r="DB400" s="223">
        <f t="shared" ca="1" si="696"/>
        <v>-1.991873323223261E-3</v>
      </c>
      <c r="DC400" s="223">
        <f t="shared" ca="1" si="697"/>
        <v>2.0402358081206013E-4</v>
      </c>
      <c r="DD400" s="223">
        <f t="shared" ca="1" si="698"/>
        <v>2.2268302213712303E-3</v>
      </c>
      <c r="DE400" s="223">
        <f t="shared" ca="1" si="699"/>
        <v>2.3604305839126723E-3</v>
      </c>
      <c r="DF400" s="223">
        <f t="shared" ca="1" si="700"/>
        <v>4.9148030960901364E-4</v>
      </c>
      <c r="DG400" s="223">
        <f t="shared" ca="1" si="701"/>
        <v>-1.7944338075257752E-3</v>
      </c>
      <c r="DH400" s="223">
        <f t="shared" ca="1" si="702"/>
        <v>-2.5579796802699195E-3</v>
      </c>
      <c r="DI400" s="223">
        <f t="shared" ca="1" si="703"/>
        <v>-1.1513774992338607E-3</v>
      </c>
      <c r="DJ400" s="223">
        <f t="shared" ca="1" si="704"/>
        <v>1.2320344893238197E-3</v>
      </c>
      <c r="DK400" s="223">
        <f t="shared" ca="1" si="705"/>
        <v>2.5702086013577731E-3</v>
      </c>
      <c r="DL400" s="223">
        <f t="shared" ca="1" si="706"/>
        <v>1.7278598433049935E-3</v>
      </c>
      <c r="DM400" s="223">
        <f t="shared" ca="1" si="707"/>
        <v>-5.803768985638008E-4</v>
      </c>
      <c r="DN400" s="223">
        <f t="shared" ca="1" si="708"/>
        <v>-2.3962313879104607E-3</v>
      </c>
      <c r="DO400" s="223">
        <f t="shared" ca="1" si="709"/>
        <v>-2.1791624248189857E-3</v>
      </c>
      <c r="DP400" s="223">
        <f t="shared" ca="1" si="710"/>
        <v>-1.1332776137102838E-4</v>
      </c>
      <c r="DQ400" s="223">
        <f t="shared" ca="1" si="711"/>
        <v>2.048652318194016E-3</v>
      </c>
      <c r="DR400" s="223">
        <f t="shared" ca="1" si="712"/>
        <v>2.4725893337375696E-3</v>
      </c>
      <c r="DS400" s="223">
        <f t="shared" ca="1" si="713"/>
        <v>7.9882206656294952E-4</v>
      </c>
      <c r="DT400" s="223">
        <f t="shared" ca="1" si="714"/>
        <v>-1.5526527549130161E-3</v>
      </c>
      <c r="DU400" s="223">
        <f t="shared" ca="1" si="715"/>
        <v>-2.5868824159757439E-3</v>
      </c>
      <c r="DV400" s="223">
        <f t="shared" ca="1" si="716"/>
        <v>-1.4264434157942175E-3</v>
      </c>
      <c r="DW400" s="223">
        <f t="shared" ca="1" si="717"/>
        <v>9.4416680915902274E-4</v>
      </c>
      <c r="DX400" s="223">
        <f t="shared" ca="1" si="718"/>
        <v>2.513761381351445E-3</v>
      </c>
      <c r="DY400" s="223">
        <f t="shared" ca="1" si="719"/>
        <v>1.9507219801449974E-3</v>
      </c>
      <c r="DZ400" s="223">
        <f t="shared" ca="1" si="720"/>
        <v>-2.6727799065878288E-4</v>
      </c>
      <c r="EA400" s="223">
        <f t="shared" ca="1" si="721"/>
        <v>-2.2585236929590557E-3</v>
      </c>
      <c r="EB400" s="223">
        <f t="shared" ca="1" si="722"/>
        <v>-2.3336748951754264E-3</v>
      </c>
      <c r="EC400" s="223">
        <f t="shared" ca="1" si="723"/>
        <v>-4.2897454853732422E-4</v>
      </c>
      <c r="ED400" s="223">
        <f t="shared" ca="1" si="724"/>
        <v>1.8396607772603007E-3</v>
      </c>
      <c r="EE400" s="223">
        <f t="shared" ca="1" si="725"/>
        <v>2.5475580384905234E-3</v>
      </c>
      <c r="EF400" s="223">
        <f t="shared" ca="1" si="726"/>
        <v>1.0941487960901379E-3</v>
      </c>
      <c r="EG400" s="223">
        <f t="shared" ca="1" si="727"/>
        <v>-1.2875183596531752E-3</v>
      </c>
      <c r="EH400" s="223">
        <f t="shared" ca="1" si="728"/>
        <v>-2.5768760322684666E-3</v>
      </c>
      <c r="EI400" s="223">
        <f t="shared" ca="1" si="729"/>
        <v>-1.6800542956438183E-3</v>
      </c>
      <c r="EJ400" s="223">
        <f t="shared" ca="1" si="730"/>
        <v>6.420979813515366E-4</v>
      </c>
      <c r="EK400" s="223">
        <f t="shared" ca="1" si="731"/>
        <v>2.4195048503540002E-3</v>
      </c>
      <c r="EL400" s="223">
        <f t="shared" ca="1" si="732"/>
        <v>2.1442434426665411E-3</v>
      </c>
      <c r="EM400" s="223">
        <f t="shared" ca="1" si="733"/>
        <v>4.9841027008786605E-5</v>
      </c>
      <c r="EN400" s="223">
        <f t="shared" ca="1" si="734"/>
        <v>-2.0868456994258665E-3</v>
      </c>
      <c r="EO400" s="223">
        <f t="shared" ca="1" si="735"/>
        <v>-2.453086722917816E-3</v>
      </c>
      <c r="EP400" s="223">
        <f t="shared" ca="1" si="736"/>
        <v>-7.3816915920300234E-4</v>
      </c>
      <c r="EQ400" s="223">
        <f t="shared" ca="1" si="737"/>
        <v>1.602999025875593E-3</v>
      </c>
      <c r="ER400" s="223">
        <f t="shared" ca="1" si="738"/>
        <v>2.5842090990709854E-3</v>
      </c>
      <c r="ES400" s="223">
        <f t="shared" ca="1" si="739"/>
        <v>1.3730185092876088E-3</v>
      </c>
      <c r="ET400" s="223">
        <f t="shared" ca="1" si="740"/>
        <v>-1.0030184898387395E-3</v>
      </c>
      <c r="EU400" s="223">
        <f t="shared" ca="1" si="741"/>
        <v>-2.5281110344730134E-3</v>
      </c>
      <c r="EV400" s="223">
        <f t="shared" ca="1" si="742"/>
        <v>-1.9083955950880628E-3</v>
      </c>
      <c r="EW400" s="223">
        <f t="shared" ca="1" si="743"/>
        <v>3.3037140223813656E-4</v>
      </c>
      <c r="EX400" s="223">
        <f t="shared" ca="1" si="744"/>
        <v>2.2888567143259002E-3</v>
      </c>
      <c r="EY400" s="223">
        <f t="shared" ca="1" si="745"/>
        <v>2.3055134879430362E-3</v>
      </c>
      <c r="EZ400" s="223">
        <f t="shared" ca="1" si="746"/>
        <v>3.6621038923795096E-4</v>
      </c>
      <c r="FA400" s="223">
        <f t="shared" ca="1" si="747"/>
        <v>-1.883779604131977E-3</v>
      </c>
      <c r="FB400" s="223">
        <f t="shared" ca="1" si="748"/>
        <v>-2.5356018430080784E-3</v>
      </c>
      <c r="FC400" s="223">
        <f t="shared" ca="1" si="749"/>
        <v>-1.036261018624543E-3</v>
      </c>
      <c r="FD400" s="223">
        <f t="shared" ca="1" si="750"/>
        <v>1.3422266770660564E-3</v>
      </c>
      <c r="FE400" s="223">
        <f t="shared" ca="1" si="751"/>
        <v>2.5819912494129209E-3</v>
      </c>
      <c r="FF400" s="223">
        <f t="shared" ca="1" si="752"/>
        <v>1.6312367460962519E-3</v>
      </c>
      <c r="FG400" s="223">
        <f t="shared" ca="1" si="753"/>
        <v>-7.0343228832489622E-4</v>
      </c>
      <c r="FH400" s="223">
        <f t="shared" ca="1" si="754"/>
        <v>-2.4413208935468002E-3</v>
      </c>
      <c r="FI400" s="223">
        <f t="shared" ca="1" si="755"/>
        <v>-2.1080328484426613E-3</v>
      </c>
      <c r="FJ400" s="223">
        <f t="shared" ca="1" si="756"/>
        <v>1.3675729724449154E-5</v>
      </c>
      <c r="FK400" s="223">
        <f t="shared" ca="1" si="757"/>
        <v>2.1237820428405699E-3</v>
      </c>
      <c r="FL400" s="223">
        <f t="shared" ca="1" si="758"/>
        <v>2.4321064643829981E-3</v>
      </c>
      <c r="FM400" s="223">
        <f t="shared" ca="1" si="759"/>
        <v>6.770716063434737E-4</v>
      </c>
      <c r="FN400" s="223">
        <f t="shared" ca="1" si="760"/>
        <v>-1.6523797101649772E-3</v>
      </c>
      <c r="FO400" s="223">
        <f t="shared" ca="1" si="761"/>
        <v>-2.5799791512347483E-3</v>
      </c>
      <c r="FP400" s="223">
        <f t="shared" ca="1" si="762"/>
        <v>-1.3187665477714741E-3</v>
      </c>
      <c r="FQ400" s="223">
        <f t="shared" ca="1" si="763"/>
        <v>1.0612659896854552E-3</v>
      </c>
      <c r="FR400" s="223">
        <f t="shared" ca="1" si="764"/>
        <v>2.5409378480395753E-3</v>
      </c>
      <c r="FS400" s="223">
        <f t="shared" ca="1" si="765"/>
        <v>1.8649196638841792E-3</v>
      </c>
      <c r="FT400" s="223">
        <f t="shared" ca="1" si="766"/>
        <v>-3.9326581043812835E-4</v>
      </c>
      <c r="FU400" s="223">
        <f t="shared" ca="1" si="767"/>
        <v>-2.3178110139938819E-3</v>
      </c>
      <c r="FV400" s="223">
        <f t="shared" ca="1" si="768"/>
        <v>-2.2759633255942263E-3</v>
      </c>
      <c r="FW400" s="223">
        <f t="shared" ca="1" si="769"/>
        <v>-3.0322563849362544E-4</v>
      </c>
      <c r="FX400" s="223">
        <f t="shared" ca="1" si="770"/>
        <v>1.926763712609155E-3</v>
      </c>
      <c r="FY400" s="223">
        <f t="shared" ca="1" si="771"/>
        <v>2.5221182957876594E-3</v>
      </c>
      <c r="FZ400" s="223">
        <f t="shared" ca="1" si="772"/>
        <v>9.7774903626959039E-4</v>
      </c>
      <c r="GA400" s="223">
        <f t="shared" ca="1" si="773"/>
        <v>-1.3961264873177935E-3</v>
      </c>
      <c r="GB400" s="223">
        <f t="shared" ca="1" si="774"/>
        <v>-2.5855511715756037E-3</v>
      </c>
      <c r="GC400" s="223">
        <f t="shared" ca="1" si="775"/>
        <v>-1.5814366005286803E-3</v>
      </c>
      <c r="GD400" s="223">
        <f t="shared" ca="1" si="776"/>
        <v>7.6434287399079672E-4</v>
      </c>
      <c r="GE400" s="223">
        <f t="shared" ca="1" si="777"/>
        <v>2.4616663763201963E-3</v>
      </c>
      <c r="GF400" s="223">
        <f t="shared" ca="1" si="778"/>
        <v>2.0705524540553049E-3</v>
      </c>
      <c r="GG400" s="223">
        <f t="shared" ca="1" si="779"/>
        <v>-7.7184248709467407E-5</v>
      </c>
      <c r="GH400" s="223">
        <f t="shared" ca="1" si="780"/>
        <v>-2.159439099365992E-3</v>
      </c>
      <c r="GI400" s="223">
        <f t="shared" ca="1" si="781"/>
        <v>-2.4096611958563537E-3</v>
      </c>
      <c r="GJ400" s="223">
        <f t="shared" ca="1" si="782"/>
        <v>-6.1556621086562239E-4</v>
      </c>
      <c r="GK400" s="223">
        <f t="shared" ca="1" si="783"/>
        <v>1.7007650627034151E-3</v>
      </c>
      <c r="GL400" s="223">
        <f t="shared" ca="1" si="784"/>
        <v>2.5741951204294421E-3</v>
      </c>
      <c r="GM400" s="223">
        <f t="shared" ca="1" si="785"/>
        <v>1.2637202105988195E-3</v>
      </c>
      <c r="GN400" s="223">
        <f t="shared" ca="1" si="786"/>
        <v>-1.1188742225832753E-3</v>
      </c>
      <c r="GO400" s="223">
        <f t="shared" ca="1" si="787"/>
        <v>-2.5522340956582639E-3</v>
      </c>
      <c r="GP400" s="223">
        <f t="shared" ca="1" si="788"/>
        <v>-1.82032037480861E-3</v>
      </c>
      <c r="GQ400" s="223">
        <f t="shared" ca="1" si="789"/>
        <v>4.5592333001906763E-4</v>
      </c>
      <c r="GR400" s="223">
        <f t="shared" ca="1" si="790"/>
        <v>2.3453691509755705E-3</v>
      </c>
      <c r="GS400" s="223">
        <f t="shared" ca="1" si="791"/>
        <v>2.2450422080418295E-3</v>
      </c>
      <c r="GT400" s="223">
        <f t="shared" ca="1" si="792"/>
        <v>2.4005823596300849E-4</v>
      </c>
      <c r="GU400" s="223">
        <f t="shared" ca="1" si="793"/>
        <v>-1.9685872106721932E-3</v>
      </c>
      <c r="GV400" s="223">
        <f t="shared" ca="1" si="794"/>
        <v>-2.5071155188139357E-3</v>
      </c>
      <c r="GW400" s="223">
        <f t="shared" ca="1" si="795"/>
        <v>-9.1864809445558039E-4</v>
      </c>
      <c r="GX400" s="223">
        <f t="shared" ca="1" si="796"/>
        <v>1.4491853231781019E-3</v>
      </c>
      <c r="GY400" s="223">
        <f t="shared" ca="1" si="797"/>
        <v>2.5875536543925153E-3</v>
      </c>
      <c r="GZ400" s="223">
        <f t="shared" ca="1" si="798"/>
        <v>1.5306838566866736E-3</v>
      </c>
      <c r="HA400" s="223">
        <f t="shared" ca="1" si="799"/>
        <v>-8.2479304809002598E-4</v>
      </c>
      <c r="HB400" s="223">
        <f t="shared" ca="1" si="800"/>
        <v>-2.4805290433161315E-3</v>
      </c>
      <c r="HC400" s="223">
        <f t="shared" ca="1" si="801"/>
        <v>-2.0318248362925688E-3</v>
      </c>
      <c r="HD400" s="223">
        <f t="shared" ca="1" si="802"/>
        <v>1.4064627478916811E-4</v>
      </c>
      <c r="HE400" s="223">
        <f t="shared" ca="1" si="803"/>
        <v>2.193795390524585E-3</v>
      </c>
      <c r="HF400" s="223">
        <f t="shared" ca="1" si="804"/>
        <v>2.3857644375283615E-3</v>
      </c>
      <c r="HG400" s="223">
        <f t="shared" ca="1" si="805"/>
        <v>5.5369002131984836E-4</v>
      </c>
      <c r="HH400" s="223">
        <f t="shared" ca="1" si="806"/>
        <v>-1.7481259379637825E-3</v>
      </c>
      <c r="HI400" s="223">
        <f t="shared" ca="1" si="807"/>
        <v>-2.5668604907389449E-3</v>
      </c>
      <c r="HJ400" s="223">
        <f t="shared" ca="1" si="808"/>
        <v>-1.2079126556248424E-3</v>
      </c>
      <c r="HK400" s="223">
        <f t="shared" ca="1" si="809"/>
        <v>1.1758084874868135E-3</v>
      </c>
      <c r="HL400" s="223">
        <f t="shared" ca="1" si="810"/>
        <v>2.5619929728919084E-3</v>
      </c>
      <c r="HM400" s="223">
        <f t="shared" ca="1" si="811"/>
        <v>1.7746245928054187E-3</v>
      </c>
      <c r="HN400" s="223">
        <f t="shared" ca="1" si="812"/>
        <v>-5.1830621843407493E-4</v>
      </c>
      <c r="HO400" s="223">
        <f t="shared" ca="1" si="813"/>
        <v>-2.3715145252797129E-3</v>
      </c>
      <c r="HP400" s="223">
        <f t="shared" ca="1" si="814"/>
        <v>-2.2127687610108433E-3</v>
      </c>
      <c r="HQ400" s="223">
        <f t="shared" ca="1" si="815"/>
        <v>-1.7674623132740317E-4</v>
      </c>
      <c r="HR400" s="223">
        <f t="shared" ca="1" si="816"/>
        <v>2.0092249054097394E-3</v>
      </c>
      <c r="HS400" s="223">
        <f t="shared" ca="1" si="817"/>
        <v>2.4906025491987457E-3</v>
      </c>
      <c r="HT400" s="223">
        <f t="shared" ca="1" si="818"/>
        <v>8.5899379337993516E-4</v>
      </c>
      <c r="HU400" s="223">
        <f t="shared" ca="1" si="819"/>
        <v>-1.5013712239882581E-3</v>
      </c>
      <c r="HV400" s="223">
        <f t="shared" ca="1" si="820"/>
        <v>-2.5879974916428834E-3</v>
      </c>
      <c r="HW400" s="223">
        <f t="shared" ca="1" si="821"/>
        <v>-1.479009086125355E-3</v>
      </c>
      <c r="HX400" s="223">
        <f t="shared" ca="1" si="822"/>
        <v>8.8474639769808459E-4</v>
      </c>
      <c r="HY400" s="223">
        <f t="shared" ca="1" si="823"/>
        <v>2.4978975323693285E-3</v>
      </c>
      <c r="HZ400" s="223">
        <f t="shared" ca="1" si="824"/>
        <v>1.9918733232232744E-3</v>
      </c>
      <c r="IA400" s="223">
        <f t="shared" ca="1" si="825"/>
        <v>-2.0402358081203845E-4</v>
      </c>
      <c r="IB400" s="223">
        <f t="shared" ca="1" si="826"/>
        <v>-2.2268302213712191E-3</v>
      </c>
      <c r="IC400" s="223">
        <f t="shared" ca="1" si="827"/>
        <v>-2.360430583912681E-3</v>
      </c>
      <c r="ID400" s="223">
        <f t="shared" ca="1" si="828"/>
        <v>-4.9148030960903489E-4</v>
      </c>
      <c r="IE400" s="223">
        <f t="shared" ca="1" si="829"/>
        <v>2.150312115255063E-3</v>
      </c>
      <c r="IF400" s="223">
        <f t="shared" ca="1" si="830"/>
        <v>2.557979680269923E-3</v>
      </c>
      <c r="IG400" s="223">
        <f t="shared" ca="1" si="831"/>
        <v>1.1513774992338802E-3</v>
      </c>
      <c r="IH400" s="223">
        <f t="shared" ca="1" si="832"/>
        <v>-1.232034489323801E-3</v>
      </c>
      <c r="II400" s="223">
        <f t="shared" ca="1" si="833"/>
        <v>-2.5702086013577709E-3</v>
      </c>
      <c r="IJ400" s="223">
        <f t="shared" ca="1" si="834"/>
        <v>-1.7278598433050096E-3</v>
      </c>
      <c r="IK400" s="223">
        <f t="shared" ca="1" si="835"/>
        <v>5.8037689856381555E-4</v>
      </c>
      <c r="IL400" s="223">
        <f t="shared" ca="1" si="836"/>
        <v>2.3962313879104663E-3</v>
      </c>
      <c r="IM400" s="223">
        <f t="shared" ca="1" si="837"/>
        <v>2.1791624248189779E-3</v>
      </c>
      <c r="IN400" s="223">
        <f t="shared" ca="1" si="838"/>
        <v>1.1332776137101342E-4</v>
      </c>
      <c r="IO400" s="223">
        <f t="shared" ca="1" si="839"/>
        <v>-2.0486523181940256E-3</v>
      </c>
      <c r="IP400" s="223">
        <f t="shared" ca="1" si="840"/>
        <v>-2.4725893337375652E-3</v>
      </c>
      <c r="IQ400" s="223">
        <f t="shared" ca="1" si="841"/>
        <v>-7.9882206656300503E-4</v>
      </c>
      <c r="IR400" s="223">
        <f t="shared" ca="1" si="842"/>
        <v>1.5526527549129692E-3</v>
      </c>
      <c r="IS400" s="223">
        <f t="shared" ca="1" si="843"/>
        <v>2.5868824159757456E-3</v>
      </c>
      <c r="IT400" s="223">
        <f t="shared" ca="1" si="844"/>
        <v>1.4264434157942665E-3</v>
      </c>
      <c r="IU400" s="223">
        <f t="shared" ca="1" si="845"/>
        <v>-9.4416680915896832E-4</v>
      </c>
      <c r="IV400" s="223">
        <f t="shared" ca="1" si="846"/>
        <v>-2.5137613813514315E-3</v>
      </c>
      <c r="IW400" s="223">
        <f t="shared" ca="1" si="847"/>
        <v>-1.9507219801450115E-3</v>
      </c>
      <c r="IX400" s="223">
        <f t="shared" ca="1" si="848"/>
        <v>2.672779906587612E-4</v>
      </c>
      <c r="IY400" s="223">
        <f t="shared" ca="1" si="849"/>
        <v>2.2585236929590453E-3</v>
      </c>
      <c r="IZ400" s="223">
        <f t="shared" ca="1" si="850"/>
        <v>2.3336748951754359E-3</v>
      </c>
      <c r="JA400" s="223">
        <f t="shared" ca="1" si="851"/>
        <v>4.2897454853734547E-4</v>
      </c>
      <c r="JB400" s="223">
        <f t="shared" ca="1" si="852"/>
        <v>-1.8396607772602856E-3</v>
      </c>
    </row>
    <row r="401" spans="2:262">
      <c r="B401" s="230">
        <v>40</v>
      </c>
      <c r="C401" s="229">
        <f t="shared" si="853"/>
        <v>7.8125000000000037E-4</v>
      </c>
      <c r="D401" s="226">
        <f t="shared" ca="1" si="597"/>
        <v>58.228817203124535</v>
      </c>
      <c r="E401" s="225">
        <f ca="1">AT361</f>
        <v>0.12881720312453193</v>
      </c>
      <c r="F401" s="224">
        <v>40</v>
      </c>
      <c r="G401" s="223">
        <f t="shared" ca="1" si="854"/>
        <v>-7.3995314380135104E-4</v>
      </c>
      <c r="H401" s="223">
        <f t="shared" ca="1" si="598"/>
        <v>-3.1465751201757361E-4</v>
      </c>
      <c r="I401" s="223">
        <f t="shared" ca="1" si="599"/>
        <v>3.9032444925540751E-4</v>
      </c>
      <c r="J401" s="223">
        <f t="shared" ca="1" si="600"/>
        <v>7.4836280246972308E-4</v>
      </c>
      <c r="K401" s="223">
        <f t="shared" ca="1" si="601"/>
        <v>4.4121174384720557E-4</v>
      </c>
      <c r="L401" s="223">
        <f t="shared" ca="1" si="602"/>
        <v>-2.5811457978936858E-4</v>
      </c>
      <c r="M401" s="223">
        <f t="shared" ca="1" si="603"/>
        <v>-7.2801329832587833E-4</v>
      </c>
      <c r="N401" s="223">
        <f t="shared" ca="1" si="604"/>
        <v>-5.5081045579518609E-4</v>
      </c>
      <c r="O401" s="223">
        <f t="shared" ca="1" si="605"/>
        <v>1.1598551177434879E-4</v>
      </c>
      <c r="P401" s="223">
        <f t="shared" ca="1" si="606"/>
        <v>6.7968665140193162E-4</v>
      </c>
      <c r="Q401" s="223">
        <f t="shared" ca="1" si="607"/>
        <v>6.392418308250197E-4</v>
      </c>
      <c r="R401" s="223">
        <f t="shared" ca="1" si="608"/>
        <v>3.0600814412736074E-5</v>
      </c>
      <c r="S401" s="223">
        <f t="shared" ca="1" si="609"/>
        <v>-6.052400276372736E-4</v>
      </c>
      <c r="T401" s="223">
        <f t="shared" ca="1" si="610"/>
        <v>-7.0310750078719699E-4</v>
      </c>
      <c r="U401" s="223">
        <f t="shared" ca="1" si="611"/>
        <v>-1.7601116846307265E-4</v>
      </c>
      <c r="V401" s="223">
        <f t="shared" ca="1" si="612"/>
        <v>5.0753436903303365E-4</v>
      </c>
      <c r="W401" s="223">
        <f t="shared" ca="1" si="613"/>
        <v>7.3995314380135104E-4</v>
      </c>
      <c r="X401" s="223">
        <f t="shared" ca="1" si="614"/>
        <v>3.1465751201757383E-4</v>
      </c>
      <c r="Y401" s="223">
        <f t="shared" ca="1" si="615"/>
        <v>-3.9032444925540767E-4</v>
      </c>
      <c r="Z401" s="223">
        <f t="shared" ca="1" si="616"/>
        <v>-7.4836280246972308E-4</v>
      </c>
      <c r="AA401" s="223">
        <f t="shared" ca="1" si="617"/>
        <v>-4.412117438472054E-4</v>
      </c>
      <c r="AB401" s="223">
        <f t="shared" ca="1" si="618"/>
        <v>2.5811457978936934E-4</v>
      </c>
      <c r="AC401" s="223">
        <f t="shared" ca="1" si="619"/>
        <v>7.2801329832587855E-4</v>
      </c>
      <c r="AD401" s="223">
        <f t="shared" ca="1" si="620"/>
        <v>5.5081045579518739E-4</v>
      </c>
      <c r="AE401" s="223">
        <f t="shared" ca="1" si="621"/>
        <v>-1.1598551177434706E-4</v>
      </c>
      <c r="AF401" s="223">
        <f t="shared" ca="1" si="622"/>
        <v>-6.7968665140193086E-4</v>
      </c>
      <c r="AG401" s="223">
        <f t="shared" ca="1" si="623"/>
        <v>-6.3924183082502057E-4</v>
      </c>
      <c r="AH401" s="223">
        <f t="shared" ca="1" si="624"/>
        <v>-3.0600814412736507E-5</v>
      </c>
      <c r="AI401" s="223">
        <f t="shared" ca="1" si="625"/>
        <v>6.0524002763727327E-4</v>
      </c>
      <c r="AJ401" s="223">
        <f t="shared" ca="1" si="626"/>
        <v>7.0310750078719721E-4</v>
      </c>
      <c r="AK401" s="223">
        <f t="shared" ca="1" si="627"/>
        <v>1.7601116846307303E-4</v>
      </c>
      <c r="AL401" s="223">
        <f t="shared" ca="1" si="628"/>
        <v>-5.0753436903303332E-4</v>
      </c>
      <c r="AM401" s="223">
        <f t="shared" ca="1" si="629"/>
        <v>-7.3995314380135159E-4</v>
      </c>
      <c r="AN401" s="223">
        <f t="shared" ca="1" si="630"/>
        <v>-3.1465751201757426E-4</v>
      </c>
      <c r="AO401" s="223">
        <f t="shared" ca="1" si="631"/>
        <v>3.9032444925540496E-4</v>
      </c>
      <c r="AP401" s="223">
        <f t="shared" ca="1" si="632"/>
        <v>7.4836280246972308E-4</v>
      </c>
      <c r="AQ401" s="223">
        <f t="shared" ca="1" si="633"/>
        <v>4.4121174384720795E-4</v>
      </c>
      <c r="AR401" s="223">
        <f t="shared" ca="1" si="634"/>
        <v>-2.581145797893689E-4</v>
      </c>
      <c r="AS401" s="223">
        <f t="shared" ca="1" si="635"/>
        <v>-7.2801329832587779E-4</v>
      </c>
      <c r="AT401" s="223">
        <f t="shared" ca="1" si="636"/>
        <v>-5.5081045579518588E-4</v>
      </c>
      <c r="AU401" s="223">
        <f t="shared" ca="1" si="637"/>
        <v>1.1598551177434652E-4</v>
      </c>
      <c r="AV401" s="223">
        <f t="shared" ca="1" si="638"/>
        <v>6.7968665140193184E-4</v>
      </c>
      <c r="AW401" s="223">
        <f t="shared" ca="1" si="639"/>
        <v>6.3924183082502079E-4</v>
      </c>
      <c r="AX401" s="223">
        <f t="shared" ca="1" si="640"/>
        <v>3.0600814412734285E-5</v>
      </c>
      <c r="AY401" s="223">
        <f t="shared" ca="1" si="641"/>
        <v>-6.0524002763727306E-4</v>
      </c>
      <c r="AZ401" s="223">
        <f t="shared" ca="1" si="642"/>
        <v>-7.0310750078719645E-4</v>
      </c>
      <c r="BA401" s="223">
        <f t="shared" ca="1" si="643"/>
        <v>-1.7601116846307352E-4</v>
      </c>
      <c r="BB401" s="223">
        <f t="shared" ca="1" si="644"/>
        <v>5.0753436903303104E-4</v>
      </c>
      <c r="BC401" s="223">
        <f t="shared" ca="1" si="645"/>
        <v>7.3995314380135126E-4</v>
      </c>
      <c r="BD401" s="223">
        <f t="shared" ca="1" si="646"/>
        <v>3.1465751201757708E-4</v>
      </c>
      <c r="BE401" s="223">
        <f t="shared" ca="1" si="647"/>
        <v>-3.9032444925540691E-4</v>
      </c>
      <c r="BF401" s="223">
        <f t="shared" ca="1" si="648"/>
        <v>-7.4836280246972297E-4</v>
      </c>
      <c r="BG401" s="223">
        <f t="shared" ca="1" si="649"/>
        <v>-4.4121174384720611E-4</v>
      </c>
      <c r="BH401" s="223">
        <f t="shared" ca="1" si="650"/>
        <v>2.5811457978936597E-4</v>
      </c>
      <c r="BI401" s="223">
        <f t="shared" ca="1" si="651"/>
        <v>7.2801329832587833E-4</v>
      </c>
      <c r="BJ401" s="223">
        <f t="shared" ca="1" si="652"/>
        <v>5.5081045579518794E-4</v>
      </c>
      <c r="BK401" s="223">
        <f t="shared" ca="1" si="653"/>
        <v>-1.1598551177434874E-4</v>
      </c>
      <c r="BL401" s="223">
        <f t="shared" ca="1" si="654"/>
        <v>-6.7968665140193054E-4</v>
      </c>
      <c r="BM401" s="223">
        <f t="shared" ca="1" si="655"/>
        <v>-6.392418308250196E-4</v>
      </c>
      <c r="BN401" s="223">
        <f t="shared" ca="1" si="656"/>
        <v>-3.0600814412737429E-5</v>
      </c>
      <c r="BO401" s="223">
        <f t="shared" ca="1" si="657"/>
        <v>6.0524002763727436E-4</v>
      </c>
      <c r="BP401" s="223">
        <f t="shared" ca="1" si="658"/>
        <v>7.0310750078719743E-4</v>
      </c>
      <c r="BQ401" s="223">
        <f t="shared" ca="1" si="659"/>
        <v>1.7601116846307141E-4</v>
      </c>
      <c r="BR401" s="223">
        <f t="shared" ca="1" si="660"/>
        <v>-5.0753436903303267E-4</v>
      </c>
      <c r="BS401" s="223">
        <f t="shared" ca="1" si="661"/>
        <v>-7.3995314380135169E-4</v>
      </c>
      <c r="BT401" s="223">
        <f t="shared" ca="1" si="662"/>
        <v>-3.146575120175799E-4</v>
      </c>
      <c r="BU401" s="223">
        <f t="shared" ca="1" si="663"/>
        <v>3.903244492554042E-4</v>
      </c>
      <c r="BV401" s="223">
        <f t="shared" ca="1" si="664"/>
        <v>7.4836280246972308E-4</v>
      </c>
      <c r="BW401" s="223">
        <f t="shared" ca="1" si="665"/>
        <v>4.4121174384720432E-4</v>
      </c>
      <c r="BX401" s="223">
        <f t="shared" ca="1" si="666"/>
        <v>-2.5811457978936305E-4</v>
      </c>
      <c r="BY401" s="223">
        <f t="shared" ca="1" si="667"/>
        <v>-7.2801329832587768E-4</v>
      </c>
      <c r="BZ401" s="223">
        <f t="shared" ca="1" si="668"/>
        <v>-5.5081045579518653E-4</v>
      </c>
      <c r="CA401" s="223">
        <f t="shared" ca="1" si="669"/>
        <v>1.1598551177435096E-4</v>
      </c>
      <c r="CB401" s="223">
        <f t="shared" ca="1" si="670"/>
        <v>6.7968665140192923E-4</v>
      </c>
      <c r="CC401" s="223">
        <f t="shared" ca="1" si="671"/>
        <v>6.3924183082502122E-4</v>
      </c>
      <c r="CD401" s="223">
        <f t="shared" ca="1" si="672"/>
        <v>3.0600814412735261E-5</v>
      </c>
      <c r="CE401" s="223">
        <f t="shared" ca="1" si="673"/>
        <v>-6.0524002763727555E-4</v>
      </c>
      <c r="CF401" s="223">
        <f t="shared" ca="1" si="674"/>
        <v>-7.0310750078719862E-4</v>
      </c>
      <c r="CG401" s="223">
        <f t="shared" ca="1" si="675"/>
        <v>-1.7601116846307444E-4</v>
      </c>
      <c r="CH401" s="223">
        <f t="shared" ca="1" si="676"/>
        <v>5.0753436903303419E-4</v>
      </c>
      <c r="CI401" s="223">
        <f t="shared" ca="1" si="677"/>
        <v>7.3995314380135213E-4</v>
      </c>
      <c r="CJ401" s="223">
        <f t="shared" ca="1" si="678"/>
        <v>3.1465751201757784E-4</v>
      </c>
      <c r="CK401" s="223">
        <f t="shared" ca="1" si="679"/>
        <v>-3.9032444925540604E-4</v>
      </c>
      <c r="CL401" s="223">
        <f t="shared" ca="1" si="680"/>
        <v>-7.4836280246972308E-4</v>
      </c>
      <c r="CM401" s="223">
        <f t="shared" ca="1" si="681"/>
        <v>-4.4121174384721115E-4</v>
      </c>
      <c r="CN401" s="223">
        <f t="shared" ca="1" si="682"/>
        <v>2.5811457978936511E-4</v>
      </c>
      <c r="CO401" s="223">
        <f t="shared" ca="1" si="683"/>
        <v>7.2801329832587812E-4</v>
      </c>
      <c r="CP401" s="223">
        <f t="shared" ca="1" si="684"/>
        <v>5.5081045579518501E-4</v>
      </c>
      <c r="CQ401" s="223">
        <f t="shared" ca="1" si="685"/>
        <v>-1.1598551177434256E-4</v>
      </c>
      <c r="CR401" s="223">
        <f t="shared" ca="1" si="686"/>
        <v>-6.7968665140193021E-4</v>
      </c>
      <c r="CS401" s="223">
        <f t="shared" ca="1" si="687"/>
        <v>-6.3924183082502014E-4</v>
      </c>
      <c r="CT401" s="223">
        <f t="shared" ca="1" si="688"/>
        <v>-3.0600814412733038E-5</v>
      </c>
      <c r="CU401" s="223">
        <f t="shared" ca="1" si="689"/>
        <v>6.0524002763727067E-4</v>
      </c>
      <c r="CV401" s="223">
        <f t="shared" ca="1" si="690"/>
        <v>7.0310750078719775E-4</v>
      </c>
      <c r="CW401" s="223">
        <f t="shared" ca="1" si="691"/>
        <v>1.7601116846307233E-4</v>
      </c>
      <c r="CX401" s="223">
        <f t="shared" ca="1" si="692"/>
        <v>-5.0753436903302801E-4</v>
      </c>
      <c r="CY401" s="223">
        <f t="shared" ca="1" si="693"/>
        <v>-7.399531438013518E-4</v>
      </c>
      <c r="CZ401" s="223">
        <f t="shared" ca="1" si="694"/>
        <v>-3.1465751201757589E-4</v>
      </c>
      <c r="DA401" s="223">
        <f t="shared" ca="1" si="695"/>
        <v>3.9032444925540788E-4</v>
      </c>
      <c r="DB401" s="223">
        <f t="shared" ca="1" si="696"/>
        <v>7.4836280246972286E-4</v>
      </c>
      <c r="DC401" s="223">
        <f t="shared" ca="1" si="697"/>
        <v>4.4121174384720936E-4</v>
      </c>
      <c r="DD401" s="223">
        <f t="shared" ca="1" si="698"/>
        <v>-2.5811457978936717E-4</v>
      </c>
      <c r="DE401" s="223">
        <f t="shared" ca="1" si="699"/>
        <v>-7.2801329832587866E-4</v>
      </c>
      <c r="DF401" s="223">
        <f t="shared" ca="1" si="700"/>
        <v>-5.5081045579519075E-4</v>
      </c>
      <c r="DG401" s="223">
        <f t="shared" ca="1" si="701"/>
        <v>1.1598551177434478E-4</v>
      </c>
      <c r="DH401" s="223">
        <f t="shared" ca="1" si="702"/>
        <v>6.7968665140193097E-4</v>
      </c>
      <c r="DI401" s="223">
        <f t="shared" ca="1" si="703"/>
        <v>6.3924183082501895E-4</v>
      </c>
      <c r="DJ401" s="223">
        <f t="shared" ca="1" si="704"/>
        <v>3.0600814412741495E-5</v>
      </c>
      <c r="DK401" s="223">
        <f t="shared" ca="1" si="705"/>
        <v>-6.0524002763727197E-4</v>
      </c>
      <c r="DL401" s="223">
        <f t="shared" ca="1" si="706"/>
        <v>-7.0310750078719699E-4</v>
      </c>
      <c r="DM401" s="223">
        <f t="shared" ca="1" si="707"/>
        <v>-1.7601116846307016E-4</v>
      </c>
      <c r="DN401" s="223">
        <f t="shared" ca="1" si="708"/>
        <v>5.0753436903302964E-4</v>
      </c>
      <c r="DO401" s="223">
        <f t="shared" ca="1" si="709"/>
        <v>7.3995314380135148E-4</v>
      </c>
      <c r="DP401" s="223">
        <f t="shared" ca="1" si="710"/>
        <v>3.1465751201757393E-4</v>
      </c>
      <c r="DQ401" s="223">
        <f t="shared" ca="1" si="711"/>
        <v>-3.9032444925540073E-4</v>
      </c>
      <c r="DR401" s="223">
        <f t="shared" ca="1" si="712"/>
        <v>-7.4836280246972286E-4</v>
      </c>
      <c r="DS401" s="223">
        <f t="shared" ca="1" si="713"/>
        <v>-4.4121174384720757E-4</v>
      </c>
      <c r="DT401" s="223">
        <f t="shared" ca="1" si="714"/>
        <v>2.5811457978936923E-4</v>
      </c>
      <c r="DU401" s="223">
        <f t="shared" ca="1" si="715"/>
        <v>7.2801329832587671E-4</v>
      </c>
      <c r="DV401" s="223">
        <f t="shared" ca="1" si="716"/>
        <v>5.5081045579518924E-4</v>
      </c>
      <c r="DW401" s="223">
        <f t="shared" ca="1" si="717"/>
        <v>-1.15985511774347E-4</v>
      </c>
      <c r="DX401" s="223">
        <f t="shared" ca="1" si="718"/>
        <v>-6.7968665140193194E-4</v>
      </c>
      <c r="DY401" s="223">
        <f t="shared" ca="1" si="719"/>
        <v>-6.3924183082502339E-4</v>
      </c>
      <c r="DZ401" s="223">
        <f t="shared" ca="1" si="720"/>
        <v>-3.0600814412739218E-5</v>
      </c>
      <c r="EA401" s="223">
        <f t="shared" ca="1" si="721"/>
        <v>6.0524002763727327E-4</v>
      </c>
      <c r="EB401" s="223">
        <f t="shared" ca="1" si="722"/>
        <v>7.0310750078719623E-4</v>
      </c>
      <c r="EC401" s="223">
        <f t="shared" ca="1" si="723"/>
        <v>1.7601116846307829E-4</v>
      </c>
      <c r="ED401" s="223">
        <f t="shared" ca="1" si="724"/>
        <v>-5.0753436903303126E-4</v>
      </c>
      <c r="EE401" s="223">
        <f t="shared" ca="1" si="725"/>
        <v>-7.3995314380135115E-4</v>
      </c>
      <c r="EF401" s="223">
        <f t="shared" ca="1" si="726"/>
        <v>-3.1465751201758158E-4</v>
      </c>
      <c r="EG401" s="223">
        <f t="shared" ca="1" si="727"/>
        <v>3.9032444925540257E-4</v>
      </c>
      <c r="EH401" s="223">
        <f t="shared" ca="1" si="728"/>
        <v>7.4836280246972265E-4</v>
      </c>
      <c r="EI401" s="223">
        <f t="shared" ca="1" si="729"/>
        <v>4.4121174384720589E-4</v>
      </c>
      <c r="EJ401" s="223">
        <f t="shared" ca="1" si="730"/>
        <v>-2.5811457978936131E-4</v>
      </c>
      <c r="EK401" s="223">
        <f t="shared" ca="1" si="731"/>
        <v>-7.2801329832587974E-4</v>
      </c>
      <c r="EL401" s="223">
        <f t="shared" ca="1" si="732"/>
        <v>-5.5081045579518772E-4</v>
      </c>
      <c r="EM401" s="223">
        <f t="shared" ca="1" si="733"/>
        <v>1.1598551177433855E-4</v>
      </c>
      <c r="EN401" s="223">
        <f t="shared" ca="1" si="734"/>
        <v>6.7968665140193292E-4</v>
      </c>
      <c r="EO401" s="223">
        <f t="shared" ca="1" si="735"/>
        <v>6.3924183082502231E-4</v>
      </c>
      <c r="EP401" s="223">
        <f t="shared" ca="1" si="736"/>
        <v>3.0600814412747729E-5</v>
      </c>
      <c r="EQ401" s="223">
        <f t="shared" ca="1" si="737"/>
        <v>-6.0524002763727458E-4</v>
      </c>
      <c r="ER401" s="223">
        <f t="shared" ca="1" si="738"/>
        <v>-7.0310750078719927E-4</v>
      </c>
      <c r="ES401" s="223">
        <f t="shared" ca="1" si="739"/>
        <v>-1.7601116846306582E-4</v>
      </c>
      <c r="ET401" s="223">
        <f t="shared" ca="1" si="740"/>
        <v>5.0753436903303289E-4</v>
      </c>
      <c r="EU401" s="223">
        <f t="shared" ca="1" si="741"/>
        <v>7.3995314380135256E-4</v>
      </c>
      <c r="EV401" s="223">
        <f t="shared" ca="1" si="742"/>
        <v>3.1465751201756981E-4</v>
      </c>
      <c r="EW401" s="223">
        <f t="shared" ca="1" si="743"/>
        <v>-3.9032444925540447E-4</v>
      </c>
      <c r="EX401" s="223">
        <f t="shared" ca="1" si="744"/>
        <v>-7.4836280246972265E-4</v>
      </c>
      <c r="EY401" s="223">
        <f t="shared" ca="1" si="745"/>
        <v>-4.412117438472041E-4</v>
      </c>
      <c r="EZ401" s="223">
        <f t="shared" ca="1" si="746"/>
        <v>2.5811457978936343E-4</v>
      </c>
      <c r="FA401" s="223">
        <f t="shared" ca="1" si="747"/>
        <v>7.2801329832587519E-4</v>
      </c>
      <c r="FB401" s="223">
        <f t="shared" ca="1" si="748"/>
        <v>5.508104557951862E-4</v>
      </c>
      <c r="FC401" s="223">
        <f t="shared" ca="1" si="749"/>
        <v>-1.1598551177434077E-4</v>
      </c>
      <c r="FD401" s="223">
        <f t="shared" ca="1" si="750"/>
        <v>-6.7968665140193379E-4</v>
      </c>
      <c r="FE401" s="223">
        <f t="shared" ca="1" si="751"/>
        <v>-6.3924183082502111E-4</v>
      </c>
      <c r="FF401" s="223">
        <f t="shared" ca="1" si="752"/>
        <v>-3.0600814412745506E-5</v>
      </c>
      <c r="FG401" s="223">
        <f t="shared" ca="1" si="753"/>
        <v>6.0524002763727588E-4</v>
      </c>
      <c r="FH401" s="223">
        <f t="shared" ca="1" si="754"/>
        <v>7.0310750078719851E-4</v>
      </c>
      <c r="FI401" s="223">
        <f t="shared" ca="1" si="755"/>
        <v>1.7601116846308442E-4</v>
      </c>
      <c r="FJ401" s="223">
        <f t="shared" ca="1" si="756"/>
        <v>-5.0753436903303451E-4</v>
      </c>
      <c r="FK401" s="223">
        <f t="shared" ca="1" si="757"/>
        <v>-7.3995314380135213E-4</v>
      </c>
      <c r="FL401" s="223">
        <f t="shared" ca="1" si="758"/>
        <v>-3.1465751201758722E-4</v>
      </c>
      <c r="FM401" s="223">
        <f t="shared" ca="1" si="759"/>
        <v>3.9032444925540637E-4</v>
      </c>
      <c r="FN401" s="223">
        <f t="shared" ca="1" si="760"/>
        <v>7.4836280246972275E-4</v>
      </c>
      <c r="FO401" s="223">
        <f t="shared" ca="1" si="761"/>
        <v>4.4121174384720231E-4</v>
      </c>
      <c r="FP401" s="223">
        <f t="shared" ca="1" si="762"/>
        <v>-2.5811457978936543E-4</v>
      </c>
      <c r="FQ401" s="223">
        <f t="shared" ca="1" si="763"/>
        <v>-7.2801329832587573E-4</v>
      </c>
      <c r="FR401" s="223">
        <f t="shared" ca="1" si="764"/>
        <v>-5.5081045579518479E-4</v>
      </c>
      <c r="FS401" s="223">
        <f t="shared" ca="1" si="765"/>
        <v>1.1598551177434294E-4</v>
      </c>
      <c r="FT401" s="223">
        <f t="shared" ca="1" si="766"/>
        <v>6.7968665140192576E-4</v>
      </c>
      <c r="FU401" s="223">
        <f t="shared" ca="1" si="767"/>
        <v>6.3924183082502003E-4</v>
      </c>
      <c r="FV401" s="223">
        <f t="shared" ca="1" si="768"/>
        <v>3.0600814412743338E-5</v>
      </c>
      <c r="FW401" s="223">
        <f t="shared" ca="1" si="769"/>
        <v>-6.0524002763727707E-4</v>
      </c>
      <c r="FX401" s="223">
        <f t="shared" ca="1" si="770"/>
        <v>-7.0310750078719764E-4</v>
      </c>
      <c r="FY401" s="223">
        <f t="shared" ca="1" si="771"/>
        <v>-1.7601116846308225E-4</v>
      </c>
      <c r="FZ401" s="223">
        <f t="shared" ca="1" si="772"/>
        <v>5.0753436903303614E-4</v>
      </c>
      <c r="GA401" s="223">
        <f t="shared" ca="1" si="773"/>
        <v>7.3995314380135169E-4</v>
      </c>
      <c r="GB401" s="223">
        <f t="shared" ca="1" si="774"/>
        <v>3.1465751201758521E-4</v>
      </c>
      <c r="GC401" s="223">
        <f t="shared" ca="1" si="775"/>
        <v>-3.9032444925540832E-4</v>
      </c>
      <c r="GD401" s="223">
        <f t="shared" ca="1" si="776"/>
        <v>-7.4836280246972286E-4</v>
      </c>
      <c r="GE401" s="223">
        <f t="shared" ca="1" si="777"/>
        <v>-4.4121174384721771E-4</v>
      </c>
      <c r="GF401" s="223">
        <f t="shared" ca="1" si="778"/>
        <v>2.581145797893676E-4</v>
      </c>
      <c r="GG401" s="223">
        <f t="shared" ca="1" si="779"/>
        <v>7.2801329832587627E-4</v>
      </c>
      <c r="GH401" s="223">
        <f t="shared" ca="1" si="780"/>
        <v>5.5081045579518327E-4</v>
      </c>
      <c r="GI401" s="223">
        <f t="shared" ca="1" si="781"/>
        <v>-1.1598551177434511E-4</v>
      </c>
      <c r="GJ401" s="223">
        <f t="shared" ca="1" si="782"/>
        <v>-6.7968665140192674E-4</v>
      </c>
      <c r="GK401" s="223">
        <f t="shared" ca="1" si="783"/>
        <v>-6.3924183082501873E-4</v>
      </c>
      <c r="GL401" s="223">
        <f t="shared" ca="1" si="784"/>
        <v>-3.0600814412741115E-5</v>
      </c>
      <c r="GM401" s="223">
        <f t="shared" ca="1" si="785"/>
        <v>6.052400276372659E-4</v>
      </c>
      <c r="GN401" s="223">
        <f t="shared" ca="1" si="786"/>
        <v>7.0310750078719699E-4</v>
      </c>
      <c r="GO401" s="223">
        <f t="shared" ca="1" si="787"/>
        <v>1.7601116846308008E-4</v>
      </c>
      <c r="GP401" s="223">
        <f t="shared" ca="1" si="788"/>
        <v>-5.0753436903302205E-4</v>
      </c>
      <c r="GQ401" s="223">
        <f t="shared" ca="1" si="789"/>
        <v>-7.3995314380135137E-4</v>
      </c>
      <c r="GR401" s="223">
        <f t="shared" ca="1" si="790"/>
        <v>-3.1465751201758326E-4</v>
      </c>
      <c r="GS401" s="223">
        <f t="shared" ca="1" si="791"/>
        <v>3.9032444925541011E-4</v>
      </c>
      <c r="GT401" s="223">
        <f t="shared" ca="1" si="792"/>
        <v>7.4836280246972286E-4</v>
      </c>
      <c r="GU401" s="223">
        <f t="shared" ca="1" si="793"/>
        <v>4.4121174384721592E-4</v>
      </c>
      <c r="GV401" s="223">
        <f t="shared" ca="1" si="794"/>
        <v>-2.5811457978936955E-4</v>
      </c>
      <c r="GW401" s="223">
        <f t="shared" ca="1" si="795"/>
        <v>-7.2801329832587682E-4</v>
      </c>
      <c r="GX401" s="223">
        <f t="shared" ca="1" si="796"/>
        <v>-5.5081045579519618E-4</v>
      </c>
      <c r="GY401" s="223">
        <f t="shared" ca="1" si="797"/>
        <v>1.1598551177434733E-4</v>
      </c>
      <c r="GZ401" s="223">
        <f t="shared" ca="1" si="798"/>
        <v>6.7968665140192772E-4</v>
      </c>
      <c r="HA401" s="223">
        <f t="shared" ca="1" si="799"/>
        <v>6.3924183082501775E-4</v>
      </c>
      <c r="HB401" s="223">
        <f t="shared" ca="1" si="800"/>
        <v>3.0600814412738893E-5</v>
      </c>
      <c r="HC401" s="223">
        <f t="shared" ca="1" si="801"/>
        <v>-6.052400276372672E-4</v>
      </c>
      <c r="HD401" s="223">
        <f t="shared" ca="1" si="802"/>
        <v>-7.0310750078719623E-4</v>
      </c>
      <c r="HE401" s="223">
        <f t="shared" ca="1" si="803"/>
        <v>-1.7601116846307802E-4</v>
      </c>
      <c r="HF401" s="223">
        <f t="shared" ca="1" si="804"/>
        <v>5.0753436903302367E-4</v>
      </c>
      <c r="HG401" s="223">
        <f t="shared" ca="1" si="805"/>
        <v>7.3995314380135104E-4</v>
      </c>
      <c r="HH401" s="223">
        <f t="shared" ca="1" si="806"/>
        <v>3.1465751201758125E-4</v>
      </c>
      <c r="HI401" s="223">
        <f t="shared" ca="1" si="807"/>
        <v>-3.9032444925539384E-4</v>
      </c>
      <c r="HJ401" s="223">
        <f t="shared" ca="1" si="808"/>
        <v>-7.4836280246972297E-4</v>
      </c>
      <c r="HK401" s="223">
        <f t="shared" ca="1" si="809"/>
        <v>-4.4121174384721413E-4</v>
      </c>
      <c r="HL401" s="223">
        <f t="shared" ca="1" si="810"/>
        <v>2.5811457978937161E-4</v>
      </c>
      <c r="HM401" s="223">
        <f t="shared" ca="1" si="811"/>
        <v>7.2801329832587725E-4</v>
      </c>
      <c r="HN401" s="223">
        <f t="shared" ca="1" si="812"/>
        <v>5.5081045579519466E-4</v>
      </c>
      <c r="HO401" s="223">
        <f t="shared" ca="1" si="813"/>
        <v>-1.159855117743495E-4</v>
      </c>
      <c r="HP401" s="223">
        <f t="shared" ca="1" si="814"/>
        <v>-6.7968665140192858E-4</v>
      </c>
      <c r="HQ401" s="223">
        <f t="shared" ca="1" si="815"/>
        <v>-6.3924183082502762E-4</v>
      </c>
      <c r="HR401" s="223">
        <f t="shared" ca="1" si="816"/>
        <v>-3.0600814412736724E-5</v>
      </c>
      <c r="HS401" s="223">
        <f t="shared" ca="1" si="817"/>
        <v>6.052400276372685E-4</v>
      </c>
      <c r="HT401" s="223">
        <f t="shared" ca="1" si="818"/>
        <v>7.0310750078719537E-4</v>
      </c>
      <c r="HU401" s="223">
        <f t="shared" ca="1" si="819"/>
        <v>1.7601116846307585E-4</v>
      </c>
      <c r="HV401" s="223">
        <f t="shared" ca="1" si="820"/>
        <v>-5.075343690330253E-4</v>
      </c>
      <c r="HW401" s="223">
        <f t="shared" ca="1" si="821"/>
        <v>-7.3995314380135061E-4</v>
      </c>
      <c r="HX401" s="223">
        <f t="shared" ca="1" si="822"/>
        <v>-3.1465751201757925E-4</v>
      </c>
      <c r="HY401" s="223">
        <f t="shared" ca="1" si="823"/>
        <v>3.9032444925539563E-4</v>
      </c>
      <c r="HZ401" s="223">
        <f t="shared" ca="1" si="824"/>
        <v>7.4836280246972308E-4</v>
      </c>
      <c r="IA401" s="223">
        <f t="shared" ca="1" si="825"/>
        <v>4.4121174384721234E-4</v>
      </c>
      <c r="IB401" s="223">
        <f t="shared" ca="1" si="826"/>
        <v>-2.5811457978935372E-4</v>
      </c>
      <c r="IC401" s="223">
        <f t="shared" ca="1" si="827"/>
        <v>-7.2801329832587779E-4</v>
      </c>
      <c r="ID401" s="223">
        <f t="shared" ca="1" si="828"/>
        <v>-5.5081045579519325E-4</v>
      </c>
      <c r="IE401" s="223">
        <f t="shared" ca="1" si="829"/>
        <v>8.7998156118232788E-4</v>
      </c>
      <c r="IF401" s="223">
        <f t="shared" ca="1" si="830"/>
        <v>6.7968665140192956E-4</v>
      </c>
      <c r="IG401" s="223">
        <f t="shared" ca="1" si="831"/>
        <v>6.3924183082502643E-4</v>
      </c>
      <c r="IH401" s="223">
        <f t="shared" ca="1" si="832"/>
        <v>3.0600814412734502E-5</v>
      </c>
      <c r="II401" s="223">
        <f t="shared" ca="1" si="833"/>
        <v>-6.052400276372697E-4</v>
      </c>
      <c r="IJ401" s="223">
        <f t="shared" ca="1" si="834"/>
        <v>-7.0310750078720198E-4</v>
      </c>
      <c r="IK401" s="223">
        <f t="shared" ca="1" si="835"/>
        <v>-1.7601116846307374E-4</v>
      </c>
      <c r="IL401" s="223">
        <f t="shared" ca="1" si="836"/>
        <v>5.0753436903302692E-4</v>
      </c>
      <c r="IM401" s="223">
        <f t="shared" ca="1" si="837"/>
        <v>7.3995314380135365E-4</v>
      </c>
      <c r="IN401" s="223">
        <f t="shared" ca="1" si="838"/>
        <v>3.1465751201757719E-4</v>
      </c>
      <c r="IO401" s="223">
        <f t="shared" ca="1" si="839"/>
        <v>-3.9032444925539769E-4</v>
      </c>
      <c r="IP401" s="223">
        <f t="shared" ca="1" si="840"/>
        <v>-7.483628024697233E-4</v>
      </c>
      <c r="IQ401" s="223">
        <f t="shared" ca="1" si="841"/>
        <v>-4.4121174384721066E-4</v>
      </c>
      <c r="IR401" s="223">
        <f t="shared" ca="1" si="842"/>
        <v>2.5811457978935578E-4</v>
      </c>
      <c r="IS401" s="223">
        <f t="shared" ca="1" si="843"/>
        <v>7.2801329832587833E-4</v>
      </c>
      <c r="IT401" s="223">
        <f t="shared" ca="1" si="844"/>
        <v>5.5081045579519173E-4</v>
      </c>
      <c r="IU401" s="223">
        <f t="shared" ca="1" si="845"/>
        <v>-1.159855117743328E-4</v>
      </c>
      <c r="IV401" s="223">
        <f t="shared" ca="1" si="846"/>
        <v>-6.7968665140193043E-4</v>
      </c>
      <c r="IW401" s="223">
        <f t="shared" ca="1" si="847"/>
        <v>-6.3924183082502534E-4</v>
      </c>
      <c r="IX401" s="223">
        <f t="shared" ca="1" si="848"/>
        <v>-3.0600814412732333E-5</v>
      </c>
      <c r="IY401" s="223">
        <f t="shared" ca="1" si="849"/>
        <v>6.0524002763727111E-4</v>
      </c>
      <c r="IZ401" s="223">
        <f t="shared" ca="1" si="850"/>
        <v>7.0310750078720133E-4</v>
      </c>
      <c r="JA401" s="223">
        <f t="shared" ca="1" si="851"/>
        <v>1.7601116846307162E-4</v>
      </c>
      <c r="JB401" s="223">
        <f t="shared" ca="1" si="852"/>
        <v>-5.0753436903302855E-4</v>
      </c>
    </row>
    <row r="402" spans="2:262">
      <c r="B402" s="230">
        <v>41</v>
      </c>
      <c r="C402" s="229">
        <f t="shared" si="853"/>
        <v>8.0078125000000039E-4</v>
      </c>
      <c r="D402" s="226">
        <f t="shared" ca="1" si="597"/>
        <v>58.228653925601819</v>
      </c>
      <c r="E402" s="225">
        <f ca="1">AU361</f>
        <v>0.12865392560181826</v>
      </c>
      <c r="F402" s="224">
        <v>41</v>
      </c>
      <c r="G402" s="223">
        <f t="shared" ca="1" si="854"/>
        <v>1.2330194600548435E-3</v>
      </c>
      <c r="H402" s="223">
        <f t="shared" ca="1" si="598"/>
        <v>3.8818999091512241E-4</v>
      </c>
      <c r="I402" s="223">
        <f t="shared" ca="1" si="599"/>
        <v>-8.1765801764767463E-4</v>
      </c>
      <c r="J402" s="223">
        <f t="shared" ca="1" si="600"/>
        <v>-1.2630801775613389E-3</v>
      </c>
      <c r="K402" s="223">
        <f t="shared" ca="1" si="601"/>
        <v>-5.3383175979610192E-4</v>
      </c>
      <c r="L402" s="223">
        <f t="shared" ca="1" si="602"/>
        <v>6.9188273573922768E-4</v>
      </c>
      <c r="M402" s="223">
        <f t="shared" ca="1" si="603"/>
        <v>1.2741429935190234E-3</v>
      </c>
      <c r="N402" s="223">
        <f t="shared" ca="1" si="604"/>
        <v>6.7144420211776934E-4</v>
      </c>
      <c r="O402" s="223">
        <f t="shared" ca="1" si="605"/>
        <v>-5.5570089347902721E-4</v>
      </c>
      <c r="P402" s="223">
        <f t="shared" ca="1" si="606"/>
        <v>-1.2660415128785962E-3</v>
      </c>
      <c r="Q402" s="223">
        <f t="shared" ca="1" si="607"/>
        <v>-7.9895749865758982E-4</v>
      </c>
      <c r="R402" s="223">
        <f t="shared" ca="1" si="608"/>
        <v>4.1116079253307664E-4</v>
      </c>
      <c r="S402" s="223">
        <f t="shared" ca="1" si="609"/>
        <v>1.2388975894497682E-3</v>
      </c>
      <c r="T402" s="223">
        <f t="shared" ca="1" si="610"/>
        <v>9.1445373074589887E-4</v>
      </c>
      <c r="U402" s="223">
        <f t="shared" ca="1" si="611"/>
        <v>-2.6043645055790442E-4</v>
      </c>
      <c r="V402" s="223">
        <f t="shared" ca="1" si="612"/>
        <v>-1.1931194931065427E-3</v>
      </c>
      <c r="W402" s="223">
        <f t="shared" ca="1" si="613"/>
        <v>-1.0161957275478977E-3</v>
      </c>
      <c r="X402" s="223">
        <f t="shared" ca="1" si="614"/>
        <v>1.0579490195141653E-4</v>
      </c>
      <c r="Y402" s="223">
        <f t="shared" ca="1" si="615"/>
        <v>1.1293957690282934E-3</v>
      </c>
      <c r="Z402" s="223">
        <f t="shared" ca="1" si="616"/>
        <v>1.1026531947299699E-3</v>
      </c>
      <c r="AA402" s="223">
        <f t="shared" ca="1" si="617"/>
        <v>5.0437900454583799E-5</v>
      </c>
      <c r="AB402" s="223">
        <f t="shared" ca="1" si="618"/>
        <v>-1.0486848813393605E-3</v>
      </c>
      <c r="AC402" s="223">
        <f t="shared" ca="1" si="619"/>
        <v>-1.1725257315108666E-3</v>
      </c>
      <c r="AD402" s="223">
        <f t="shared" ca="1" si="620"/>
        <v>-2.0591206989002372E-4</v>
      </c>
      <c r="AE402" s="223">
        <f t="shared" ca="1" si="621"/>
        <v>9.5220079691649292E-4</v>
      </c>
      <c r="AF402" s="223">
        <f t="shared" ca="1" si="622"/>
        <v>1.2247623898998623E-3</v>
      </c>
      <c r="AG402" s="223">
        <f t="shared" ca="1" si="623"/>
        <v>3.5828913013082725E-4</v>
      </c>
      <c r="AH402" s="223">
        <f t="shared" ca="1" si="624"/>
        <v>-8.4139472619703987E-4</v>
      </c>
      <c r="AI402" s="223">
        <f t="shared" ca="1" si="625"/>
        <v>-1.2585774819327726E-3</v>
      </c>
      <c r="AJ402" s="223">
        <f t="shared" ca="1" si="626"/>
        <v>-5.0527718835801662E-4</v>
      </c>
      <c r="AK402" s="223">
        <f t="shared" ca="1" si="627"/>
        <v>7.1793329562320454E-4</v>
      </c>
      <c r="AL402" s="223">
        <f t="shared" ca="1" si="628"/>
        <v>1.2734623971502458E-3</v>
      </c>
      <c r="AM402" s="223">
        <f t="shared" ca="1" si="629"/>
        <v>6.4466540735899495E-4</v>
      </c>
      <c r="AN402" s="223">
        <f t="shared" ca="1" si="630"/>
        <v>-5.836734800290284E-4</v>
      </c>
      <c r="AO402" s="223">
        <f t="shared" ca="1" si="631"/>
        <v>-1.2691932525724944E-3</v>
      </c>
      <c r="AP402" s="223">
        <f t="shared" ca="1" si="632"/>
        <v>-7.7435725857706919E-4</v>
      </c>
      <c r="AQ402" s="223">
        <f t="shared" ca="1" si="633"/>
        <v>4.4063467201043441E-4</v>
      </c>
      <c r="AR402" s="223">
        <f t="shared" ca="1" si="634"/>
        <v>1.2458342601077001E-3</v>
      </c>
      <c r="AS402" s="223">
        <f t="shared" ca="1" si="635"/>
        <v>8.9240205585240325E-4</v>
      </c>
      <c r="AT402" s="223">
        <f t="shared" ca="1" si="636"/>
        <v>-2.9096830838092248E-4</v>
      </c>
      <c r="AU402" s="223">
        <f t="shared" ca="1" si="637"/>
        <v>-1.2037367607451407E-3</v>
      </c>
      <c r="AV402" s="223">
        <f t="shared" ca="1" si="638"/>
        <v>-9.9702429555758795E-4</v>
      </c>
      <c r="AW402" s="223">
        <f t="shared" ca="1" si="639"/>
        <v>1.3692551055930076E-4</v>
      </c>
      <c r="AX402" s="223">
        <f t="shared" ca="1" si="640"/>
        <v>1.1435339400596911E-3</v>
      </c>
      <c r="AY402" s="223">
        <f t="shared" ca="1" si="641"/>
        <v>1.0866503618247993E-3</v>
      </c>
      <c r="AZ402" s="223">
        <f t="shared" ca="1" si="642"/>
        <v>1.917677439175155E-5</v>
      </c>
      <c r="BA402" s="223">
        <f t="shared" ca="1" si="643"/>
        <v>-1.0661313045114014E-3</v>
      </c>
      <c r="BB402" s="223">
        <f t="shared" ca="1" si="644"/>
        <v>-1.1599321951932047E-3</v>
      </c>
      <c r="BC402" s="223">
        <f t="shared" ca="1" si="645"/>
        <v>-1.7499062280615168E-4</v>
      </c>
      <c r="BD402" s="223">
        <f t="shared" ca="1" si="646"/>
        <v>9.7269306178549659E-4</v>
      </c>
      <c r="BE402" s="223">
        <f t="shared" ca="1" si="647"/>
        <v>1.2157675686780209E-3</v>
      </c>
      <c r="BF402" s="223">
        <f t="shared" ca="1" si="648"/>
        <v>3.2817244937183331E-4</v>
      </c>
      <c r="BG402" s="223">
        <f t="shared" ca="1" si="649"/>
        <v>-8.6462461002512095E-4</v>
      </c>
      <c r="BH402" s="223">
        <f t="shared" ca="1" si="650"/>
        <v>-1.253316666290333E-3</v>
      </c>
      <c r="BI402" s="223">
        <f t="shared" ca="1" si="651"/>
        <v>-4.7641825683519969E-4</v>
      </c>
      <c r="BJ402" s="223">
        <f t="shared" ca="1" si="652"/>
        <v>7.4355139933514921E-4</v>
      </c>
      <c r="BK402" s="223">
        <f t="shared" ca="1" si="653"/>
        <v>1.2720147146512515E-3</v>
      </c>
      <c r="BL402" s="223">
        <f t="shared" ca="1" si="654"/>
        <v>6.1749829026442184E-4</v>
      </c>
      <c r="BM402" s="223">
        <f t="shared" ca="1" si="655"/>
        <v>-6.1129448349962344E-4</v>
      </c>
      <c r="BN402" s="223">
        <f t="shared" ca="1" si="656"/>
        <v>-1.2715804777092363E-3</v>
      </c>
      <c r="BO402" s="223">
        <f t="shared" ca="1" si="657"/>
        <v>-7.4929057463905748E-4</v>
      </c>
      <c r="BP402" s="223">
        <f t="shared" ca="1" si="658"/>
        <v>4.6984312963777329E-4</v>
      </c>
      <c r="BQ402" s="223">
        <f t="shared" ca="1" si="659"/>
        <v>1.2520204867920853E-3</v>
      </c>
      <c r="BR402" s="223">
        <f t="shared" ca="1" si="660"/>
        <v>8.6981283132952928E-4</v>
      </c>
      <c r="BS402" s="223">
        <f t="shared" ca="1" si="661"/>
        <v>-3.2132489777498218E-4</v>
      </c>
      <c r="BT402" s="223">
        <f t="shared" ca="1" si="662"/>
        <v>-1.213628942369681E-3</v>
      </c>
      <c r="BU402" s="223">
        <f t="shared" ca="1" si="663"/>
        <v>-9.7725229341277114E-4</v>
      </c>
      <c r="BV402" s="223">
        <f t="shared" ca="1" si="664"/>
        <v>1.6797364035959399E-4</v>
      </c>
      <c r="BW402" s="223">
        <f t="shared" ca="1" si="665"/>
        <v>1.1569832890050891E-3</v>
      </c>
      <c r="BX402" s="223">
        <f t="shared" ca="1" si="666"/>
        <v>1.0699929713741398E-3</v>
      </c>
      <c r="BY402" s="223">
        <f t="shared" ca="1" si="667"/>
        <v>-1.2095903042917515E-5</v>
      </c>
      <c r="BZ402" s="223">
        <f t="shared" ca="1" si="668"/>
        <v>-1.082935530050822E-3</v>
      </c>
      <c r="CA402" s="223">
        <f t="shared" ca="1" si="669"/>
        <v>-1.1466399590938127E-3</v>
      </c>
      <c r="CB402" s="223">
        <f t="shared" ca="1" si="670"/>
        <v>-1.4396376791444036E-4</v>
      </c>
      <c r="CC402" s="223">
        <f t="shared" ca="1" si="671"/>
        <v>9.92599412725414E-4</v>
      </c>
      <c r="CD402" s="223">
        <f t="shared" ca="1" si="672"/>
        <v>1.2060404145332838E-3</v>
      </c>
      <c r="CE402" s="223">
        <f t="shared" ca="1" si="673"/>
        <v>2.9785808980050044E-4</v>
      </c>
      <c r="CF402" s="223">
        <f t="shared" ca="1" si="674"/>
        <v>-8.873336763185228E-4</v>
      </c>
      <c r="CG402" s="223">
        <f t="shared" ca="1" si="675"/>
        <v>-1.2473008995526498E-3</v>
      </c>
      <c r="CH402" s="223">
        <f t="shared" ca="1" si="676"/>
        <v>-4.4727234876888294E-4</v>
      </c>
      <c r="CI402" s="223">
        <f t="shared" ca="1" si="677"/>
        <v>7.6872161548731215E-4</v>
      </c>
      <c r="CJ402" s="223">
        <f t="shared" ca="1" si="678"/>
        <v>1.2698008180518445E-3</v>
      </c>
      <c r="CK402" s="223">
        <f t="shared" ca="1" si="679"/>
        <v>5.8995921528954176E-4</v>
      </c>
      <c r="CL402" s="223">
        <f t="shared" ca="1" si="680"/>
        <v>-6.385472660311234E-4</v>
      </c>
      <c r="CM402" s="223">
        <f t="shared" ca="1" si="681"/>
        <v>-1.2732017503136624E-3</v>
      </c>
      <c r="CN402" s="223">
        <f t="shared" ca="1" si="682"/>
        <v>-7.2377254607666991E-4</v>
      </c>
      <c r="CO402" s="223">
        <f t="shared" ca="1" si="683"/>
        <v>4.9876857133238453E-4</v>
      </c>
      <c r="CP402" s="223">
        <f t="shared" ca="1" si="684"/>
        <v>1.2574525431512888E-3</v>
      </c>
      <c r="CQ402" s="223">
        <f t="shared" ca="1" si="685"/>
        <v>8.4669966408145261E-4</v>
      </c>
      <c r="CR402" s="223">
        <f t="shared" ca="1" si="686"/>
        <v>-3.514879330657167E-4</v>
      </c>
      <c r="CS402" s="223">
        <f t="shared" ca="1" si="687"/>
        <v>-1.22279007929985E-3</v>
      </c>
      <c r="CT402" s="223">
        <f t="shared" ca="1" si="688"/>
        <v>-9.5689163102823137E-4</v>
      </c>
      <c r="CU402" s="223">
        <f t="shared" ca="1" si="689"/>
        <v>1.9892058911988265E-4</v>
      </c>
      <c r="CV402" s="223">
        <f t="shared" ca="1" si="690"/>
        <v>1.1697357144795748E-3</v>
      </c>
      <c r="CW402" s="223">
        <f t="shared" ca="1" si="691"/>
        <v>1.052691057167134E-3</v>
      </c>
      <c r="CX402" s="223">
        <f t="shared" ca="1" si="692"/>
        <v>-4.3361294357870226E-5</v>
      </c>
      <c r="CY402" s="223">
        <f t="shared" ca="1" si="693"/>
        <v>-1.0990874357205125E-3</v>
      </c>
      <c r="CZ402" s="223">
        <f t="shared" ca="1" si="694"/>
        <v>-1.1326570299586924E-3</v>
      </c>
      <c r="DA402" s="223">
        <f t="shared" ca="1" si="695"/>
        <v>-1.1285019463207137E-4</v>
      </c>
      <c r="DB402" s="223">
        <f t="shared" ca="1" si="696"/>
        <v>1.0119078588947943E-3</v>
      </c>
      <c r="DC402" s="223">
        <f t="shared" ca="1" si="697"/>
        <v>1.1955867867395938E-3</v>
      </c>
      <c r="DD402" s="223">
        <f t="shared" ca="1" si="698"/>
        <v>2.6736431165349438E-4</v>
      </c>
      <c r="DE402" s="223">
        <f t="shared" ca="1" si="699"/>
        <v>-9.0950824598484085E-4</v>
      </c>
      <c r="DF402" s="223">
        <f t="shared" ca="1" si="700"/>
        <v>-1.2405338053926591E-3</v>
      </c>
      <c r="DG402" s="223">
        <f t="shared" ca="1" si="701"/>
        <v>-4.1785702056427527E-4</v>
      </c>
      <c r="DH402" s="223">
        <f t="shared" ca="1" si="702"/>
        <v>7.9342878248266568E-4</v>
      </c>
      <c r="DI402" s="223">
        <f t="shared" ca="1" si="703"/>
        <v>1.2668220409205538E-3</v>
      </c>
      <c r="DJ402" s="223">
        <f t="shared" ca="1" si="704"/>
        <v>5.620647709433592E-4</v>
      </c>
      <c r="DK402" s="223">
        <f t="shared" ca="1" si="705"/>
        <v>-6.6541541156639418E-4</v>
      </c>
      <c r="DL402" s="223">
        <f t="shared" ca="1" si="706"/>
        <v>-1.2740560937917803E-3</v>
      </c>
      <c r="DM402" s="223">
        <f t="shared" ca="1" si="707"/>
        <v>-6.9781854399611704E-4</v>
      </c>
      <c r="DN402" s="223">
        <f t="shared" ca="1" si="708"/>
        <v>5.2739357348976677E-4</v>
      </c>
      <c r="DO402" s="223">
        <f t="shared" ca="1" si="709"/>
        <v>1.2621271571176787E-3</v>
      </c>
      <c r="DP402" s="223">
        <f t="shared" ca="1" si="710"/>
        <v>8.2307647661588657E-4</v>
      </c>
      <c r="DQ402" s="223">
        <f t="shared" ca="1" si="711"/>
        <v>-3.8143924516857036E-4</v>
      </c>
      <c r="DR402" s="223">
        <f t="shared" ca="1" si="712"/>
        <v>-1.23121465320931E-3</v>
      </c>
      <c r="DS402" s="223">
        <f t="shared" ca="1" si="713"/>
        <v>-9.3595457290563105E-4</v>
      </c>
      <c r="DT402" s="223">
        <f t="shared" ca="1" si="714"/>
        <v>2.2974771555540549E-4</v>
      </c>
      <c r="DU402" s="223">
        <f t="shared" ca="1" si="715"/>
        <v>1.1817835348989013E-3</v>
      </c>
      <c r="DV402" s="223">
        <f t="shared" ca="1" si="716"/>
        <v>1.0347550412299449E-3</v>
      </c>
      <c r="DW402" s="223">
        <f t="shared" ca="1" si="717"/>
        <v>-7.4600566450503227E-5</v>
      </c>
      <c r="DX402" s="223">
        <f t="shared" ca="1" si="718"/>
        <v>-1.1145772922164514E-3</v>
      </c>
      <c r="DY402" s="223">
        <f t="shared" ca="1" si="719"/>
        <v>-1.1179918305815079E-3</v>
      </c>
      <c r="DZ402" s="223">
        <f t="shared" ca="1" si="720"/>
        <v>-8.166864461219643E-5</v>
      </c>
      <c r="EA402" s="223">
        <f t="shared" ca="1" si="721"/>
        <v>1.0306067696076375E-3</v>
      </c>
      <c r="EB402" s="223">
        <f t="shared" ca="1" si="722"/>
        <v>1.1844129821714357E-3</v>
      </c>
      <c r="EC402" s="223">
        <f t="shared" ca="1" si="723"/>
        <v>2.3670948324256162E-4</v>
      </c>
      <c r="ED402" s="223">
        <f t="shared" ca="1" si="724"/>
        <v>-9.3113496189249439E-4</v>
      </c>
      <c r="EE402" s="223">
        <f t="shared" ca="1" si="725"/>
        <v>-1.2330194600548466E-3</v>
      </c>
      <c r="EF402" s="223">
        <f t="shared" ca="1" si="726"/>
        <v>-3.8818999091512566E-4</v>
      </c>
      <c r="EG402" s="223">
        <f t="shared" ca="1" si="727"/>
        <v>8.1765801764765067E-4</v>
      </c>
      <c r="EH402" s="223">
        <f t="shared" ca="1" si="728"/>
        <v>1.2630801775613419E-3</v>
      </c>
      <c r="EI402" s="223">
        <f t="shared" ca="1" si="729"/>
        <v>5.3383175979611602E-4</v>
      </c>
      <c r="EJ402" s="223">
        <f t="shared" ca="1" si="730"/>
        <v>-6.9188273573922237E-4</v>
      </c>
      <c r="EK402" s="223">
        <f t="shared" ca="1" si="731"/>
        <v>-1.2741429935190238E-3</v>
      </c>
      <c r="EL402" s="223">
        <f t="shared" ca="1" si="732"/>
        <v>-6.7144420211779211E-4</v>
      </c>
      <c r="EM402" s="223">
        <f t="shared" ca="1" si="733"/>
        <v>5.5570089347901127E-4</v>
      </c>
      <c r="EN402" s="223">
        <f t="shared" ca="1" si="734"/>
        <v>1.2660415128785949E-3</v>
      </c>
      <c r="EO402" s="223">
        <f t="shared" ca="1" si="735"/>
        <v>7.9895749865759123E-4</v>
      </c>
      <c r="EP402" s="223">
        <f t="shared" ca="1" si="736"/>
        <v>-4.1116079253304921E-4</v>
      </c>
      <c r="EQ402" s="223">
        <f t="shared" ca="1" si="737"/>
        <v>-1.2388975894497627E-3</v>
      </c>
      <c r="ER402" s="223">
        <f t="shared" ca="1" si="738"/>
        <v>-9.1445373074590798E-4</v>
      </c>
      <c r="ES402" s="223">
        <f t="shared" ca="1" si="739"/>
        <v>2.6043645055789813E-4</v>
      </c>
      <c r="ET402" s="223">
        <f t="shared" ca="1" si="740"/>
        <v>1.1931194931065309E-3</v>
      </c>
      <c r="EU402" s="223">
        <f t="shared" ca="1" si="741"/>
        <v>1.0161957275479124E-3</v>
      </c>
      <c r="EV402" s="223">
        <f t="shared" ca="1" si="742"/>
        <v>-1.0579490195140114E-4</v>
      </c>
      <c r="EW402" s="223">
        <f t="shared" ca="1" si="743"/>
        <v>-1.1293957690282882E-3</v>
      </c>
      <c r="EX402" s="223">
        <f t="shared" ca="1" si="744"/>
        <v>-1.1026531947299887E-3</v>
      </c>
      <c r="EY402" s="223">
        <f t="shared" ca="1" si="745"/>
        <v>-5.0437900454612748E-5</v>
      </c>
      <c r="EZ402" s="223">
        <f t="shared" ca="1" si="746"/>
        <v>1.0486848813393492E-3</v>
      </c>
      <c r="FA402" s="223">
        <f t="shared" ca="1" si="747"/>
        <v>1.172525731510871E-3</v>
      </c>
      <c r="FB402" s="223">
        <f t="shared" ca="1" si="748"/>
        <v>2.0591206989002545E-4</v>
      </c>
      <c r="FC402" s="223">
        <f t="shared" ca="1" si="749"/>
        <v>-9.5220079691647069E-4</v>
      </c>
      <c r="FD402" s="223">
        <f t="shared" ca="1" si="750"/>
        <v>-1.224762389899869E-3</v>
      </c>
      <c r="FE402" s="223">
        <f t="shared" ca="1" si="751"/>
        <v>-3.58289130130842E-4</v>
      </c>
      <c r="FF402" s="223">
        <f t="shared" ca="1" si="752"/>
        <v>8.4139472619703488E-4</v>
      </c>
      <c r="FG402" s="223">
        <f t="shared" ca="1" si="753"/>
        <v>1.2585774819327778E-3</v>
      </c>
      <c r="FH402" s="223">
        <f t="shared" ca="1" si="754"/>
        <v>5.052771883580433E-4</v>
      </c>
      <c r="FI402" s="223">
        <f t="shared" ca="1" si="755"/>
        <v>-7.1793329562318796E-4</v>
      </c>
      <c r="FJ402" s="223">
        <f t="shared" ca="1" si="756"/>
        <v>-1.2734623971502462E-3</v>
      </c>
      <c r="FK402" s="223">
        <f t="shared" ca="1" si="757"/>
        <v>-6.4466540735899657E-4</v>
      </c>
      <c r="FL402" s="223">
        <f t="shared" ca="1" si="758"/>
        <v>5.8367348002900271E-4</v>
      </c>
      <c r="FM402" s="223">
        <f t="shared" ca="1" si="759"/>
        <v>1.2691932525724925E-3</v>
      </c>
      <c r="FN402" s="223">
        <f t="shared" ca="1" si="760"/>
        <v>7.7435725857707787E-4</v>
      </c>
      <c r="FO402" s="223">
        <f t="shared" ca="1" si="761"/>
        <v>-4.4063467201043262E-4</v>
      </c>
      <c r="FP402" s="223">
        <f t="shared" ca="1" si="762"/>
        <v>-1.245834260107692E-3</v>
      </c>
      <c r="FQ402" s="223">
        <f t="shared" ca="1" si="763"/>
        <v>-8.9240205585242407E-4</v>
      </c>
      <c r="FR402" s="223">
        <f t="shared" ca="1" si="764"/>
        <v>2.9096830838090307E-4</v>
      </c>
      <c r="FS402" s="223">
        <f t="shared" ca="1" si="765"/>
        <v>1.203736760745137E-3</v>
      </c>
      <c r="FT402" s="223">
        <f t="shared" ca="1" si="766"/>
        <v>9.9702429555761159E-4</v>
      </c>
      <c r="FU402" s="223">
        <f t="shared" ca="1" si="767"/>
        <v>-1.3692551055927182E-4</v>
      </c>
      <c r="FV402" s="223">
        <f t="shared" ca="1" si="768"/>
        <v>-1.1435339400596822E-3</v>
      </c>
      <c r="FW402" s="223">
        <f t="shared" ca="1" si="769"/>
        <v>-1.0866503618248049E-3</v>
      </c>
      <c r="FX402" s="223">
        <f t="shared" ca="1" si="770"/>
        <v>-1.9176774391753393E-5</v>
      </c>
      <c r="FY402" s="223">
        <f t="shared" ca="1" si="771"/>
        <v>1.0661313045113854E-3</v>
      </c>
      <c r="FZ402" s="223">
        <f t="shared" ca="1" si="772"/>
        <v>1.159932195193213E-3</v>
      </c>
      <c r="GA402" s="223">
        <f t="shared" ca="1" si="773"/>
        <v>1.7499062280617163E-4</v>
      </c>
      <c r="GB402" s="223">
        <f t="shared" ca="1" si="774"/>
        <v>-9.7269306178548944E-4</v>
      </c>
      <c r="GC402" s="223">
        <f t="shared" ca="1" si="775"/>
        <v>-1.2157675686780322E-3</v>
      </c>
      <c r="GD402" s="223">
        <f t="shared" ca="1" si="776"/>
        <v>-3.2817244937186134E-4</v>
      </c>
      <c r="GE402" s="223">
        <f t="shared" ca="1" si="777"/>
        <v>8.646246100251062E-4</v>
      </c>
      <c r="GF402" s="223">
        <f t="shared" ca="1" si="778"/>
        <v>1.2533166662903349E-3</v>
      </c>
      <c r="GG402" s="223">
        <f t="shared" ca="1" si="779"/>
        <v>4.7641825683520143E-4</v>
      </c>
      <c r="GH402" s="223">
        <f t="shared" ca="1" si="780"/>
        <v>-7.4355139933512558E-4</v>
      </c>
      <c r="GI402" s="223">
        <f t="shared" ca="1" si="781"/>
        <v>-1.2720147146512526E-3</v>
      </c>
      <c r="GJ402" s="223">
        <f t="shared" ca="1" si="782"/>
        <v>-6.1749829026443127E-4</v>
      </c>
      <c r="GK402" s="223">
        <f t="shared" ca="1" si="783"/>
        <v>6.1129448349961379E-4</v>
      </c>
      <c r="GL402" s="223">
        <f t="shared" ca="1" si="784"/>
        <v>1.2715804777092342E-3</v>
      </c>
      <c r="GM402" s="223">
        <f t="shared" ca="1" si="785"/>
        <v>7.492905746390809E-4</v>
      </c>
      <c r="GN402" s="223">
        <f t="shared" ca="1" si="786"/>
        <v>-4.6984312963775464E-4</v>
      </c>
      <c r="GO402" s="223">
        <f t="shared" ca="1" si="787"/>
        <v>-1.2520204867920834E-3</v>
      </c>
      <c r="GP402" s="223">
        <f t="shared" ca="1" si="788"/>
        <v>-8.6981283132955714E-4</v>
      </c>
      <c r="GQ402" s="223">
        <f t="shared" ca="1" si="789"/>
        <v>3.2132489777494532E-4</v>
      </c>
      <c r="GR402" s="223">
        <f t="shared" ca="1" si="790"/>
        <v>1.2136289423696749E-3</v>
      </c>
      <c r="GS402" s="223">
        <f t="shared" ca="1" si="791"/>
        <v>9.7725229341278394E-4</v>
      </c>
      <c r="GT402" s="223">
        <f t="shared" ca="1" si="792"/>
        <v>-1.6797364035959215E-4</v>
      </c>
      <c r="GU402" s="223">
        <f t="shared" ca="1" si="793"/>
        <v>-1.1569832890050732E-3</v>
      </c>
      <c r="GV402" s="223">
        <f t="shared" ca="1" si="794"/>
        <v>-1.0699929713741507E-3</v>
      </c>
      <c r="GW402" s="223">
        <f t="shared" ca="1" si="795"/>
        <v>1.2095903042897349E-5</v>
      </c>
      <c r="GX402" s="223">
        <f t="shared" ca="1" si="796"/>
        <v>1.0829355300508211E-3</v>
      </c>
      <c r="GY402" s="223">
        <f t="shared" ca="1" si="797"/>
        <v>1.1466399590938294E-3</v>
      </c>
      <c r="GZ402" s="223">
        <f t="shared" ca="1" si="798"/>
        <v>1.439637679144602E-4</v>
      </c>
      <c r="HA402" s="223">
        <f t="shared" ca="1" si="799"/>
        <v>-9.9259941272540164E-4</v>
      </c>
      <c r="HB402" s="223">
        <f t="shared" ca="1" si="800"/>
        <v>-1.2060404145332901E-3</v>
      </c>
      <c r="HC402" s="223">
        <f t="shared" ca="1" si="801"/>
        <v>-2.9785808980050229E-4</v>
      </c>
      <c r="HD402" s="223">
        <f t="shared" ca="1" si="802"/>
        <v>8.8733367631849548E-4</v>
      </c>
      <c r="HE402" s="223">
        <f t="shared" ca="1" si="803"/>
        <v>1.247300899552654E-3</v>
      </c>
      <c r="HF402" s="223">
        <f t="shared" ca="1" si="804"/>
        <v>4.4727234876890164E-4</v>
      </c>
      <c r="HG402" s="223">
        <f t="shared" ca="1" si="805"/>
        <v>-7.6872161548731074E-4</v>
      </c>
      <c r="HH402" s="223">
        <f t="shared" ca="1" si="806"/>
        <v>-1.2698008180518474E-3</v>
      </c>
      <c r="HI402" s="223">
        <f t="shared" ca="1" si="807"/>
        <v>-5.8995921528955954E-4</v>
      </c>
      <c r="HJ402" s="223">
        <f t="shared" ca="1" si="808"/>
        <v>6.3854726603110616E-4</v>
      </c>
      <c r="HK402" s="223">
        <f t="shared" ca="1" si="809"/>
        <v>1.2732017503136622E-3</v>
      </c>
      <c r="HL402" s="223">
        <f t="shared" ca="1" si="810"/>
        <v>7.2377254607667143E-4</v>
      </c>
      <c r="HM402" s="223">
        <f t="shared" ca="1" si="811"/>
        <v>-4.9876857133234961E-4</v>
      </c>
      <c r="HN402" s="223">
        <f t="shared" ca="1" si="812"/>
        <v>-1.2574525431512855E-3</v>
      </c>
      <c r="HO402" s="223">
        <f t="shared" ca="1" si="813"/>
        <v>-8.4669966408146746E-4</v>
      </c>
      <c r="HP402" s="223">
        <f t="shared" ca="1" si="814"/>
        <v>3.5148793306571496E-4</v>
      </c>
      <c r="HQ402" s="223">
        <f t="shared" ca="1" si="815"/>
        <v>1.2227900792998391E-3</v>
      </c>
      <c r="HR402" s="223">
        <f t="shared" ca="1" si="816"/>
        <v>9.5689163102824449E-4</v>
      </c>
      <c r="HS402" s="223">
        <f t="shared" ca="1" si="817"/>
        <v>-1.9892058911986303E-4</v>
      </c>
      <c r="HT402" s="223">
        <f t="shared" ca="1" si="818"/>
        <v>-1.1697357144795743E-3</v>
      </c>
      <c r="HU402" s="223">
        <f t="shared" ca="1" si="819"/>
        <v>-1.0526910571671557E-3</v>
      </c>
      <c r="HV402" s="223">
        <f t="shared" ca="1" si="820"/>
        <v>4.3361294357850276E-5</v>
      </c>
      <c r="HW402" s="223">
        <f t="shared" ca="1" si="821"/>
        <v>1.0990874357205025E-3</v>
      </c>
      <c r="HX402" s="223">
        <f t="shared" ca="1" si="822"/>
        <v>1.1326570299587016E-3</v>
      </c>
      <c r="HY402" s="223">
        <f t="shared" ca="1" si="823"/>
        <v>1.1285019463207332E-4</v>
      </c>
      <c r="HZ402" s="223">
        <f t="shared" ca="1" si="824"/>
        <v>-1.0119078588947711E-3</v>
      </c>
      <c r="IA402" s="223">
        <f t="shared" ca="1" si="825"/>
        <v>-1.1955867867396008E-3</v>
      </c>
      <c r="IB402" s="223">
        <f t="shared" ca="1" si="826"/>
        <v>-2.6736431165351395E-4</v>
      </c>
      <c r="IC402" s="223">
        <f t="shared" ca="1" si="827"/>
        <v>9.0950824598483955E-4</v>
      </c>
      <c r="ID402" s="223">
        <f t="shared" ca="1" si="828"/>
        <v>1.2405338053926677E-3</v>
      </c>
      <c r="IE402" s="223">
        <f t="shared" ca="1" si="829"/>
        <v>-1.2260125877363269E-3</v>
      </c>
      <c r="IF402" s="223">
        <f t="shared" ca="1" si="830"/>
        <v>-7.9342878248264996E-4</v>
      </c>
      <c r="IG402" s="223">
        <f t="shared" ca="1" si="831"/>
        <v>-1.2668220409205559E-3</v>
      </c>
      <c r="IH402" s="223">
        <f t="shared" ca="1" si="832"/>
        <v>-5.6206477094336094E-4</v>
      </c>
      <c r="II402" s="223">
        <f t="shared" ca="1" si="833"/>
        <v>6.6541541156636176E-4</v>
      </c>
      <c r="IJ402" s="223">
        <f t="shared" ca="1" si="834"/>
        <v>1.2740560937917799E-3</v>
      </c>
      <c r="IK402" s="223">
        <f t="shared" ca="1" si="835"/>
        <v>6.9781854399613374E-4</v>
      </c>
      <c r="IL402" s="223">
        <f t="shared" ca="1" si="836"/>
        <v>-5.2739357348976514E-4</v>
      </c>
      <c r="IM402" s="223">
        <f t="shared" ca="1" si="837"/>
        <v>-1.2621271571176735E-3</v>
      </c>
      <c r="IN402" s="223">
        <f t="shared" ca="1" si="838"/>
        <v>-8.2307647661590175E-4</v>
      </c>
      <c r="IO402" s="223">
        <f t="shared" ca="1" si="839"/>
        <v>3.8143924516855122E-4</v>
      </c>
      <c r="IP402" s="223">
        <f t="shared" ca="1" si="840"/>
        <v>1.2312146532093096E-3</v>
      </c>
      <c r="IQ402" s="223">
        <f t="shared" ca="1" si="841"/>
        <v>9.3595457290565685E-4</v>
      </c>
      <c r="IR402" s="223">
        <f t="shared" ca="1" si="842"/>
        <v>-2.2974771555536798E-4</v>
      </c>
      <c r="IS402" s="223">
        <f t="shared" ca="1" si="843"/>
        <v>-1.1817835348988939E-3</v>
      </c>
      <c r="IT402" s="223">
        <f t="shared" ca="1" si="844"/>
        <v>-1.0347550412299563E-3</v>
      </c>
      <c r="IU402" s="223">
        <f t="shared" ca="1" si="845"/>
        <v>7.4600566450501275E-5</v>
      </c>
      <c r="IV402" s="223">
        <f t="shared" ca="1" si="846"/>
        <v>1.114577292216433E-3</v>
      </c>
      <c r="IW402" s="223">
        <f t="shared" ca="1" si="847"/>
        <v>1.1179918305815172E-3</v>
      </c>
      <c r="IX402" s="223">
        <f t="shared" ca="1" si="848"/>
        <v>8.1668644612216488E-5</v>
      </c>
      <c r="IY402" s="223">
        <f t="shared" ca="1" si="849"/>
        <v>-1.0306067696076362E-3</v>
      </c>
      <c r="IZ402" s="223">
        <f t="shared" ca="1" si="850"/>
        <v>-1.1844129821714496E-3</v>
      </c>
      <c r="JA402" s="223">
        <f t="shared" ca="1" si="851"/>
        <v>-2.3670948324258114E-4</v>
      </c>
      <c r="JB402" s="223">
        <f t="shared" ca="1" si="852"/>
        <v>9.3113496189248073E-4</v>
      </c>
    </row>
    <row r="403" spans="2:262">
      <c r="B403" s="230">
        <v>42</v>
      </c>
      <c r="C403" s="229">
        <f t="shared" si="853"/>
        <v>8.203125000000004E-4</v>
      </c>
      <c r="D403" s="226">
        <f t="shared" ca="1" si="597"/>
        <v>58.225454957407834</v>
      </c>
      <c r="E403" s="225">
        <f ca="1">AV361</f>
        <v>0.12545495740783505</v>
      </c>
      <c r="F403" s="224">
        <v>42</v>
      </c>
      <c r="G403" s="223">
        <f t="shared" ca="1" si="854"/>
        <v>-3.7887750109835889E-4</v>
      </c>
      <c r="H403" s="223">
        <f t="shared" ca="1" si="598"/>
        <v>-1.1975173527415539E-4</v>
      </c>
      <c r="I403" s="223">
        <f t="shared" ca="1" si="599"/>
        <v>2.5574810964567186E-4</v>
      </c>
      <c r="J403" s="223">
        <f t="shared" ca="1" si="600"/>
        <v>3.8271334525629314E-4</v>
      </c>
      <c r="K403" s="223">
        <f t="shared" ca="1" si="601"/>
        <v>1.3775985242558454E-4</v>
      </c>
      <c r="L403" s="223">
        <f t="shared" ca="1" si="602"/>
        <v>-2.4106790891300064E-4</v>
      </c>
      <c r="M403" s="223">
        <f t="shared" ca="1" si="603"/>
        <v>-3.8562719944377501E-4</v>
      </c>
      <c r="N403" s="223">
        <f t="shared" ca="1" si="604"/>
        <v>-1.5543609402618244E-4</v>
      </c>
      <c r="O403" s="223">
        <f t="shared" ca="1" si="605"/>
        <v>2.2580695447270294E-4</v>
      </c>
      <c r="P403" s="223">
        <f t="shared" ca="1" si="606"/>
        <v>3.8761204393084341E-4</v>
      </c>
      <c r="Q403" s="223">
        <f t="shared" ca="1" si="607"/>
        <v>1.7273787646167744E-4</v>
      </c>
      <c r="R403" s="223">
        <f t="shared" ca="1" si="608"/>
        <v>-2.1000201130072719E-4</v>
      </c>
      <c r="S403" s="223">
        <f t="shared" ca="1" si="609"/>
        <v>-3.8866309705327701E-4</v>
      </c>
      <c r="T403" s="223">
        <f t="shared" ca="1" si="610"/>
        <v>-1.8962351822272519E-4</v>
      </c>
      <c r="U403" s="223">
        <f t="shared" ca="1" si="611"/>
        <v>1.9369115488952423E-4</v>
      </c>
      <c r="V403" s="223">
        <f t="shared" ca="1" si="612"/>
        <v>3.8877782673204272E-4</v>
      </c>
      <c r="W403" s="223">
        <f t="shared" ca="1" si="613"/>
        <v>2.0605234031931523E-4</v>
      </c>
      <c r="X403" s="223">
        <f t="shared" ca="1" si="614"/>
        <v>-1.7691367952085092E-4</v>
      </c>
      <c r="Y403" s="223">
        <f t="shared" ca="1" si="615"/>
        <v>-3.8795595657329502E-4</v>
      </c>
      <c r="Z403" s="223">
        <f t="shared" ca="1" si="616"/>
        <v>-2.2198476428002381E-4</v>
      </c>
      <c r="AA403" s="223">
        <f t="shared" ca="1" si="617"/>
        <v>1.5971000360240435E-4</v>
      </c>
      <c r="AB403" s="223">
        <f t="shared" ca="1" si="618"/>
        <v>3.8619946653423393E-4</v>
      </c>
      <c r="AC403" s="223">
        <f t="shared" ca="1" si="619"/>
        <v>2.373824075000128E-4</v>
      </c>
      <c r="AD403" s="223">
        <f t="shared" ca="1" si="620"/>
        <v>-1.4212157229633415E-4</v>
      </c>
      <c r="AE403" s="223">
        <f t="shared" ca="1" si="621"/>
        <v>-3.8351258815321376E-4</v>
      </c>
      <c r="AF403" s="223">
        <f t="shared" ca="1" si="622"/>
        <v>-2.5220817570808992E-4</v>
      </c>
      <c r="AG403" s="223">
        <f t="shared" ca="1" si="623"/>
        <v>1.2419075767422256E-4</v>
      </c>
      <c r="AH403" s="223">
        <f t="shared" ca="1" si="624"/>
        <v>3.7990179435559701E-4</v>
      </c>
      <c r="AI403" s="223">
        <f t="shared" ca="1" si="625"/>
        <v>2.6642635233005906E-4</v>
      </c>
      <c r="AJ403" s="223">
        <f t="shared" ca="1" si="626"/>
        <v>-1.059607566390494E-4</v>
      </c>
      <c r="AK403" s="223">
        <f t="shared" ca="1" si="627"/>
        <v>-3.7537578385991031E-4</v>
      </c>
      <c r="AL403" s="223">
        <f t="shared" ca="1" si="628"/>
        <v>-2.8000268453307389E-4</v>
      </c>
      <c r="AM403" s="223">
        <f t="shared" ca="1" si="629"/>
        <v>8.7475486860066692E-5</v>
      </c>
      <c r="AN403" s="223">
        <f t="shared" ca="1" si="630"/>
        <v>3.6994546022187037E-4</v>
      </c>
      <c r="AO403" s="223">
        <f t="shared" ca="1" si="631"/>
        <v>2.9290446574370979E-4</v>
      </c>
      <c r="AP403" s="223">
        <f t="shared" ca="1" si="632"/>
        <v>-6.8779480971288987E-5</v>
      </c>
      <c r="AQ403" s="223">
        <f t="shared" ca="1" si="633"/>
        <v>-3.6362390556675991E-4</v>
      </c>
      <c r="AR403" s="223">
        <f t="shared" ca="1" si="634"/>
        <v>-3.0510061444096793E-4</v>
      </c>
      <c r="AS403" s="223">
        <f t="shared" ca="1" si="635"/>
        <v>4.9917779288480388E-5</v>
      </c>
      <c r="AT403" s="223">
        <f t="shared" ca="1" si="636"/>
        <v>3.5642634907344649E-4</v>
      </c>
      <c r="AU403" s="223">
        <f t="shared" ca="1" si="637"/>
        <v>3.165617490343785E-4</v>
      </c>
      <c r="AV403" s="223">
        <f t="shared" ca="1" si="638"/>
        <v>-3.0935821303087525E-5</v>
      </c>
      <c r="AW403" s="223">
        <f t="shared" ca="1" si="639"/>
        <v>-3.4837013028595409E-4</v>
      </c>
      <c r="AX403" s="223">
        <f t="shared" ca="1" si="640"/>
        <v>-3.2726025864683247E-4</v>
      </c>
      <c r="AY403" s="223">
        <f t="shared" ca="1" si="641"/>
        <v>1.1879336214514901E-5</v>
      </c>
      <c r="AZ403" s="223">
        <f t="shared" ca="1" si="642"/>
        <v>3.3947465734098317E-4</v>
      </c>
      <c r="BA403" s="223">
        <f t="shared" ca="1" si="643"/>
        <v>3.3717036963159294E-4</v>
      </c>
      <c r="BB403" s="223">
        <f t="shared" ca="1" si="644"/>
        <v>7.205767235505552E-6</v>
      </c>
      <c r="BC403" s="223">
        <f t="shared" ca="1" si="645"/>
        <v>-3.2976136021201102E-4</v>
      </c>
      <c r="BD403" s="223">
        <f t="shared" ca="1" si="646"/>
        <v>-3.4626820766327313E-4</v>
      </c>
      <c r="BE403" s="223">
        <f t="shared" ca="1" si="647"/>
        <v>-2.6273511361104906E-5</v>
      </c>
      <c r="BF403" s="223">
        <f t="shared" ca="1" si="648"/>
        <v>3.1925363908260284E-4</v>
      </c>
      <c r="BG403" s="223">
        <f t="shared" ca="1" si="649"/>
        <v>3.5453185525318099E-4</v>
      </c>
      <c r="BH403" s="223">
        <f t="shared" ca="1" si="650"/>
        <v>4.5277960296547583E-5</v>
      </c>
      <c r="BI403" s="223">
        <f t="shared" ca="1" si="651"/>
        <v>-3.079768079733285E-4</v>
      </c>
      <c r="BJ403" s="223">
        <f t="shared" ca="1" si="652"/>
        <v>-3.6194140455046079E-4</v>
      </c>
      <c r="BK403" s="223">
        <f t="shared" ca="1" si="653"/>
        <v>-6.4173330659752234E-5</v>
      </c>
      <c r="BL403" s="223">
        <f t="shared" ca="1" si="654"/>
        <v>2.9595803375806576E-4</v>
      </c>
      <c r="BM403" s="223">
        <f t="shared" ca="1" si="655"/>
        <v>3.684790053018557E-4</v>
      </c>
      <c r="BN403" s="223">
        <f t="shared" ca="1" si="656"/>
        <v>8.2914101848480346E-5</v>
      </c>
      <c r="BO403" s="223">
        <f t="shared" ca="1" si="657"/>
        <v>-2.8322627071661593E-4</v>
      </c>
      <c r="BP403" s="223">
        <f t="shared" ca="1" si="658"/>
        <v>-3.7412890785452934E-4</v>
      </c>
      <c r="BQ403" s="223">
        <f t="shared" ca="1" si="659"/>
        <v>-1.0145512570343521E-4</v>
      </c>
      <c r="BR403" s="223">
        <f t="shared" ca="1" si="660"/>
        <v>2.6981219078131829E-4</v>
      </c>
      <c r="BS403" s="223">
        <f t="shared" ca="1" si="661"/>
        <v>3.7887750109835932E-4</v>
      </c>
      <c r="BT403" s="223">
        <f t="shared" ca="1" si="662"/>
        <v>1.1975173527415365E-4</v>
      </c>
      <c r="BU403" s="223">
        <f t="shared" ca="1" si="663"/>
        <v>-2.5574810964567164E-4</v>
      </c>
      <c r="BV403" s="223">
        <f t="shared" ca="1" si="664"/>
        <v>-3.827133452562926E-4</v>
      </c>
      <c r="BW403" s="223">
        <f t="shared" ca="1" si="665"/>
        <v>-1.3775985242558351E-4</v>
      </c>
      <c r="BX403" s="223">
        <f t="shared" ca="1" si="666"/>
        <v>2.4106790891299982E-4</v>
      </c>
      <c r="BY403" s="223">
        <f t="shared" ca="1" si="667"/>
        <v>3.8562719944377469E-4</v>
      </c>
      <c r="BZ403" s="223">
        <f t="shared" ca="1" si="668"/>
        <v>1.5543609402618208E-4</v>
      </c>
      <c r="CA403" s="223">
        <f t="shared" ca="1" si="669"/>
        <v>-2.2580695447270153E-4</v>
      </c>
      <c r="CB403" s="223">
        <f t="shared" ca="1" si="670"/>
        <v>-3.8761204393084319E-4</v>
      </c>
      <c r="CC403" s="223">
        <f t="shared" ca="1" si="671"/>
        <v>-1.7273787646167771E-4</v>
      </c>
      <c r="CD403" s="223">
        <f t="shared" ca="1" si="672"/>
        <v>2.1000201130072518E-4</v>
      </c>
      <c r="CE403" s="223">
        <f t="shared" ca="1" si="673"/>
        <v>3.8866309705327701E-4</v>
      </c>
      <c r="CF403" s="223">
        <f t="shared" ca="1" si="674"/>
        <v>1.8962351822272605E-4</v>
      </c>
      <c r="CG403" s="223">
        <f t="shared" ca="1" si="675"/>
        <v>-1.9369115488952632E-4</v>
      </c>
      <c r="CH403" s="223">
        <f t="shared" ca="1" si="676"/>
        <v>-3.8877782673204272E-4</v>
      </c>
      <c r="CI403" s="223">
        <f t="shared" ca="1" si="677"/>
        <v>-2.0605234031931729E-4</v>
      </c>
      <c r="CJ403" s="223">
        <f t="shared" ca="1" si="678"/>
        <v>1.7691367952085252E-4</v>
      </c>
      <c r="CK403" s="223">
        <f t="shared" ca="1" si="679"/>
        <v>3.8795595657329507E-4</v>
      </c>
      <c r="CL403" s="223">
        <f t="shared" ca="1" si="680"/>
        <v>2.2198476428002121E-4</v>
      </c>
      <c r="CM403" s="223">
        <f t="shared" ca="1" si="681"/>
        <v>-1.5971000360240464E-4</v>
      </c>
      <c r="CN403" s="223">
        <f t="shared" ca="1" si="682"/>
        <v>-3.8619946653423382E-4</v>
      </c>
      <c r="CO403" s="223">
        <f t="shared" ca="1" si="683"/>
        <v>-2.3738240750001026E-4</v>
      </c>
      <c r="CP403" s="223">
        <f t="shared" ca="1" si="684"/>
        <v>1.4212157229633453E-4</v>
      </c>
      <c r="CQ403" s="223">
        <f t="shared" ca="1" si="685"/>
        <v>3.8351258815321344E-4</v>
      </c>
      <c r="CR403" s="223">
        <f t="shared" ca="1" si="686"/>
        <v>2.5220817570808851E-4</v>
      </c>
      <c r="CS403" s="223">
        <f t="shared" ca="1" si="687"/>
        <v>-1.2419075767422288E-4</v>
      </c>
      <c r="CT403" s="223">
        <f t="shared" ca="1" si="688"/>
        <v>-3.7990179435559647E-4</v>
      </c>
      <c r="CU403" s="223">
        <f t="shared" ca="1" si="689"/>
        <v>-2.6642635233005879E-4</v>
      </c>
      <c r="CV403" s="223">
        <f t="shared" ca="1" si="690"/>
        <v>1.0596075663904845E-4</v>
      </c>
      <c r="CW403" s="223">
        <f t="shared" ca="1" si="691"/>
        <v>3.7537578385991112E-4</v>
      </c>
      <c r="CX403" s="223">
        <f t="shared" ca="1" si="692"/>
        <v>2.8000268453307362E-4</v>
      </c>
      <c r="CY403" s="223">
        <f t="shared" ca="1" si="693"/>
        <v>-8.7475486860064388E-5</v>
      </c>
      <c r="CZ403" s="223">
        <f t="shared" ca="1" si="694"/>
        <v>-3.6994546022187048E-4</v>
      </c>
      <c r="DA403" s="223">
        <f t="shared" ca="1" si="695"/>
        <v>-2.9290446574370958E-4</v>
      </c>
      <c r="DB403" s="223">
        <f t="shared" ca="1" si="696"/>
        <v>6.877948097129205E-5</v>
      </c>
      <c r="DC403" s="223">
        <f t="shared" ca="1" si="697"/>
        <v>3.6362390556676002E-4</v>
      </c>
      <c r="DD403" s="223">
        <f t="shared" ca="1" si="698"/>
        <v>3.0510061444096771E-4</v>
      </c>
      <c r="DE403" s="223">
        <f t="shared" ca="1" si="699"/>
        <v>-4.9917779288483532E-5</v>
      </c>
      <c r="DF403" s="223">
        <f t="shared" ca="1" si="700"/>
        <v>-3.5642634907344665E-4</v>
      </c>
      <c r="DG403" s="223">
        <f t="shared" ca="1" si="701"/>
        <v>-3.1656174903437991E-4</v>
      </c>
      <c r="DH403" s="223">
        <f t="shared" ca="1" si="702"/>
        <v>3.0935821303087904E-5</v>
      </c>
      <c r="DI403" s="223">
        <f t="shared" ca="1" si="703"/>
        <v>3.4837013028595425E-4</v>
      </c>
      <c r="DJ403" s="223">
        <f t="shared" ca="1" si="704"/>
        <v>3.2726025864683378E-4</v>
      </c>
      <c r="DK403" s="223">
        <f t="shared" ca="1" si="705"/>
        <v>-1.187933621451528E-5</v>
      </c>
      <c r="DL403" s="223">
        <f t="shared" ca="1" si="706"/>
        <v>-3.3947465734098328E-4</v>
      </c>
      <c r="DM403" s="223">
        <f t="shared" ca="1" si="707"/>
        <v>-3.3717036963159142E-4</v>
      </c>
      <c r="DN403" s="223">
        <f t="shared" ca="1" si="708"/>
        <v>-7.2057672355051725E-6</v>
      </c>
      <c r="DO403" s="223">
        <f t="shared" ca="1" si="709"/>
        <v>3.2976136021200972E-4</v>
      </c>
      <c r="DP403" s="223">
        <f t="shared" ca="1" si="710"/>
        <v>3.4626820766327302E-4</v>
      </c>
      <c r="DQ403" s="223">
        <f t="shared" ca="1" si="711"/>
        <v>2.6273511361104499E-5</v>
      </c>
      <c r="DR403" s="223">
        <f t="shared" ca="1" si="712"/>
        <v>-3.1925363908260468E-4</v>
      </c>
      <c r="DS403" s="223">
        <f t="shared" ca="1" si="713"/>
        <v>-3.5453185525318077E-4</v>
      </c>
      <c r="DT403" s="223">
        <f t="shared" ca="1" si="714"/>
        <v>-4.5277960296547204E-5</v>
      </c>
      <c r="DU403" s="223">
        <f t="shared" ca="1" si="715"/>
        <v>3.0797680797333045E-4</v>
      </c>
      <c r="DV403" s="223">
        <f t="shared" ca="1" si="716"/>
        <v>3.6194140455046063E-4</v>
      </c>
      <c r="DW403" s="223">
        <f t="shared" ca="1" si="717"/>
        <v>6.4173330659754538E-5</v>
      </c>
      <c r="DX403" s="223">
        <f t="shared" ca="1" si="718"/>
        <v>-2.9595803375806598E-4</v>
      </c>
      <c r="DY403" s="223">
        <f t="shared" ca="1" si="719"/>
        <v>-3.6847900530185559E-4</v>
      </c>
      <c r="DZ403" s="223">
        <f t="shared" ca="1" si="720"/>
        <v>-8.2914101848482677E-5</v>
      </c>
      <c r="EA403" s="223">
        <f t="shared" ca="1" si="721"/>
        <v>2.8322627071661235E-4</v>
      </c>
      <c r="EB403" s="223">
        <f t="shared" ca="1" si="722"/>
        <v>3.7412890785452771E-4</v>
      </c>
      <c r="EC403" s="223">
        <f t="shared" ca="1" si="723"/>
        <v>1.0145512570343485E-4</v>
      </c>
      <c r="ED403" s="223">
        <f t="shared" ca="1" si="724"/>
        <v>-2.6981219078131856E-4</v>
      </c>
      <c r="EE403" s="223">
        <f t="shared" ca="1" si="725"/>
        <v>-3.7887750109835922E-4</v>
      </c>
      <c r="EF403" s="223">
        <f t="shared" ca="1" si="726"/>
        <v>-1.1975173527415859E-4</v>
      </c>
      <c r="EG403" s="223">
        <f t="shared" ca="1" si="727"/>
        <v>2.5574810964567614E-4</v>
      </c>
      <c r="EH403" s="223">
        <f t="shared" ca="1" si="728"/>
        <v>3.8271334525629254E-4</v>
      </c>
      <c r="EI403" s="223">
        <f t="shared" ca="1" si="729"/>
        <v>1.3775985242558316E-4</v>
      </c>
      <c r="EJ403" s="223">
        <f t="shared" ca="1" si="730"/>
        <v>-2.4106790891300015E-4</v>
      </c>
      <c r="EK403" s="223">
        <f t="shared" ca="1" si="731"/>
        <v>-3.8562719944377534E-4</v>
      </c>
      <c r="EL403" s="223">
        <f t="shared" ca="1" si="732"/>
        <v>-1.5543609402617666E-4</v>
      </c>
      <c r="EM403" s="223">
        <f t="shared" ca="1" si="733"/>
        <v>2.2580695447270633E-4</v>
      </c>
      <c r="EN403" s="223">
        <f t="shared" ca="1" si="734"/>
        <v>3.8761204393084319E-4</v>
      </c>
      <c r="EO403" s="223">
        <f t="shared" ca="1" si="735"/>
        <v>1.7273787646167741E-4</v>
      </c>
      <c r="EP403" s="223">
        <f t="shared" ca="1" si="736"/>
        <v>-2.1000201130072551E-4</v>
      </c>
      <c r="EQ403" s="223">
        <f t="shared" ca="1" si="737"/>
        <v>-3.8866309705327717E-4</v>
      </c>
      <c r="ER403" s="223">
        <f t="shared" ca="1" si="738"/>
        <v>-1.8962351822272096E-4</v>
      </c>
      <c r="ES403" s="223">
        <f t="shared" ca="1" si="739"/>
        <v>1.9369115488952667E-4</v>
      </c>
      <c r="ET403" s="223">
        <f t="shared" ca="1" si="740"/>
        <v>3.8877782673204272E-4</v>
      </c>
      <c r="EU403" s="223">
        <f t="shared" ca="1" si="741"/>
        <v>2.0605234031931697E-4</v>
      </c>
      <c r="EV403" s="223">
        <f t="shared" ca="1" si="742"/>
        <v>-1.7691367952084788E-4</v>
      </c>
      <c r="EW403" s="223">
        <f t="shared" ca="1" si="743"/>
        <v>-3.8795595657329545E-4</v>
      </c>
      <c r="EX403" s="223">
        <f t="shared" ca="1" si="744"/>
        <v>-2.2198476428002088E-4</v>
      </c>
      <c r="EY403" s="223">
        <f t="shared" ca="1" si="745"/>
        <v>1.5971000360240502E-4</v>
      </c>
      <c r="EZ403" s="223">
        <f t="shared" ca="1" si="746"/>
        <v>3.8619946653423387E-4</v>
      </c>
      <c r="FA403" s="223">
        <f t="shared" ca="1" si="747"/>
        <v>2.3738240750001432E-4</v>
      </c>
      <c r="FB403" s="223">
        <f t="shared" ca="1" si="748"/>
        <v>-1.4212157229632967E-4</v>
      </c>
      <c r="FC403" s="223">
        <f t="shared" ca="1" si="749"/>
        <v>-3.8351258815321441E-4</v>
      </c>
      <c r="FD403" s="223">
        <f t="shared" ca="1" si="750"/>
        <v>-2.5220817570808824E-4</v>
      </c>
      <c r="FE403" s="223">
        <f t="shared" ca="1" si="751"/>
        <v>1.2419075767422326E-4</v>
      </c>
      <c r="FF403" s="223">
        <f t="shared" ca="1" si="752"/>
        <v>3.7990179435559658E-4</v>
      </c>
      <c r="FG403" s="223">
        <f t="shared" ca="1" si="753"/>
        <v>2.6642635233006253E-4</v>
      </c>
      <c r="FH403" s="223">
        <f t="shared" ca="1" si="754"/>
        <v>-1.0596075663905414E-4</v>
      </c>
      <c r="FI403" s="223">
        <f t="shared" ca="1" si="755"/>
        <v>-3.7537578385991128E-4</v>
      </c>
      <c r="FJ403" s="223">
        <f t="shared" ca="1" si="756"/>
        <v>-2.8000268453307335E-4</v>
      </c>
      <c r="FK403" s="223">
        <f t="shared" ca="1" si="757"/>
        <v>8.7475486860064713E-5</v>
      </c>
      <c r="FL403" s="223">
        <f t="shared" ca="1" si="758"/>
        <v>3.6994546022186897E-4</v>
      </c>
      <c r="FM403" s="223">
        <f t="shared" ca="1" si="759"/>
        <v>2.9290446574370562E-4</v>
      </c>
      <c r="FN403" s="223">
        <f t="shared" ca="1" si="760"/>
        <v>-6.8779480971292457E-5</v>
      </c>
      <c r="FO403" s="223">
        <f t="shared" ca="1" si="761"/>
        <v>-3.6362390556676013E-4</v>
      </c>
      <c r="FP403" s="223">
        <f t="shared" ca="1" si="762"/>
        <v>-3.051006144409675E-4</v>
      </c>
      <c r="FQ403" s="223">
        <f t="shared" ca="1" si="763"/>
        <v>4.991777928847841E-5</v>
      </c>
      <c r="FR403" s="223">
        <f t="shared" ca="1" si="764"/>
        <v>3.5642634907344899E-4</v>
      </c>
      <c r="FS403" s="223">
        <f t="shared" ca="1" si="765"/>
        <v>3.165617490343765E-4</v>
      </c>
      <c r="FT403" s="223">
        <f t="shared" ca="1" si="766"/>
        <v>-3.0935821303088311E-5</v>
      </c>
      <c r="FU403" s="223">
        <f t="shared" ca="1" si="767"/>
        <v>-3.4837013028595442E-4</v>
      </c>
      <c r="FV403" s="223">
        <f t="shared" ca="1" si="768"/>
        <v>-3.2726025864683356E-4</v>
      </c>
      <c r="FW403" s="223">
        <f t="shared" ca="1" si="769"/>
        <v>1.187933621451013E-5</v>
      </c>
      <c r="FX403" s="223">
        <f t="shared" ca="1" si="770"/>
        <v>3.394746573409862E-4</v>
      </c>
      <c r="FY403" s="223">
        <f t="shared" ca="1" si="771"/>
        <v>3.371703696315912E-4</v>
      </c>
      <c r="FZ403" s="223">
        <f t="shared" ca="1" si="772"/>
        <v>7.2057672355047388E-6</v>
      </c>
      <c r="GA403" s="223">
        <f t="shared" ca="1" si="773"/>
        <v>-3.2976136021200994E-4</v>
      </c>
      <c r="GB403" s="223">
        <f t="shared" ca="1" si="774"/>
        <v>-3.4626820766327535E-4</v>
      </c>
      <c r="GC403" s="223">
        <f t="shared" ca="1" si="775"/>
        <v>-2.6273511361098645E-5</v>
      </c>
      <c r="GD403" s="223">
        <f t="shared" ca="1" si="776"/>
        <v>3.1925363908260484E-4</v>
      </c>
      <c r="GE403" s="223">
        <f t="shared" ca="1" si="777"/>
        <v>3.5453185525318067E-4</v>
      </c>
      <c r="GF403" s="223">
        <f t="shared" ca="1" si="778"/>
        <v>4.5277960296546824E-5</v>
      </c>
      <c r="GG403" s="223">
        <f t="shared" ca="1" si="779"/>
        <v>-3.079768079733273E-4</v>
      </c>
      <c r="GH403" s="223">
        <f t="shared" ca="1" si="780"/>
        <v>-3.6194140455046253E-4</v>
      </c>
      <c r="GI403" s="223">
        <f t="shared" ca="1" si="781"/>
        <v>-6.4173330659748765E-5</v>
      </c>
      <c r="GJ403" s="223">
        <f t="shared" ca="1" si="782"/>
        <v>2.9595803375806625E-4</v>
      </c>
      <c r="GK403" s="223">
        <f t="shared" ca="1" si="783"/>
        <v>3.6847900530185542E-4</v>
      </c>
      <c r="GL403" s="223">
        <f t="shared" ca="1" si="784"/>
        <v>8.2914101848482297E-5</v>
      </c>
      <c r="GM403" s="223">
        <f t="shared" ca="1" si="785"/>
        <v>-2.8322627071661268E-4</v>
      </c>
      <c r="GN403" s="223">
        <f t="shared" ca="1" si="786"/>
        <v>-3.741289078545276E-4</v>
      </c>
      <c r="GO403" s="223">
        <f t="shared" ca="1" si="787"/>
        <v>-1.0145512570343447E-4</v>
      </c>
      <c r="GP403" s="223">
        <f t="shared" ca="1" si="788"/>
        <v>2.6981219078131883E-4</v>
      </c>
      <c r="GQ403" s="223">
        <f t="shared" ca="1" si="789"/>
        <v>3.7887750109835911E-4</v>
      </c>
      <c r="GR403" s="223">
        <f t="shared" ca="1" si="790"/>
        <v>1.1975173527415821E-4</v>
      </c>
      <c r="GS403" s="223">
        <f t="shared" ca="1" si="791"/>
        <v>-2.5574810964567641E-4</v>
      </c>
      <c r="GT403" s="223">
        <f t="shared" ca="1" si="792"/>
        <v>-3.8271334525629243E-4</v>
      </c>
      <c r="GU403" s="223">
        <f t="shared" ca="1" si="793"/>
        <v>-1.377598524255828E-4</v>
      </c>
      <c r="GV403" s="223">
        <f t="shared" ca="1" si="794"/>
        <v>2.4106790891300047E-4</v>
      </c>
      <c r="GW403" s="223">
        <f t="shared" ca="1" si="795"/>
        <v>3.8562719944377528E-4</v>
      </c>
      <c r="GX403" s="223">
        <f t="shared" ca="1" si="796"/>
        <v>1.5543609402617639E-4</v>
      </c>
      <c r="GY403" s="223">
        <f t="shared" ca="1" si="797"/>
        <v>-2.2580695447270665E-4</v>
      </c>
      <c r="GZ403" s="223">
        <f t="shared" ca="1" si="798"/>
        <v>-3.8761204393084319E-4</v>
      </c>
      <c r="HA403" s="223">
        <f t="shared" ca="1" si="799"/>
        <v>-1.7273787646167706E-4</v>
      </c>
      <c r="HB403" s="223">
        <f t="shared" ca="1" si="800"/>
        <v>2.1000201130072583E-4</v>
      </c>
      <c r="HC403" s="223">
        <f t="shared" ca="1" si="801"/>
        <v>3.8866309705327717E-4</v>
      </c>
      <c r="HD403" s="223">
        <f t="shared" ca="1" si="802"/>
        <v>1.8962351822272058E-4</v>
      </c>
      <c r="HE403" s="223">
        <f t="shared" ca="1" si="803"/>
        <v>-1.93691154889527E-4</v>
      </c>
      <c r="HF403" s="223">
        <f t="shared" ca="1" si="804"/>
        <v>-3.8877782673204272E-4</v>
      </c>
      <c r="HG403" s="223">
        <f t="shared" ca="1" si="805"/>
        <v>-2.0605234031931662E-4</v>
      </c>
      <c r="HH403" s="223">
        <f t="shared" ca="1" si="806"/>
        <v>1.7691367952084823E-4</v>
      </c>
      <c r="HI403" s="223">
        <f t="shared" ca="1" si="807"/>
        <v>3.8795595657329545E-4</v>
      </c>
      <c r="HJ403" s="223">
        <f t="shared" ca="1" si="808"/>
        <v>2.2198476428002059E-4</v>
      </c>
      <c r="HK403" s="223">
        <f t="shared" ca="1" si="809"/>
        <v>-1.5971000360240538E-4</v>
      </c>
      <c r="HL403" s="223">
        <f t="shared" ca="1" si="810"/>
        <v>-3.8619946653423393E-4</v>
      </c>
      <c r="HM403" s="223">
        <f t="shared" ca="1" si="811"/>
        <v>-2.3738240750001408E-4</v>
      </c>
      <c r="HN403" s="223">
        <f t="shared" ca="1" si="812"/>
        <v>1.4212157229633011E-4</v>
      </c>
      <c r="HO403" s="223">
        <f t="shared" ca="1" si="813"/>
        <v>3.8351258815321441E-4</v>
      </c>
      <c r="HP403" s="223">
        <f t="shared" ca="1" si="814"/>
        <v>2.5220817570808797E-4</v>
      </c>
      <c r="HQ403" s="223">
        <f t="shared" ca="1" si="815"/>
        <v>-1.2419075767422364E-4</v>
      </c>
      <c r="HR403" s="223">
        <f t="shared" ca="1" si="816"/>
        <v>-3.7990179435559663E-4</v>
      </c>
      <c r="HS403" s="223">
        <f t="shared" ca="1" si="817"/>
        <v>-2.6642635233006226E-4</v>
      </c>
      <c r="HT403" s="223">
        <f t="shared" ca="1" si="818"/>
        <v>1.0596075663905449E-4</v>
      </c>
      <c r="HU403" s="223">
        <f t="shared" ca="1" si="819"/>
        <v>3.7537578385991128E-4</v>
      </c>
      <c r="HV403" s="223">
        <f t="shared" ca="1" si="820"/>
        <v>2.8000268453307308E-4</v>
      </c>
      <c r="HW403" s="223">
        <f t="shared" ca="1" si="821"/>
        <v>-8.747548686006512E-5</v>
      </c>
      <c r="HX403" s="223">
        <f t="shared" ca="1" si="822"/>
        <v>-3.6994546022186902E-4</v>
      </c>
      <c r="HY403" s="223">
        <f t="shared" ca="1" si="823"/>
        <v>-2.9290446574370546E-4</v>
      </c>
      <c r="HZ403" s="223">
        <f t="shared" ca="1" si="824"/>
        <v>6.8779480971292809E-5</v>
      </c>
      <c r="IA403" s="223">
        <f t="shared" ca="1" si="825"/>
        <v>3.6362390556676034E-4</v>
      </c>
      <c r="IB403" s="223">
        <f t="shared" ca="1" si="826"/>
        <v>3.0510061444096728E-4</v>
      </c>
      <c r="IC403" s="223">
        <f t="shared" ca="1" si="827"/>
        <v>-4.9917779288478789E-5</v>
      </c>
      <c r="ID403" s="223">
        <f t="shared" ca="1" si="828"/>
        <v>-3.5642634907344915E-4</v>
      </c>
      <c r="IE403" s="223">
        <f t="shared" ca="1" si="829"/>
        <v>1.0436047773274435E-4</v>
      </c>
      <c r="IF403" s="223">
        <f t="shared" ca="1" si="830"/>
        <v>3.0935821303088663E-5</v>
      </c>
      <c r="IG403" s="223">
        <f t="shared" ca="1" si="831"/>
        <v>3.4837013028595458E-4</v>
      </c>
      <c r="IH403" s="223">
        <f t="shared" ca="1" si="832"/>
        <v>3.2726025864683334E-4</v>
      </c>
      <c r="II403" s="223">
        <f t="shared" ca="1" si="833"/>
        <v>-1.1879336214510537E-5</v>
      </c>
      <c r="IJ403" s="223">
        <f t="shared" ca="1" si="834"/>
        <v>-3.3947465734098642E-4</v>
      </c>
      <c r="IK403" s="223">
        <f t="shared" ca="1" si="835"/>
        <v>-3.3717036963159099E-4</v>
      </c>
      <c r="IL403" s="223">
        <f t="shared" ca="1" si="836"/>
        <v>-7.2057672355043865E-6</v>
      </c>
      <c r="IM403" s="223">
        <f t="shared" ca="1" si="837"/>
        <v>3.2976136021201015E-4</v>
      </c>
      <c r="IN403" s="223">
        <f t="shared" ca="1" si="838"/>
        <v>3.4626820766327514E-4</v>
      </c>
      <c r="IO403" s="223">
        <f t="shared" ca="1" si="839"/>
        <v>2.6273511361098265E-5</v>
      </c>
      <c r="IP403" s="223">
        <f t="shared" ca="1" si="840"/>
        <v>-3.1925363908260512E-4</v>
      </c>
      <c r="IQ403" s="223">
        <f t="shared" ca="1" si="841"/>
        <v>-3.545318552531805E-4</v>
      </c>
      <c r="IR403" s="223">
        <f t="shared" ca="1" si="842"/>
        <v>-4.5277960296546418E-5</v>
      </c>
      <c r="IS403" s="223">
        <f t="shared" ca="1" si="843"/>
        <v>3.0797680797332752E-4</v>
      </c>
      <c r="IT403" s="223">
        <f t="shared" ca="1" si="844"/>
        <v>3.6194140455046242E-4</v>
      </c>
      <c r="IU403" s="223">
        <f t="shared" ca="1" si="845"/>
        <v>6.4173330659748385E-5</v>
      </c>
      <c r="IV403" s="223">
        <f t="shared" ca="1" si="846"/>
        <v>-2.9595803375805931E-4</v>
      </c>
      <c r="IW403" s="223">
        <f t="shared" ca="1" si="847"/>
        <v>-3.6847900530185532E-4</v>
      </c>
      <c r="IX403" s="223">
        <f t="shared" ca="1" si="848"/>
        <v>-8.291410184847113E-5</v>
      </c>
      <c r="IY403" s="223">
        <f t="shared" ca="1" si="849"/>
        <v>2.8322627071661295E-4</v>
      </c>
      <c r="IZ403" s="223">
        <f t="shared" ca="1" si="850"/>
        <v>3.741289078545275E-4</v>
      </c>
      <c r="JA403" s="223">
        <f t="shared" ca="1" si="851"/>
        <v>1.0145512570344477E-4</v>
      </c>
      <c r="JB403" s="223">
        <f t="shared" ca="1" si="852"/>
        <v>-2.698121907813191E-4</v>
      </c>
    </row>
    <row r="404" spans="2:262">
      <c r="B404" s="230">
        <v>43</v>
      </c>
      <c r="C404" s="229">
        <f t="shared" si="853"/>
        <v>8.3984375000000042E-4</v>
      </c>
      <c r="D404" s="226">
        <f t="shared" ca="1" si="597"/>
        <v>58.222547664796885</v>
      </c>
      <c r="E404" s="225">
        <f ca="1">AW361</f>
        <v>0.12254766479688334</v>
      </c>
      <c r="F404" s="224">
        <v>43</v>
      </c>
      <c r="G404" s="223">
        <f t="shared" ca="1" si="854"/>
        <v>-2.1644690883254247E-3</v>
      </c>
      <c r="H404" s="223">
        <f t="shared" ca="1" si="598"/>
        <v>-5.486824305654315E-4</v>
      </c>
      <c r="I404" s="223">
        <f t="shared" ca="1" si="599"/>
        <v>1.6235799320575342E-3</v>
      </c>
      <c r="J404" s="223">
        <f t="shared" ca="1" si="600"/>
        <v>2.1492016574688605E-3</v>
      </c>
      <c r="K404" s="223">
        <f t="shared" ca="1" si="601"/>
        <v>4.9509529134977935E-4</v>
      </c>
      <c r="L404" s="223">
        <f t="shared" ca="1" si="602"/>
        <v>-1.6611385092932909E-3</v>
      </c>
      <c r="M404" s="223">
        <f t="shared" ca="1" si="603"/>
        <v>-2.1326396278976627E-3</v>
      </c>
      <c r="N404" s="223">
        <f t="shared" ca="1" si="604"/>
        <v>-4.4120992524342389E-4</v>
      </c>
      <c r="O404" s="223">
        <f t="shared" ca="1" si="605"/>
        <v>1.6976964788050204E-3</v>
      </c>
      <c r="P404" s="223">
        <f t="shared" ca="1" si="606"/>
        <v>2.1147929759591515E-3</v>
      </c>
      <c r="Q404" s="223">
        <f t="shared" ca="1" si="607"/>
        <v>3.870587907760047E-4</v>
      </c>
      <c r="R404" s="223">
        <f t="shared" ca="1" si="608"/>
        <v>-1.7332318194388755E-3</v>
      </c>
      <c r="S404" s="223">
        <f t="shared" ca="1" si="609"/>
        <v>-2.0956724518091246E-3</v>
      </c>
      <c r="T404" s="223">
        <f t="shared" ca="1" si="610"/>
        <v>-3.3267450656607916E-4</v>
      </c>
      <c r="U404" s="223">
        <f t="shared" ca="1" si="611"/>
        <v>1.7677231260344126E-3</v>
      </c>
      <c r="V404" s="223">
        <f t="shared" ca="1" si="612"/>
        <v>2.0752895729363695E-3</v>
      </c>
      <c r="W404" s="223">
        <f t="shared" ca="1" si="613"/>
        <v>2.7808983167289898E-4</v>
      </c>
      <c r="X404" s="223">
        <f t="shared" ca="1" si="614"/>
        <v>-1.8011496223182565E-3</v>
      </c>
      <c r="Y404" s="223">
        <f t="shared" ca="1" si="615"/>
        <v>-2.0536566172249535E-3</v>
      </c>
      <c r="Z404" s="223">
        <f t="shared" ca="1" si="616"/>
        <v>-2.2333764586357171E-4</v>
      </c>
      <c r="AA404" s="223">
        <f t="shared" ca="1" si="617"/>
        <v>1.8334911734189335E-3</v>
      </c>
      <c r="AB404" s="223">
        <f t="shared" ca="1" si="618"/>
        <v>2.030786615558488E-3</v>
      </c>
      <c r="AC404" s="223">
        <f t="shared" ca="1" si="619"/>
        <v>1.6845092980750844E-4</v>
      </c>
      <c r="AD404" s="223">
        <f t="shared" ca="1" si="620"/>
        <v>-1.8647282979953939E-3</v>
      </c>
      <c r="AE404" s="223">
        <f t="shared" ca="1" si="621"/>
        <v>-2.0066933439708092E-3</v>
      </c>
      <c r="AF404" s="223">
        <f t="shared" ca="1" si="622"/>
        <v>-1.1346274521010732E-4</v>
      </c>
      <c r="AG404" s="223">
        <f t="shared" ca="1" si="623"/>
        <v>1.894842179971824E-3</v>
      </c>
      <c r="AH404" s="223">
        <f t="shared" ca="1" si="624"/>
        <v>1.9813913153478228E-3</v>
      </c>
      <c r="AI404" s="223">
        <f t="shared" ca="1" si="625"/>
        <v>5.8406214897644814E-5</v>
      </c>
      <c r="AJ404" s="223">
        <f t="shared" ca="1" si="626"/>
        <v>-1.923814679871752E-3</v>
      </c>
      <c r="AK404" s="223">
        <f t="shared" ca="1" si="627"/>
        <v>-1.9548957706854607E-3</v>
      </c>
      <c r="AL404" s="223">
        <f t="shared" ca="1" si="628"/>
        <v>-3.3145028652769009E-6</v>
      </c>
      <c r="AM404" s="223">
        <f t="shared" ca="1" si="629"/>
        <v>1.9516283457445898E-3</v>
      </c>
      <c r="AN404" s="223">
        <f t="shared" ca="1" si="630"/>
        <v>1.9272226699091025E-3</v>
      </c>
      <c r="AO404" s="223">
        <f t="shared" ca="1" si="631"/>
        <v>-5.1779205699679573E-5</v>
      </c>
      <c r="AP404" s="223">
        <f t="shared" ca="1" si="632"/>
        <v>-1.9782664236780425E-3</v>
      </c>
      <c r="AQ404" s="223">
        <f t="shared" ca="1" si="633"/>
        <v>-1.8983886822598885E-3</v>
      </c>
      <c r="AR404" s="223">
        <f t="shared" ca="1" si="634"/>
        <v>1.068417244072719E-4</v>
      </c>
      <c r="AS404" s="223">
        <f t="shared" ca="1" si="635"/>
        <v>2.0037128678900102E-3</v>
      </c>
      <c r="AT404" s="223">
        <f t="shared" ca="1" si="636"/>
        <v>1.8684111762538062E-3</v>
      </c>
      <c r="AU404" s="223">
        <f t="shared" ca="1" si="637"/>
        <v>-1.6183988565515056E-4</v>
      </c>
      <c r="AV404" s="223">
        <f t="shared" ca="1" si="638"/>
        <v>-2.0279523503940111E-3</v>
      </c>
      <c r="AW404" s="223">
        <f t="shared" ca="1" si="639"/>
        <v>-1.8373082092195423E-3</v>
      </c>
      <c r="AX404" s="223">
        <f t="shared" ca="1" si="640"/>
        <v>2.1674056060749379E-4</v>
      </c>
      <c r="AY404" s="223">
        <f t="shared" ca="1" si="641"/>
        <v>2.050970270232157E-3</v>
      </c>
      <c r="AZ404" s="223">
        <f t="shared" ca="1" si="642"/>
        <v>1.8050985164214241E-3</v>
      </c>
      <c r="BA404" s="223">
        <f t="shared" ca="1" si="643"/>
        <v>-2.7151067915059447E-4</v>
      </c>
      <c r="BB404" s="223">
        <f t="shared" ca="1" si="644"/>
        <v>-2.0727527622702337E-3</v>
      </c>
      <c r="BC404" s="223">
        <f t="shared" ca="1" si="645"/>
        <v>-1.7718014997739943E-3</v>
      </c>
      <c r="BD404" s="223">
        <f t="shared" ca="1" si="646"/>
        <v>3.2611724981299723E-4</v>
      </c>
      <c r="BE404" s="223">
        <f t="shared" ca="1" si="647"/>
        <v>2.0932867055495365E-3</v>
      </c>
      <c r="BF404" s="223">
        <f t="shared" ca="1" si="648"/>
        <v>1.7374372161550163E-3</v>
      </c>
      <c r="BG404" s="223">
        <f t="shared" ca="1" si="649"/>
        <v>-3.8052737963842201E-4</v>
      </c>
      <c r="BH404" s="223">
        <f t="shared" ca="1" si="650"/>
        <v>-2.1125597311904476E-3</v>
      </c>
      <c r="BI404" s="223">
        <f t="shared" ca="1" si="651"/>
        <v>-1.7020263653239982E-3</v>
      </c>
      <c r="BJ404" s="223">
        <f t="shared" ca="1" si="652"/>
        <v>4.3470829399918785E-4</v>
      </c>
      <c r="BK404" s="223">
        <f t="shared" ca="1" si="653"/>
        <v>2.1305602298429863E-3</v>
      </c>
      <c r="BL404" s="223">
        <f t="shared" ca="1" si="654"/>
        <v>1.6655902774533741E-3</v>
      </c>
      <c r="BM404" s="223">
        <f t="shared" ca="1" si="655"/>
        <v>-4.8862735633843862E-4</v>
      </c>
      <c r="BN404" s="223">
        <f t="shared" ca="1" si="656"/>
        <v>-2.1472773586798462E-3</v>
      </c>
      <c r="BO404" s="223">
        <f t="shared" ca="1" si="657"/>
        <v>-1.6281509002800552E-3</v>
      </c>
      <c r="BP404" s="223">
        <f t="shared" ca="1" si="658"/>
        <v>5.422520878292003E-4</v>
      </c>
      <c r="BQ404" s="223">
        <f t="shared" ca="1" si="659"/>
        <v>2.1627010479277134E-3</v>
      </c>
      <c r="BR404" s="223">
        <f t="shared" ca="1" si="660"/>
        <v>1.589730785884869E-3</v>
      </c>
      <c r="BS404" s="223">
        <f t="shared" ca="1" si="661"/>
        <v>-5.955501869383342E-4</v>
      </c>
      <c r="BT404" s="223">
        <f t="shared" ca="1" si="662"/>
        <v>-2.1768220069329014E-3</v>
      </c>
      <c r="BU404" s="223">
        <f t="shared" ca="1" si="663"/>
        <v>-1.5503530771081282E-3</v>
      </c>
      <c r="BV404" s="223">
        <f t="shared" ca="1" si="664"/>
        <v>6.4848954888394332E-4</v>
      </c>
      <c r="BW404" s="223">
        <f t="shared" ca="1" si="665"/>
        <v>2.1896317297577387E-3</v>
      </c>
      <c r="BX404" s="223">
        <f t="shared" ca="1" si="666"/>
        <v>1.5100414936091962E-3</v>
      </c>
      <c r="BY404" s="223">
        <f t="shared" ca="1" si="667"/>
        <v>-7.0103828497386012E-4</v>
      </c>
      <c r="BZ404" s="223">
        <f t="shared" ca="1" si="668"/>
        <v>-2.2011225003041733E-3</v>
      </c>
      <c r="CA404" s="223">
        <f t="shared" ca="1" si="669"/>
        <v>-1.4688203175785789E-3</v>
      </c>
      <c r="CB404" s="223">
        <f t="shared" ca="1" si="670"/>
        <v>7.5316474181444902E-4</v>
      </c>
      <c r="CC404" s="223">
        <f t="shared" ca="1" si="671"/>
        <v>2.2112873969616902E-3</v>
      </c>
      <c r="CD404" s="223">
        <f t="shared" ca="1" si="672"/>
        <v>1.4267143791114054E-3</v>
      </c>
      <c r="CE404" s="223">
        <f t="shared" ca="1" si="673"/>
        <v>-8.0483752037718251E-4</v>
      </c>
      <c r="CF404" s="223">
        <f t="shared" ca="1" si="674"/>
        <v>-2.2201202967766444E-3</v>
      </c>
      <c r="CG404" s="223">
        <f t="shared" ca="1" si="675"/>
        <v>-1.3837490412505178E-3</v>
      </c>
      <c r="CH404" s="223">
        <f t="shared" ca="1" si="676"/>
        <v>8.5602549491248356E-4</v>
      </c>
      <c r="CI404" s="223">
        <f t="shared" ca="1" si="677"/>
        <v>2.2276158791404606E-3</v>
      </c>
      <c r="CJ404" s="223">
        <f t="shared" ca="1" si="678"/>
        <v>1.3399501847089152E-3</v>
      </c>
      <c r="CK404" s="223">
        <f t="shared" ca="1" si="679"/>
        <v>-9.0669783169850448E-4</v>
      </c>
      <c r="CL404" s="223">
        <f t="shared" ca="1" si="680"/>
        <v>-2.2337696289946099E-3</v>
      </c>
      <c r="CM404" s="223">
        <f t="shared" ca="1" si="681"/>
        <v>-1.2953441922799831E-3</v>
      </c>
      <c r="CN404" s="223">
        <f t="shared" ca="1" si="682"/>
        <v>9.5682400761429645E-4</v>
      </c>
      <c r="CO404" s="223">
        <f t="shared" ca="1" si="683"/>
        <v>2.2385778395502751E-3</v>
      </c>
      <c r="CP404" s="223">
        <f t="shared" ca="1" si="684"/>
        <v>1.2499579329456867E-3</v>
      </c>
      <c r="CQ404" s="223">
        <f t="shared" ca="1" si="685"/>
        <v>-1.0063738285258851E-3</v>
      </c>
      <c r="CR404" s="223">
        <f t="shared" ca="1" si="686"/>
        <v>-2.2420376145212157E-3</v>
      </c>
      <c r="CS404" s="223">
        <f t="shared" ca="1" si="687"/>
        <v>-1.2038187456914948E-3</v>
      </c>
      <c r="CT404" s="223">
        <f t="shared" ca="1" si="688"/>
        <v>1.0553174474738818E-3</v>
      </c>
      <c r="CU404" s="223">
        <f t="shared" ca="1" si="689"/>
        <v>2.2441468698683525E-3</v>
      </c>
      <c r="CV404" s="223">
        <f t="shared" ca="1" si="690"/>
        <v>1.1569544230385805E-3</v>
      </c>
      <c r="CW404" s="223">
        <f t="shared" ca="1" si="691"/>
        <v>-1.1036253826524098E-3</v>
      </c>
      <c r="CX404" s="223">
        <f t="shared" ca="1" si="692"/>
        <v>-2.2449043350551388E-3</v>
      </c>
      <c r="CY404" s="223">
        <f t="shared" ca="1" si="693"/>
        <v>-1.1093931943025673E-3</v>
      </c>
      <c r="CZ404" s="223">
        <f t="shared" ca="1" si="694"/>
        <v>1.1512685351676116E-3</v>
      </c>
      <c r="DA404" s="223">
        <f t="shared" ca="1" si="695"/>
        <v>2.244309553812867E-3</v>
      </c>
      <c r="DB404" s="223">
        <f t="shared" ca="1" si="696"/>
        <v>1.0611637085891621E-3</v>
      </c>
      <c r="DC404" s="223">
        <f t="shared" ca="1" si="697"/>
        <v>-1.198218206565959E-3</v>
      </c>
      <c r="DD404" s="223">
        <f t="shared" ca="1" si="698"/>
        <v>-2.2423628844155177E-3</v>
      </c>
      <c r="DE404" s="223">
        <f t="shared" ca="1" si="699"/>
        <v>-1.0122950175371979E-3</v>
      </c>
      <c r="DF404" s="223">
        <f t="shared" ca="1" si="700"/>
        <v>1.2444461161209351E-3</v>
      </c>
      <c r="DG404" s="223">
        <f t="shared" ca="1" si="701"/>
        <v>2.2390654994639443E-3</v>
      </c>
      <c r="DH404" s="223">
        <f t="shared" ca="1" si="702"/>
        <v>9.6281655781878923E-4</v>
      </c>
      <c r="DI404" s="223">
        <f t="shared" ca="1" si="703"/>
        <v>-1.289924417868371E-3</v>
      </c>
      <c r="DJ404" s="223">
        <f t="shared" ca="1" si="704"/>
        <v>-2.2344193851795485E-3</v>
      </c>
      <c r="DK404" s="223">
        <f t="shared" ca="1" si="705"/>
        <v>-9.1275813340800963E-4</v>
      </c>
      <c r="DL404" s="223">
        <f t="shared" ca="1" si="706"/>
        <v>1.33462571737989E-3</v>
      </c>
      <c r="DM404" s="223">
        <f t="shared" ca="1" si="707"/>
        <v>2.22842734020784E-3</v>
      </c>
      <c r="DN404" s="223">
        <f t="shared" ca="1" si="708"/>
        <v>8.6214989762786103E-4</v>
      </c>
      <c r="DO404" s="223">
        <f t="shared" ca="1" si="709"/>
        <v>-1.3785230882641037E-3</v>
      </c>
      <c r="DP404" s="223">
        <f t="shared" ca="1" si="710"/>
        <v>-2.2210929739326589E-3</v>
      </c>
      <c r="DQ404" s="223">
        <f t="shared" ca="1" si="711"/>
        <v>-8.1102233498724205E-4</v>
      </c>
      <c r="DR404" s="223">
        <f t="shared" ca="1" si="712"/>
        <v>1.4215900883862704E-3</v>
      </c>
      <c r="DS404" s="223">
        <f t="shared" ca="1" si="713"/>
        <v>2.2124207043019923E-3</v>
      </c>
      <c r="DT404" s="223">
        <f t="shared" ca="1" si="714"/>
        <v>7.5940624281813486E-4</v>
      </c>
      <c r="DU404" s="223">
        <f t="shared" ca="1" si="715"/>
        <v>-1.4638007757958463E-3</v>
      </c>
      <c r="DV404" s="223">
        <f t="shared" ca="1" si="716"/>
        <v>-2.2024157551667981E-3</v>
      </c>
      <c r="DW404" s="223">
        <f t="shared" ca="1" si="717"/>
        <v>-7.073327127243527E-4</v>
      </c>
      <c r="DX404" s="223">
        <f t="shared" ca="1" si="718"/>
        <v>1.5051297243531196E-3</v>
      </c>
      <c r="DY404" s="223">
        <f t="shared" ca="1" si="719"/>
        <v>2.1910841531343145E-3</v>
      </c>
      <c r="DZ404" s="223">
        <f t="shared" ca="1" si="720"/>
        <v>6.5483311185329871E-4</v>
      </c>
      <c r="EA404" s="223">
        <f t="shared" ca="1" si="721"/>
        <v>-1.5455520390448916E-3</v>
      </c>
      <c r="EB404" s="223">
        <f t="shared" ca="1" si="722"/>
        <v>-2.1784327239378963E-3</v>
      </c>
      <c r="EC404" s="223">
        <f t="shared" ca="1" si="723"/>
        <v>-6.0193906400151276E-4</v>
      </c>
      <c r="ED404" s="223">
        <f t="shared" ca="1" si="724"/>
        <v>1.5850433709802558E-3</v>
      </c>
      <c r="EE404" s="223">
        <f t="shared" ca="1" si="725"/>
        <v>2.164469088325423E-3</v>
      </c>
      <c r="EF404" s="223">
        <f t="shared" ca="1" si="726"/>
        <v>5.4868243056546261E-4</v>
      </c>
      <c r="EG404" s="223">
        <f t="shared" ca="1" si="727"/>
        <v>-1.6235799320575301E-3</v>
      </c>
      <c r="EH404" s="223">
        <f t="shared" ca="1" si="728"/>
        <v>-2.1492016574688731E-3</v>
      </c>
      <c r="EI404" s="223">
        <f t="shared" ca="1" si="729"/>
        <v>-4.9509529134979669E-4</v>
      </c>
      <c r="EJ404" s="223">
        <f t="shared" ca="1" si="730"/>
        <v>1.6611385092932965E-3</v>
      </c>
      <c r="EK404" s="223">
        <f t="shared" ca="1" si="731"/>
        <v>2.1326396278976718E-3</v>
      </c>
      <c r="EL404" s="223">
        <f t="shared" ca="1" si="732"/>
        <v>4.4120992524342747E-4</v>
      </c>
      <c r="EM404" s="223">
        <f t="shared" ca="1" si="733"/>
        <v>-1.697696478804992E-3</v>
      </c>
      <c r="EN404" s="223">
        <f t="shared" ca="1" si="734"/>
        <v>-2.1147929759591571E-3</v>
      </c>
      <c r="EO404" s="223">
        <f t="shared" ca="1" si="735"/>
        <v>-3.8705879077599288E-4</v>
      </c>
      <c r="EP404" s="223">
        <f t="shared" ca="1" si="736"/>
        <v>1.7332318194388577E-3</v>
      </c>
      <c r="EQ404" s="223">
        <f t="shared" ca="1" si="737"/>
        <v>2.0956724518091259E-3</v>
      </c>
      <c r="ER404" s="223">
        <f t="shared" ca="1" si="738"/>
        <v>3.326745065661184E-4</v>
      </c>
      <c r="ES404" s="223">
        <f t="shared" ca="1" si="739"/>
        <v>-1.7677231260344053E-3</v>
      </c>
      <c r="ET404" s="223">
        <f t="shared" ca="1" si="740"/>
        <v>-2.0752895729363651E-3</v>
      </c>
      <c r="EU404" s="223">
        <f t="shared" ca="1" si="741"/>
        <v>-2.7808983167292641E-4</v>
      </c>
      <c r="EV404" s="223">
        <f t="shared" ca="1" si="742"/>
        <v>1.8011496223182544E-3</v>
      </c>
      <c r="EW404" s="223">
        <f t="shared" ca="1" si="743"/>
        <v>2.0536566172249678E-3</v>
      </c>
      <c r="EX404" s="223">
        <f t="shared" ca="1" si="744"/>
        <v>2.233376458635832E-4</v>
      </c>
      <c r="EY404" s="223">
        <f t="shared" ca="1" si="745"/>
        <v>-1.8334911734189038E-3</v>
      </c>
      <c r="EZ404" s="223">
        <f t="shared" ca="1" si="746"/>
        <v>-2.0307866155584962E-3</v>
      </c>
      <c r="FA404" s="223">
        <f t="shared" ca="1" si="747"/>
        <v>-1.6845092980750432E-4</v>
      </c>
      <c r="FB404" s="223">
        <f t="shared" ca="1" si="748"/>
        <v>1.864728297995374E-3</v>
      </c>
      <c r="FC404" s="223">
        <f t="shared" ca="1" si="749"/>
        <v>2.0066933439708144E-3</v>
      </c>
      <c r="FD404" s="223">
        <f t="shared" ca="1" si="750"/>
        <v>1.1346274521015893E-4</v>
      </c>
      <c r="FE404" s="223">
        <f t="shared" ca="1" si="751"/>
        <v>-1.8948421799718136E-3</v>
      </c>
      <c r="FF404" s="223">
        <f t="shared" ca="1" si="752"/>
        <v>-1.9813913153478211E-3</v>
      </c>
      <c r="FG404" s="223">
        <f t="shared" ca="1" si="753"/>
        <v>-5.8406214897680376E-5</v>
      </c>
      <c r="FH404" s="223">
        <f t="shared" ca="1" si="754"/>
        <v>1.9238146798717501E-3</v>
      </c>
      <c r="FI404" s="223">
        <f t="shared" ca="1" si="755"/>
        <v>1.9548957706854858E-3</v>
      </c>
      <c r="FJ404" s="223">
        <f t="shared" ca="1" si="756"/>
        <v>3.3145028652970671E-6</v>
      </c>
      <c r="FK404" s="223">
        <f t="shared" ca="1" si="757"/>
        <v>-1.9516283457445957E-3</v>
      </c>
      <c r="FL404" s="223">
        <f t="shared" ca="1" si="758"/>
        <v>-1.9272226699091209E-3</v>
      </c>
      <c r="FM404" s="223">
        <f t="shared" ca="1" si="759"/>
        <v>5.177920569967567E-5</v>
      </c>
      <c r="FN404" s="223">
        <f t="shared" ca="1" si="760"/>
        <v>1.9782664236780182E-3</v>
      </c>
      <c r="FO404" s="223">
        <f t="shared" ca="1" si="761"/>
        <v>1.8983886822598992E-3</v>
      </c>
      <c r="FP404" s="223">
        <f t="shared" ca="1" si="762"/>
        <v>-1.0684172440728382E-4</v>
      </c>
      <c r="FQ404" s="223">
        <f t="shared" ca="1" si="763"/>
        <v>-2.0037128678899942E-3</v>
      </c>
      <c r="FR404" s="223">
        <f t="shared" ca="1" si="764"/>
        <v>-1.8684111762538081E-3</v>
      </c>
      <c r="FS404" s="223">
        <f t="shared" ca="1" si="765"/>
        <v>1.6183988565511499E-4</v>
      </c>
      <c r="FT404" s="223">
        <f t="shared" ca="1" si="766"/>
        <v>2.0279523503940024E-3</v>
      </c>
      <c r="FU404" s="223">
        <f t="shared" ca="1" si="767"/>
        <v>1.8373082092195355E-3</v>
      </c>
      <c r="FV404" s="223">
        <f t="shared" ca="1" si="768"/>
        <v>-2.1674056060747428E-4</v>
      </c>
      <c r="FW404" s="223">
        <f t="shared" ca="1" si="769"/>
        <v>-2.0509702702321557E-3</v>
      </c>
      <c r="FX404" s="223">
        <f t="shared" ca="1" si="770"/>
        <v>-1.8050985164214451E-3</v>
      </c>
      <c r="FY404" s="223">
        <f t="shared" ca="1" si="771"/>
        <v>2.7151067915057473E-4</v>
      </c>
      <c r="FZ404" s="223">
        <f t="shared" ca="1" si="772"/>
        <v>2.0727527622702137E-3</v>
      </c>
      <c r="GA404" s="223">
        <f t="shared" ca="1" si="773"/>
        <v>1.7718014997740064E-3</v>
      </c>
      <c r="GB404" s="223">
        <f t="shared" ca="1" si="774"/>
        <v>-3.2611724981299354E-4</v>
      </c>
      <c r="GC404" s="223">
        <f t="shared" ca="1" si="775"/>
        <v>-2.0932867055495235E-3</v>
      </c>
      <c r="GD404" s="223">
        <f t="shared" ca="1" si="776"/>
        <v>-1.7374372161550289E-3</v>
      </c>
      <c r="GE404" s="223">
        <f t="shared" ca="1" si="777"/>
        <v>3.8052737963837073E-4</v>
      </c>
      <c r="GF404" s="223">
        <f t="shared" ca="1" si="778"/>
        <v>2.1125597311904411E-3</v>
      </c>
      <c r="GG404" s="223">
        <f t="shared" ca="1" si="779"/>
        <v>1.7020263653240006E-3</v>
      </c>
      <c r="GH404" s="223">
        <f t="shared" ca="1" si="780"/>
        <v>-4.3470829399915262E-4</v>
      </c>
      <c r="GI404" s="223">
        <f t="shared" ca="1" si="781"/>
        <v>-2.130560229842985E-3</v>
      </c>
      <c r="GJ404" s="223">
        <f t="shared" ca="1" si="782"/>
        <v>-1.6655902774534088E-3</v>
      </c>
      <c r="GK404" s="223">
        <f t="shared" ca="1" si="783"/>
        <v>4.8862735633841922E-4</v>
      </c>
      <c r="GL404" s="223">
        <f t="shared" ca="1" si="784"/>
        <v>2.1472773586798497E-3</v>
      </c>
      <c r="GM404" s="223">
        <f t="shared" ca="1" si="785"/>
        <v>1.6281509002800687E-3</v>
      </c>
      <c r="GN404" s="223">
        <f t="shared" ca="1" si="786"/>
        <v>-5.422520878291809E-4</v>
      </c>
      <c r="GO404" s="223">
        <f t="shared" ca="1" si="787"/>
        <v>-2.1627010479276995E-3</v>
      </c>
      <c r="GP404" s="223">
        <f t="shared" ca="1" si="788"/>
        <v>-1.5897307858848831E-3</v>
      </c>
      <c r="GQ404" s="223">
        <f t="shared" ca="1" si="789"/>
        <v>5.955501869383458E-4</v>
      </c>
      <c r="GR404" s="223">
        <f t="shared" ca="1" si="790"/>
        <v>2.1768220069328967E-3</v>
      </c>
      <c r="GS404" s="223">
        <f t="shared" ca="1" si="791"/>
        <v>1.5503530771081425E-3</v>
      </c>
      <c r="GT404" s="223">
        <f t="shared" ca="1" si="792"/>
        <v>-6.4848954888389366E-4</v>
      </c>
      <c r="GU404" s="223">
        <f t="shared" ca="1" si="793"/>
        <v>-2.1896317297577348E-3</v>
      </c>
      <c r="GV404" s="223">
        <f t="shared" ca="1" si="794"/>
        <v>-1.5100414936091873E-3</v>
      </c>
      <c r="GW404" s="223">
        <f t="shared" ca="1" si="795"/>
        <v>7.0103828497384104E-4</v>
      </c>
      <c r="GX404" s="223">
        <f t="shared" ca="1" si="796"/>
        <v>2.2011225003041694E-3</v>
      </c>
      <c r="GY404" s="223">
        <f t="shared" ca="1" si="797"/>
        <v>1.4688203175786182E-3</v>
      </c>
      <c r="GZ404" s="223">
        <f t="shared" ca="1" si="798"/>
        <v>-7.5316474181443026E-4</v>
      </c>
      <c r="HA404" s="223">
        <f t="shared" ca="1" si="799"/>
        <v>-2.2112873969616924E-3</v>
      </c>
      <c r="HB404" s="223">
        <f t="shared" ca="1" si="800"/>
        <v>-1.4267143791114208E-3</v>
      </c>
      <c r="HC404" s="223">
        <f t="shared" ca="1" si="801"/>
        <v>8.0483752037719357E-4</v>
      </c>
      <c r="HD404" s="223">
        <f t="shared" ca="1" si="802"/>
        <v>2.220120296776637E-3</v>
      </c>
      <c r="HE404" s="223">
        <f t="shared" ca="1" si="803"/>
        <v>1.3837490412505335E-3</v>
      </c>
      <c r="HF404" s="223">
        <f t="shared" ca="1" si="804"/>
        <v>-8.5602549491249494E-4</v>
      </c>
      <c r="HG404" s="223">
        <f t="shared" ca="1" si="805"/>
        <v>-2.227615879140458E-3</v>
      </c>
      <c r="HH404" s="223">
        <f t="shared" ca="1" si="806"/>
        <v>-1.3399501847089054E-3</v>
      </c>
      <c r="HI404" s="223">
        <f t="shared" ca="1" si="807"/>
        <v>9.066978316984571E-4</v>
      </c>
      <c r="HJ404" s="223">
        <f t="shared" ca="1" si="808"/>
        <v>2.2337696289946073E-3</v>
      </c>
      <c r="HK404" s="223">
        <f t="shared" ca="1" si="809"/>
        <v>1.2953441922800252E-3</v>
      </c>
      <c r="HL404" s="223">
        <f t="shared" ca="1" si="810"/>
        <v>-9.5682400761427867E-4</v>
      </c>
      <c r="HM404" s="223">
        <f t="shared" ca="1" si="811"/>
        <v>-2.2385778395502764E-3</v>
      </c>
      <c r="HN404" s="223">
        <f t="shared" ca="1" si="812"/>
        <v>-1.2499579329457032E-3</v>
      </c>
      <c r="HO404" s="223">
        <f t="shared" ca="1" si="813"/>
        <v>1.0063738285258671E-3</v>
      </c>
      <c r="HP404" s="223">
        <f t="shared" ca="1" si="814"/>
        <v>2.2420376145212131E-3</v>
      </c>
      <c r="HQ404" s="223">
        <f t="shared" ca="1" si="815"/>
        <v>1.2038187456915115E-3</v>
      </c>
      <c r="HR404" s="223">
        <f t="shared" ca="1" si="816"/>
        <v>-1.0553174474738926E-3</v>
      </c>
      <c r="HS404" s="223">
        <f t="shared" ca="1" si="817"/>
        <v>-2.2441468698683525E-3</v>
      </c>
      <c r="HT404" s="223">
        <f t="shared" ca="1" si="818"/>
        <v>-1.1569544230385974E-3</v>
      </c>
      <c r="HU404" s="223">
        <f t="shared" ca="1" si="819"/>
        <v>1.1036253826523651E-3</v>
      </c>
      <c r="HV404" s="223">
        <f t="shared" ca="1" si="820"/>
        <v>2.2449043350551388E-3</v>
      </c>
      <c r="HW404" s="223">
        <f t="shared" ca="1" si="821"/>
        <v>1.1093931943025567E-3</v>
      </c>
      <c r="HX404" s="223">
        <f t="shared" ca="1" si="822"/>
        <v>-1.1512685351675947E-3</v>
      </c>
      <c r="HY404" s="223">
        <f t="shared" ca="1" si="823"/>
        <v>-2.244309553812867E-3</v>
      </c>
      <c r="HZ404" s="223">
        <f t="shared" ca="1" si="824"/>
        <v>-1.0611637085892077E-3</v>
      </c>
      <c r="IA404" s="223">
        <f t="shared" ca="1" si="825"/>
        <v>1.1982182065659421E-3</v>
      </c>
      <c r="IB404" s="223">
        <f t="shared" ca="1" si="826"/>
        <v>2.2423628844155169E-3</v>
      </c>
      <c r="IC404" s="223">
        <f t="shared" ca="1" si="827"/>
        <v>1.0122950175372152E-3</v>
      </c>
      <c r="ID404" s="223">
        <f t="shared" ca="1" si="828"/>
        <v>-1.2444461161209186E-3</v>
      </c>
      <c r="IE404" s="223">
        <f t="shared" ca="1" si="829"/>
        <v>-1.4593087663743818E-3</v>
      </c>
      <c r="IF404" s="223">
        <f t="shared" ca="1" si="830"/>
        <v>-9.6281655781880711E-4</v>
      </c>
      <c r="IG404" s="223">
        <f t="shared" ca="1" si="831"/>
        <v>1.289924417868381E-3</v>
      </c>
      <c r="IH404" s="223">
        <f t="shared" ca="1" si="832"/>
        <v>2.2344193851795502E-3</v>
      </c>
      <c r="II404" s="223">
        <f t="shared" ca="1" si="833"/>
        <v>9.1275813340799836E-4</v>
      </c>
      <c r="IJ404" s="223">
        <f t="shared" ca="1" si="834"/>
        <v>-1.3346257173798483E-3</v>
      </c>
      <c r="IK404" s="223">
        <f t="shared" ca="1" si="835"/>
        <v>-2.2284273402078418E-3</v>
      </c>
      <c r="IL404" s="223">
        <f t="shared" ca="1" si="836"/>
        <v>-8.6214989762790862E-4</v>
      </c>
      <c r="IM404" s="223">
        <f t="shared" ca="1" si="837"/>
        <v>1.3785230882640881E-3</v>
      </c>
      <c r="IN404" s="223">
        <f t="shared" ca="1" si="838"/>
        <v>2.2210929739326572E-3</v>
      </c>
      <c r="IO404" s="223">
        <f t="shared" ca="1" si="839"/>
        <v>8.1102233498729008E-4</v>
      </c>
      <c r="IP404" s="223">
        <f t="shared" ca="1" si="840"/>
        <v>-1.421590088386206E-3</v>
      </c>
      <c r="IQ404" s="223">
        <f t="shared" ca="1" si="841"/>
        <v>-2.2124207043019901E-3</v>
      </c>
      <c r="IR404" s="223">
        <f t="shared" ca="1" si="842"/>
        <v>-7.5940624281815351E-4</v>
      </c>
      <c r="IS404" s="223">
        <f t="shared" ca="1" si="843"/>
        <v>1.4638007757958071E-3</v>
      </c>
      <c r="IT404" s="223">
        <f t="shared" ca="1" si="844"/>
        <v>2.2024157551667894E-3</v>
      </c>
      <c r="IU404" s="223">
        <f t="shared" ca="1" si="845"/>
        <v>7.0733271272437135E-4</v>
      </c>
      <c r="IV404" s="223">
        <f t="shared" ca="1" si="846"/>
        <v>-1.5051297243531049E-3</v>
      </c>
      <c r="IW404" s="223">
        <f t="shared" ca="1" si="847"/>
        <v>-2.191084153134305E-3</v>
      </c>
      <c r="IX404" s="223">
        <f t="shared" ca="1" si="848"/>
        <v>-6.5483311185331747E-4</v>
      </c>
      <c r="IY404" s="223">
        <f t="shared" ca="1" si="849"/>
        <v>1.5455520390448775E-3</v>
      </c>
      <c r="IZ404" s="223">
        <f t="shared" ca="1" si="850"/>
        <v>2.1784327239379167E-3</v>
      </c>
      <c r="JA404" s="223">
        <f t="shared" ca="1" si="851"/>
        <v>6.0193906400147037E-4</v>
      </c>
      <c r="JB404" s="223">
        <f t="shared" ca="1" si="852"/>
        <v>-1.5850433709802419E-3</v>
      </c>
    </row>
    <row r="405" spans="2:262">
      <c r="B405" s="230">
        <v>44</v>
      </c>
      <c r="C405" s="229">
        <f t="shared" si="853"/>
        <v>8.5937500000000044E-4</v>
      </c>
      <c r="D405" s="226">
        <f t="shared" ca="1" si="597"/>
        <v>58.218182118188992</v>
      </c>
      <c r="E405" s="225">
        <f ca="1">AX361</f>
        <v>0.11818211818899355</v>
      </c>
      <c r="F405" s="224">
        <v>44</v>
      </c>
      <c r="G405" s="223">
        <f t="shared" ca="1" si="854"/>
        <v>-6.9431575923697357E-4</v>
      </c>
      <c r="H405" s="223">
        <f t="shared" ca="1" si="598"/>
        <v>-1.7523642796337692E-4</v>
      </c>
      <c r="I405" s="223">
        <f t="shared" ca="1" si="599"/>
        <v>5.2910399860701376E-4</v>
      </c>
      <c r="J405" s="223">
        <f t="shared" ca="1" si="600"/>
        <v>6.7407222473324401E-4</v>
      </c>
      <c r="K405" s="223">
        <f t="shared" ca="1" si="601"/>
        <v>1.0640689564156999E-4</v>
      </c>
      <c r="L405" s="223">
        <f t="shared" ca="1" si="602"/>
        <v>-5.737524979708029E-4</v>
      </c>
      <c r="M405" s="223">
        <f t="shared" ca="1" si="603"/>
        <v>-6.4733700621997278E-4</v>
      </c>
      <c r="N405" s="223">
        <f t="shared" ca="1" si="604"/>
        <v>-3.6552606746808691E-5</v>
      </c>
      <c r="O405" s="223">
        <f t="shared" ca="1" si="605"/>
        <v>6.1287544713411362E-4</v>
      </c>
      <c r="P405" s="223">
        <f t="shared" ca="1" si="606"/>
        <v>6.1436757846639967E-4</v>
      </c>
      <c r="Q405" s="223">
        <f t="shared" ca="1" si="607"/>
        <v>-3.3653703732611706E-5</v>
      </c>
      <c r="R405" s="223">
        <f t="shared" ca="1" si="608"/>
        <v>-6.4609607070972375E-4</v>
      </c>
      <c r="S405" s="223">
        <f t="shared" ca="1" si="609"/>
        <v>-5.7548145508471414E-4</v>
      </c>
      <c r="T405" s="223">
        <f t="shared" ca="1" si="610"/>
        <v>1.0353591064810134E-4</v>
      </c>
      <c r="U405" s="223">
        <f t="shared" ca="1" si="611"/>
        <v>6.7309443593236025E-4</v>
      </c>
      <c r="V405" s="223">
        <f t="shared" ca="1" si="612"/>
        <v>5.3105313070039915E-4</v>
      </c>
      <c r="W405" s="223">
        <f t="shared" ca="1" si="613"/>
        <v>-1.7242101014556372E-4</v>
      </c>
      <c r="X405" s="223">
        <f t="shared" ca="1" si="614"/>
        <v>-6.9361053378612109E-4</v>
      </c>
      <c r="Y405" s="223">
        <f t="shared" ca="1" si="615"/>
        <v>-4.8151047436426823E-4</v>
      </c>
      <c r="Z405" s="223">
        <f t="shared" ca="1" si="616"/>
        <v>2.3964560106041246E-4</v>
      </c>
      <c r="AA405" s="223">
        <f t="shared" ca="1" si="617"/>
        <v>7.0744678303343489E-4</v>
      </c>
      <c r="AB405" s="223">
        <f t="shared" ca="1" si="618"/>
        <v>4.2733060893960926E-4</v>
      </c>
      <c r="AC405" s="223">
        <f t="shared" ca="1" si="619"/>
        <v>-3.0456227383343816E-4</v>
      </c>
      <c r="AD405" s="223">
        <f t="shared" ca="1" si="620"/>
        <v>-7.1446993303038659E-4</v>
      </c>
      <c r="AE405" s="223">
        <f t="shared" ca="1" si="621"/>
        <v>-3.6903531614818866E-4</v>
      </c>
      <c r="AF405" s="223">
        <f t="shared" ca="1" si="622"/>
        <v>3.6654584541877342E-4</v>
      </c>
      <c r="AG405" s="223">
        <f t="shared" ca="1" si="623"/>
        <v>7.1461234700326151E-4</v>
      </c>
      <c r="AH405" s="223">
        <f t="shared" ca="1" si="624"/>
        <v>3.0718601152703679E-4</v>
      </c>
      <c r="AI405" s="223">
        <f t="shared" ca="1" si="625"/>
        <v>-4.249993801383846E-4</v>
      </c>
      <c r="AJ405" s="223">
        <f t="shared" ca="1" si="626"/>
        <v>-7.0787265342764924E-4</v>
      </c>
      <c r="AK405" s="223">
        <f t="shared" ca="1" si="627"/>
        <v>-2.4237833768992408E-4</v>
      </c>
      <c r="AL405" s="223">
        <f t="shared" ca="1" si="628"/>
        <v>4.793599384989694E-4</v>
      </c>
      <c r="AM405" s="223">
        <f t="shared" ca="1" si="629"/>
        <v>6.9431575923697432E-4</v>
      </c>
      <c r="AN405" s="223">
        <f t="shared" ca="1" si="630"/>
        <v>1.7523642796338034E-4</v>
      </c>
      <c r="AO405" s="223">
        <f t="shared" ca="1" si="631"/>
        <v>-5.2910399860701138E-4</v>
      </c>
      <c r="AP405" s="223">
        <f t="shared" ca="1" si="632"/>
        <v>-6.740722247332452E-4</v>
      </c>
      <c r="AQ405" s="223">
        <f t="shared" ca="1" si="633"/>
        <v>-1.0640689564157341E-4</v>
      </c>
      <c r="AR405" s="223">
        <f t="shared" ca="1" si="634"/>
        <v>5.7375249797080074E-4</v>
      </c>
      <c r="AS405" s="223">
        <f t="shared" ca="1" si="635"/>
        <v>6.473370062199743E-4</v>
      </c>
      <c r="AT405" s="223">
        <f t="shared" ca="1" si="636"/>
        <v>3.6552606746812269E-5</v>
      </c>
      <c r="AU405" s="223">
        <f t="shared" ca="1" si="637"/>
        <v>-6.1287544713411178E-4</v>
      </c>
      <c r="AV405" s="223">
        <f t="shared" ca="1" si="638"/>
        <v>-6.1436757846640151E-4</v>
      </c>
      <c r="AW405" s="223">
        <f t="shared" ca="1" si="639"/>
        <v>3.3653703732608182E-5</v>
      </c>
      <c r="AX405" s="223">
        <f t="shared" ca="1" si="640"/>
        <v>6.4609607070972223E-4</v>
      </c>
      <c r="AY405" s="223">
        <f t="shared" ca="1" si="641"/>
        <v>5.754814550847162E-4</v>
      </c>
      <c r="AZ405" s="223">
        <f t="shared" ca="1" si="642"/>
        <v>-1.0353591064809787E-4</v>
      </c>
      <c r="BA405" s="223">
        <f t="shared" ca="1" si="643"/>
        <v>-6.7309443593235895E-4</v>
      </c>
      <c r="BB405" s="223">
        <f t="shared" ca="1" si="644"/>
        <v>-5.3105313070040143E-4</v>
      </c>
      <c r="BC405" s="223">
        <f t="shared" ca="1" si="645"/>
        <v>1.7242101014556025E-4</v>
      </c>
      <c r="BD405" s="223">
        <f t="shared" ca="1" si="646"/>
        <v>6.9361053378612023E-4</v>
      </c>
      <c r="BE405" s="223">
        <f t="shared" ca="1" si="647"/>
        <v>4.8151047436427089E-4</v>
      </c>
      <c r="BF405" s="223">
        <f t="shared" ca="1" si="648"/>
        <v>-2.3964560106040915E-4</v>
      </c>
      <c r="BG405" s="223">
        <f t="shared" ca="1" si="649"/>
        <v>-7.0744678303343435E-4</v>
      </c>
      <c r="BH405" s="223">
        <f t="shared" ca="1" si="650"/>
        <v>-4.2733060893961213E-4</v>
      </c>
      <c r="BI405" s="223">
        <f t="shared" ca="1" si="651"/>
        <v>3.0456227383343496E-4</v>
      </c>
      <c r="BJ405" s="223">
        <f t="shared" ca="1" si="652"/>
        <v>7.1446993303038648E-4</v>
      </c>
      <c r="BK405" s="223">
        <f t="shared" ca="1" si="653"/>
        <v>3.690353161481917E-4</v>
      </c>
      <c r="BL405" s="223">
        <f t="shared" ca="1" si="654"/>
        <v>-3.6654584541877044E-4</v>
      </c>
      <c r="BM405" s="223">
        <f t="shared" ca="1" si="655"/>
        <v>-7.1461234700326173E-4</v>
      </c>
      <c r="BN405" s="223">
        <f t="shared" ca="1" si="656"/>
        <v>-3.0718601152703994E-4</v>
      </c>
      <c r="BO405" s="223">
        <f t="shared" ca="1" si="657"/>
        <v>4.2499938013838178E-4</v>
      </c>
      <c r="BP405" s="223">
        <f t="shared" ca="1" si="658"/>
        <v>7.0787265342764989E-4</v>
      </c>
      <c r="BQ405" s="223">
        <f t="shared" ca="1" si="659"/>
        <v>2.4237833768992739E-4</v>
      </c>
      <c r="BR405" s="223">
        <f t="shared" ca="1" si="660"/>
        <v>-4.793599384989668E-4</v>
      </c>
      <c r="BS405" s="223">
        <f t="shared" ca="1" si="661"/>
        <v>-6.9431575923697519E-4</v>
      </c>
      <c r="BT405" s="223">
        <f t="shared" ca="1" si="662"/>
        <v>-1.7523642796338375E-4</v>
      </c>
      <c r="BU405" s="223">
        <f t="shared" ca="1" si="663"/>
        <v>5.2910399860700899E-4</v>
      </c>
      <c r="BV405" s="223">
        <f t="shared" ca="1" si="664"/>
        <v>6.7407222473324629E-4</v>
      </c>
      <c r="BW405" s="223">
        <f t="shared" ca="1" si="665"/>
        <v>1.0640689564157693E-4</v>
      </c>
      <c r="BX405" s="223">
        <f t="shared" ca="1" si="666"/>
        <v>-5.7375249797079868E-4</v>
      </c>
      <c r="BY405" s="223">
        <f t="shared" ca="1" si="667"/>
        <v>-6.4733700621997581E-4</v>
      </c>
      <c r="BZ405" s="223">
        <f t="shared" ca="1" si="668"/>
        <v>-3.6552606746815739E-5</v>
      </c>
      <c r="CA405" s="223">
        <f t="shared" ca="1" si="669"/>
        <v>6.1287544713411004E-4</v>
      </c>
      <c r="CB405" s="223">
        <f t="shared" ca="1" si="670"/>
        <v>6.1436757846640325E-4</v>
      </c>
      <c r="CC405" s="223">
        <f t="shared" ca="1" si="671"/>
        <v>-3.3653703732604767E-5</v>
      </c>
      <c r="CD405" s="223">
        <f t="shared" ca="1" si="672"/>
        <v>-6.4609607070972071E-4</v>
      </c>
      <c r="CE405" s="223">
        <f t="shared" ca="1" si="673"/>
        <v>-5.7548145508471826E-4</v>
      </c>
      <c r="CF405" s="223">
        <f t="shared" ca="1" si="674"/>
        <v>1.0353591064809429E-4</v>
      </c>
      <c r="CG405" s="223">
        <f t="shared" ca="1" si="675"/>
        <v>6.7309443593235787E-4</v>
      </c>
      <c r="CH405" s="223">
        <f t="shared" ca="1" si="676"/>
        <v>5.3105313070040381E-4</v>
      </c>
      <c r="CI405" s="223">
        <f t="shared" ca="1" si="677"/>
        <v>-1.7242101014555689E-4</v>
      </c>
      <c r="CJ405" s="223">
        <f t="shared" ca="1" si="678"/>
        <v>-6.9361053378611936E-4</v>
      </c>
      <c r="CK405" s="223">
        <f t="shared" ca="1" si="679"/>
        <v>-4.8151047436427344E-4</v>
      </c>
      <c r="CL405" s="223">
        <f t="shared" ca="1" si="680"/>
        <v>2.3964560106040587E-4</v>
      </c>
      <c r="CM405" s="223">
        <f t="shared" ca="1" si="681"/>
        <v>7.074467830334338E-4</v>
      </c>
      <c r="CN405" s="223">
        <f t="shared" ca="1" si="682"/>
        <v>4.2733060893961484E-4</v>
      </c>
      <c r="CO405" s="223">
        <f t="shared" ca="1" si="683"/>
        <v>-3.0456227383343182E-4</v>
      </c>
      <c r="CP405" s="223">
        <f t="shared" ca="1" si="684"/>
        <v>-7.1446993303038637E-4</v>
      </c>
      <c r="CQ405" s="223">
        <f t="shared" ca="1" si="685"/>
        <v>-3.6903531614819473E-4</v>
      </c>
      <c r="CR405" s="223">
        <f t="shared" ca="1" si="686"/>
        <v>3.665458454187674E-4</v>
      </c>
      <c r="CS405" s="223">
        <f t="shared" ca="1" si="687"/>
        <v>7.1461234700326184E-4</v>
      </c>
      <c r="CT405" s="223">
        <f t="shared" ca="1" si="688"/>
        <v>3.0718601152704308E-4</v>
      </c>
      <c r="CU405" s="223">
        <f t="shared" ca="1" si="689"/>
        <v>-4.2499938013837901E-4</v>
      </c>
      <c r="CV405" s="223">
        <f t="shared" ca="1" si="690"/>
        <v>-7.0787265342765033E-4</v>
      </c>
      <c r="CW405" s="223">
        <f t="shared" ca="1" si="691"/>
        <v>-2.4237833768993067E-4</v>
      </c>
      <c r="CX405" s="223">
        <f t="shared" ca="1" si="692"/>
        <v>4.793599384989642E-4</v>
      </c>
      <c r="CY405" s="223">
        <f t="shared" ca="1" si="693"/>
        <v>6.9431575923697606E-4</v>
      </c>
      <c r="CZ405" s="223">
        <f t="shared" ca="1" si="694"/>
        <v>1.7523642796338711E-4</v>
      </c>
      <c r="DA405" s="223">
        <f t="shared" ca="1" si="695"/>
        <v>-5.2910399860700661E-4</v>
      </c>
      <c r="DB405" s="223">
        <f t="shared" ca="1" si="696"/>
        <v>-6.7407222473324759E-4</v>
      </c>
      <c r="DC405" s="223">
        <f t="shared" ca="1" si="697"/>
        <v>-1.064068956415804E-4</v>
      </c>
      <c r="DD405" s="223">
        <f t="shared" ca="1" si="698"/>
        <v>5.7375249797079662E-4</v>
      </c>
      <c r="DE405" s="223">
        <f t="shared" ca="1" si="699"/>
        <v>6.4733700621997722E-4</v>
      </c>
      <c r="DF405" s="223">
        <f t="shared" ca="1" si="700"/>
        <v>3.6552606746819208E-5</v>
      </c>
      <c r="DG405" s="223">
        <f t="shared" ca="1" si="701"/>
        <v>-6.1287544713410809E-4</v>
      </c>
      <c r="DH405" s="223">
        <f t="shared" ca="1" si="702"/>
        <v>-6.1436757846640498E-4</v>
      </c>
      <c r="DI405" s="223">
        <f t="shared" ca="1" si="703"/>
        <v>3.3653703732601243E-5</v>
      </c>
      <c r="DJ405" s="223">
        <f t="shared" ca="1" si="704"/>
        <v>6.460960707097193E-4</v>
      </c>
      <c r="DK405" s="223">
        <f t="shared" ca="1" si="705"/>
        <v>5.7548145508472042E-4</v>
      </c>
      <c r="DL405" s="223">
        <f t="shared" ca="1" si="706"/>
        <v>-1.0353591064809087E-4</v>
      </c>
      <c r="DM405" s="223">
        <f t="shared" ca="1" si="707"/>
        <v>-6.7309443593235657E-4</v>
      </c>
      <c r="DN405" s="223">
        <f t="shared" ca="1" si="708"/>
        <v>-5.310531307004062E-4</v>
      </c>
      <c r="DO405" s="223">
        <f t="shared" ca="1" si="709"/>
        <v>1.7242101014555342E-4</v>
      </c>
      <c r="DP405" s="223">
        <f t="shared" ca="1" si="710"/>
        <v>6.9361053378611849E-4</v>
      </c>
      <c r="DQ405" s="223">
        <f t="shared" ca="1" si="711"/>
        <v>4.8151047436427598E-4</v>
      </c>
      <c r="DR405" s="223">
        <f t="shared" ca="1" si="712"/>
        <v>-2.3964560106040257E-4</v>
      </c>
      <c r="DS405" s="223">
        <f t="shared" ca="1" si="713"/>
        <v>-7.0744678303343326E-4</v>
      </c>
      <c r="DT405" s="223">
        <f t="shared" ca="1" si="714"/>
        <v>-4.2733060893961766E-4</v>
      </c>
      <c r="DU405" s="223">
        <f t="shared" ca="1" si="715"/>
        <v>3.0456227383342862E-4</v>
      </c>
      <c r="DV405" s="223">
        <f t="shared" ca="1" si="716"/>
        <v>7.1446993303038615E-4</v>
      </c>
      <c r="DW405" s="223">
        <f t="shared" ca="1" si="717"/>
        <v>3.6903531614819772E-4</v>
      </c>
      <c r="DX405" s="223">
        <f t="shared" ca="1" si="718"/>
        <v>-3.6654584541876437E-4</v>
      </c>
      <c r="DY405" s="223">
        <f t="shared" ca="1" si="719"/>
        <v>-7.1461234700326206E-4</v>
      </c>
      <c r="DZ405" s="223">
        <f t="shared" ca="1" si="720"/>
        <v>-3.0718601152704634E-4</v>
      </c>
      <c r="EA405" s="223">
        <f t="shared" ca="1" si="721"/>
        <v>4.249993801383762E-4</v>
      </c>
      <c r="EB405" s="223">
        <f t="shared" ca="1" si="722"/>
        <v>7.0787265342765076E-4</v>
      </c>
      <c r="EC405" s="223">
        <f t="shared" ca="1" si="723"/>
        <v>2.4237833768993395E-4</v>
      </c>
      <c r="ED405" s="223">
        <f t="shared" ca="1" si="724"/>
        <v>-4.793599384989616E-4</v>
      </c>
      <c r="EE405" s="223">
        <f t="shared" ca="1" si="725"/>
        <v>-6.9431575923697693E-4</v>
      </c>
      <c r="EF405" s="223">
        <f t="shared" ca="1" si="726"/>
        <v>-1.7523642796339053E-4</v>
      </c>
      <c r="EG405" s="223">
        <f t="shared" ca="1" si="727"/>
        <v>5.2910399860700433E-4</v>
      </c>
      <c r="EH405" s="223">
        <f t="shared" ca="1" si="728"/>
        <v>6.7407222473324867E-4</v>
      </c>
      <c r="EI405" s="223">
        <f t="shared" ca="1" si="729"/>
        <v>1.0640689564158387E-4</v>
      </c>
      <c r="EJ405" s="223">
        <f t="shared" ca="1" si="730"/>
        <v>-5.7375249797079445E-4</v>
      </c>
      <c r="EK405" s="223">
        <f t="shared" ca="1" si="731"/>
        <v>-6.4733700621997863E-4</v>
      </c>
      <c r="EL405" s="223">
        <f t="shared" ca="1" si="732"/>
        <v>-3.6552606746822732E-5</v>
      </c>
      <c r="EM405" s="223">
        <f t="shared" ca="1" si="733"/>
        <v>6.1287544713410635E-4</v>
      </c>
      <c r="EN405" s="223">
        <f t="shared" ca="1" si="734"/>
        <v>6.1436757846640682E-4</v>
      </c>
      <c r="EO405" s="223">
        <f t="shared" ca="1" si="735"/>
        <v>-3.3653703732597774E-5</v>
      </c>
      <c r="EP405" s="223">
        <f t="shared" ca="1" si="736"/>
        <v>-6.4609607070971768E-4</v>
      </c>
      <c r="EQ405" s="223">
        <f t="shared" ca="1" si="737"/>
        <v>-5.7548145508472248E-4</v>
      </c>
      <c r="ER405" s="223">
        <f t="shared" ca="1" si="738"/>
        <v>1.0353591064808741E-4</v>
      </c>
      <c r="ES405" s="223">
        <f t="shared" ca="1" si="739"/>
        <v>6.7309443593235548E-4</v>
      </c>
      <c r="ET405" s="223">
        <f t="shared" ca="1" si="740"/>
        <v>5.3105313070040848E-4</v>
      </c>
      <c r="EU405" s="223">
        <f t="shared" ca="1" si="741"/>
        <v>-1.7242101014555006E-4</v>
      </c>
      <c r="EV405" s="223">
        <f t="shared" ca="1" si="742"/>
        <v>-6.9361053378611762E-4</v>
      </c>
      <c r="EW405" s="223">
        <f t="shared" ca="1" si="743"/>
        <v>-4.8151047436427864E-4</v>
      </c>
      <c r="EX405" s="223">
        <f t="shared" ca="1" si="744"/>
        <v>2.3964560106039921E-4</v>
      </c>
      <c r="EY405" s="223">
        <f t="shared" ca="1" si="745"/>
        <v>7.0744678303343283E-4</v>
      </c>
      <c r="EZ405" s="223">
        <f t="shared" ca="1" si="746"/>
        <v>4.2733060893962053E-4</v>
      </c>
      <c r="FA405" s="223">
        <f t="shared" ca="1" si="747"/>
        <v>-3.0456227383342553E-4</v>
      </c>
      <c r="FB405" s="223">
        <f t="shared" ca="1" si="748"/>
        <v>-7.1446993303038594E-4</v>
      </c>
      <c r="FC405" s="223">
        <f t="shared" ca="1" si="749"/>
        <v>-3.6903531614820081E-4</v>
      </c>
      <c r="FD405" s="223">
        <f t="shared" ca="1" si="750"/>
        <v>3.6654584541876139E-4</v>
      </c>
      <c r="FE405" s="223">
        <f t="shared" ca="1" si="751"/>
        <v>7.1461234700326217E-4</v>
      </c>
      <c r="FF405" s="223">
        <f t="shared" ca="1" si="752"/>
        <v>3.0718601152704948E-4</v>
      </c>
      <c r="FG405" s="223">
        <f t="shared" ca="1" si="753"/>
        <v>-4.2499938013837332E-4</v>
      </c>
      <c r="FH405" s="223">
        <f t="shared" ca="1" si="754"/>
        <v>-7.0787265342765141E-4</v>
      </c>
      <c r="FI405" s="223">
        <f t="shared" ca="1" si="755"/>
        <v>-2.4237833768993725E-4</v>
      </c>
      <c r="FJ405" s="223">
        <f t="shared" ca="1" si="756"/>
        <v>4.79359938498959E-4</v>
      </c>
      <c r="FK405" s="223">
        <f t="shared" ca="1" si="757"/>
        <v>6.9431575923697779E-4</v>
      </c>
      <c r="FL405" s="223">
        <f t="shared" ca="1" si="758"/>
        <v>1.7523642796339389E-4</v>
      </c>
      <c r="FM405" s="223">
        <f t="shared" ca="1" si="759"/>
        <v>-5.2910399860700195E-4</v>
      </c>
      <c r="FN405" s="223">
        <f t="shared" ca="1" si="760"/>
        <v>-6.7407222473324997E-4</v>
      </c>
      <c r="FO405" s="223">
        <f t="shared" ca="1" si="761"/>
        <v>-1.0640689564158734E-4</v>
      </c>
      <c r="FP405" s="223">
        <f t="shared" ca="1" si="762"/>
        <v>5.7375249797079239E-4</v>
      </c>
      <c r="FQ405" s="223">
        <f t="shared" ca="1" si="763"/>
        <v>6.4733700621998015E-4</v>
      </c>
      <c r="FR405" s="223">
        <f t="shared" ca="1" si="764"/>
        <v>3.6552606746826147E-5</v>
      </c>
      <c r="FS405" s="223">
        <f t="shared" ca="1" si="765"/>
        <v>-6.1287544713410462E-4</v>
      </c>
      <c r="FT405" s="223">
        <f t="shared" ca="1" si="766"/>
        <v>-6.1436757846640867E-4</v>
      </c>
      <c r="FU405" s="223">
        <f t="shared" ca="1" si="767"/>
        <v>3.365370373259425E-5</v>
      </c>
      <c r="FV405" s="223">
        <f t="shared" ca="1" si="768"/>
        <v>6.4609607070971627E-4</v>
      </c>
      <c r="FW405" s="223">
        <f t="shared" ca="1" si="769"/>
        <v>5.7548145508472454E-4</v>
      </c>
      <c r="FX405" s="223">
        <f t="shared" ca="1" si="770"/>
        <v>-1.0353591064808399E-4</v>
      </c>
      <c r="FY405" s="223">
        <f t="shared" ca="1" si="771"/>
        <v>-6.7309443593235418E-4</v>
      </c>
      <c r="FZ405" s="223">
        <f t="shared" ca="1" si="772"/>
        <v>-5.3105313070041086E-4</v>
      </c>
      <c r="GA405" s="223">
        <f t="shared" ca="1" si="773"/>
        <v>1.7242101014554664E-4</v>
      </c>
      <c r="GB405" s="223">
        <f t="shared" ca="1" si="774"/>
        <v>6.9361053378611676E-4</v>
      </c>
      <c r="GC405" s="223">
        <f t="shared" ca="1" si="775"/>
        <v>4.8151047436428119E-4</v>
      </c>
      <c r="GD405" s="223">
        <f t="shared" ca="1" si="776"/>
        <v>-2.3964560106039587E-4</v>
      </c>
      <c r="GE405" s="223">
        <f t="shared" ca="1" si="777"/>
        <v>-7.0744678303343218E-4</v>
      </c>
      <c r="GF405" s="223">
        <f t="shared" ca="1" si="778"/>
        <v>-4.273306089396233E-4</v>
      </c>
      <c r="GG405" s="223">
        <f t="shared" ca="1" si="779"/>
        <v>3.0456227383342228E-4</v>
      </c>
      <c r="GH405" s="223">
        <f t="shared" ca="1" si="780"/>
        <v>7.1446993303038572E-4</v>
      </c>
      <c r="GI405" s="223">
        <f t="shared" ca="1" si="781"/>
        <v>3.6903531614820373E-4</v>
      </c>
      <c r="GJ405" s="223">
        <f t="shared" ca="1" si="782"/>
        <v>-3.665458454187584E-4</v>
      </c>
      <c r="GK405" s="223">
        <f t="shared" ca="1" si="783"/>
        <v>-7.1461234700326238E-4</v>
      </c>
      <c r="GL405" s="223">
        <f t="shared" ca="1" si="784"/>
        <v>-3.0718601152705262E-4</v>
      </c>
      <c r="GM405" s="223">
        <f t="shared" ca="1" si="785"/>
        <v>4.249993801383705E-4</v>
      </c>
      <c r="GN405" s="223">
        <f t="shared" ca="1" si="786"/>
        <v>7.0787265342765185E-4</v>
      </c>
      <c r="GO405" s="223">
        <f t="shared" ca="1" si="787"/>
        <v>2.4237833768994059E-4</v>
      </c>
      <c r="GP405" s="223">
        <f t="shared" ca="1" si="788"/>
        <v>-4.7935993849895639E-4</v>
      </c>
      <c r="GQ405" s="223">
        <f t="shared" ca="1" si="789"/>
        <v>-6.9431575923697866E-4</v>
      </c>
      <c r="GR405" s="223">
        <f t="shared" ca="1" si="790"/>
        <v>-1.7523642796339731E-4</v>
      </c>
      <c r="GS405" s="223">
        <f t="shared" ca="1" si="791"/>
        <v>5.2910399860699956E-4</v>
      </c>
      <c r="GT405" s="223">
        <f t="shared" ca="1" si="792"/>
        <v>6.7407222473325106E-4</v>
      </c>
      <c r="GU405" s="223">
        <f t="shared" ca="1" si="793"/>
        <v>1.0640689564159076E-4</v>
      </c>
      <c r="GV405" s="223">
        <f t="shared" ca="1" si="794"/>
        <v>-5.7375249797079033E-4</v>
      </c>
      <c r="GW405" s="223">
        <f t="shared" ca="1" si="795"/>
        <v>-6.4733700621998178E-4</v>
      </c>
      <c r="GX405" s="223">
        <f t="shared" ca="1" si="796"/>
        <v>-3.6552606746829779E-5</v>
      </c>
      <c r="GY405" s="223">
        <f t="shared" ca="1" si="797"/>
        <v>6.1287544713410278E-4</v>
      </c>
      <c r="GZ405" s="223">
        <f t="shared" ca="1" si="798"/>
        <v>6.143675784664104E-4</v>
      </c>
      <c r="HA405" s="223">
        <f t="shared" ca="1" si="799"/>
        <v>-3.3653703732590726E-5</v>
      </c>
      <c r="HB405" s="223">
        <f t="shared" ca="1" si="800"/>
        <v>-6.4609607070971475E-4</v>
      </c>
      <c r="HC405" s="223">
        <f t="shared" ca="1" si="801"/>
        <v>-5.754814550847266E-4</v>
      </c>
      <c r="HD405" s="223">
        <f t="shared" ca="1" si="802"/>
        <v>1.0353591064808047E-4</v>
      </c>
      <c r="HE405" s="223">
        <f t="shared" ca="1" si="803"/>
        <v>6.730944359323531E-4</v>
      </c>
      <c r="HF405" s="223">
        <f t="shared" ca="1" si="804"/>
        <v>5.3105313070041325E-4</v>
      </c>
      <c r="HG405" s="223">
        <f t="shared" ca="1" si="805"/>
        <v>-1.7242101014554323E-4</v>
      </c>
      <c r="HH405" s="223">
        <f t="shared" ca="1" si="806"/>
        <v>-6.9361053378611589E-4</v>
      </c>
      <c r="HI405" s="223">
        <f t="shared" ca="1" si="807"/>
        <v>-4.8151047436428374E-4</v>
      </c>
      <c r="HJ405" s="223">
        <f t="shared" ca="1" si="808"/>
        <v>2.3964560106039262E-4</v>
      </c>
      <c r="HK405" s="223">
        <f t="shared" ca="1" si="809"/>
        <v>7.0744678303343174E-4</v>
      </c>
      <c r="HL405" s="223">
        <f t="shared" ca="1" si="810"/>
        <v>4.2733060893962612E-4</v>
      </c>
      <c r="HM405" s="223">
        <f t="shared" ca="1" si="811"/>
        <v>-3.0456227383341913E-4</v>
      </c>
      <c r="HN405" s="223">
        <f t="shared" ca="1" si="812"/>
        <v>-7.1446993303038561E-4</v>
      </c>
      <c r="HO405" s="223">
        <f t="shared" ca="1" si="813"/>
        <v>-3.6903531614820677E-4</v>
      </c>
      <c r="HP405" s="223">
        <f t="shared" ca="1" si="814"/>
        <v>3.6654584541875542E-4</v>
      </c>
      <c r="HQ405" s="223">
        <f t="shared" ca="1" si="815"/>
        <v>7.146123470032626E-4</v>
      </c>
      <c r="HR405" s="223">
        <f t="shared" ca="1" si="816"/>
        <v>3.0718601152705577E-4</v>
      </c>
      <c r="HS405" s="223">
        <f t="shared" ca="1" si="817"/>
        <v>-4.2499938013836774E-4</v>
      </c>
      <c r="HT405" s="223">
        <f t="shared" ca="1" si="818"/>
        <v>-7.0787265342765228E-4</v>
      </c>
      <c r="HU405" s="223">
        <f t="shared" ca="1" si="819"/>
        <v>-2.4237833768994387E-4</v>
      </c>
      <c r="HV405" s="223">
        <f t="shared" ca="1" si="820"/>
        <v>4.7935993849895379E-4</v>
      </c>
      <c r="HW405" s="223">
        <f t="shared" ca="1" si="821"/>
        <v>6.9431575923697953E-4</v>
      </c>
      <c r="HX405" s="223">
        <f t="shared" ca="1" si="822"/>
        <v>1.7523642796340067E-4</v>
      </c>
      <c r="HY405" s="223">
        <f t="shared" ca="1" si="823"/>
        <v>-5.2910399860699718E-4</v>
      </c>
      <c r="HZ405" s="223">
        <f t="shared" ca="1" si="824"/>
        <v>-6.7407222473325236E-4</v>
      </c>
      <c r="IA405" s="223">
        <f t="shared" ca="1" si="825"/>
        <v>-1.0640689564159428E-4</v>
      </c>
      <c r="IB405" s="223">
        <f t="shared" ca="1" si="826"/>
        <v>5.7375249797078827E-4</v>
      </c>
      <c r="IC405" s="223">
        <f t="shared" ca="1" si="827"/>
        <v>6.4733700621998329E-4</v>
      </c>
      <c r="ID405" s="223">
        <f t="shared" ca="1" si="828"/>
        <v>3.6552606746833249E-5</v>
      </c>
      <c r="IE405" s="223">
        <f t="shared" ca="1" si="829"/>
        <v>-9.2706590894723803E-4</v>
      </c>
      <c r="IF405" s="223">
        <f t="shared" ca="1" si="830"/>
        <v>-6.1436757846641214E-4</v>
      </c>
      <c r="IG405" s="223">
        <f t="shared" ca="1" si="831"/>
        <v>3.3653703732587203E-5</v>
      </c>
      <c r="IH405" s="223">
        <f t="shared" ca="1" si="832"/>
        <v>6.4609607070971323E-4</v>
      </c>
      <c r="II405" s="223">
        <f t="shared" ca="1" si="833"/>
        <v>5.7548145508472877E-4</v>
      </c>
      <c r="IJ405" s="223">
        <f t="shared" ca="1" si="834"/>
        <v>-1.0353591064807705E-4</v>
      </c>
      <c r="IK405" s="223">
        <f t="shared" ca="1" si="835"/>
        <v>-6.730944359323518E-4</v>
      </c>
      <c r="IL405" s="223">
        <f t="shared" ca="1" si="836"/>
        <v>-5.3105313070041552E-4</v>
      </c>
      <c r="IM405" s="223">
        <f t="shared" ca="1" si="837"/>
        <v>1.7242101014553987E-4</v>
      </c>
      <c r="IN405" s="223">
        <f t="shared" ca="1" si="838"/>
        <v>6.9361053378611502E-4</v>
      </c>
      <c r="IO405" s="223">
        <f t="shared" ca="1" si="839"/>
        <v>4.8151047436428645E-4</v>
      </c>
      <c r="IP405" s="223">
        <f t="shared" ca="1" si="840"/>
        <v>-2.3964560106038929E-4</v>
      </c>
      <c r="IQ405" s="223">
        <f t="shared" ca="1" si="841"/>
        <v>-7.074467830334312E-4</v>
      </c>
      <c r="IR405" s="223">
        <f t="shared" ca="1" si="842"/>
        <v>-4.2733060893962883E-4</v>
      </c>
      <c r="IS405" s="223">
        <f t="shared" ca="1" si="843"/>
        <v>3.0456227383341588E-4</v>
      </c>
      <c r="IT405" s="223">
        <f t="shared" ca="1" si="844"/>
        <v>7.1446993303038539E-4</v>
      </c>
      <c r="IU405" s="223">
        <f t="shared" ca="1" si="845"/>
        <v>3.6903531614820975E-4</v>
      </c>
      <c r="IV405" s="223">
        <f t="shared" ca="1" si="846"/>
        <v>-3.6654584541875239E-4</v>
      </c>
      <c r="IW405" s="223">
        <f t="shared" ca="1" si="847"/>
        <v>-7.1461234700326271E-4</v>
      </c>
      <c r="IX405" s="223">
        <f t="shared" ca="1" si="848"/>
        <v>-3.0718601152705891E-4</v>
      </c>
      <c r="IY405" s="223">
        <f t="shared" ca="1" si="849"/>
        <v>4.2499938013836487E-4</v>
      </c>
      <c r="IZ405" s="223">
        <f t="shared" ca="1" si="850"/>
        <v>7.0787265342765293E-4</v>
      </c>
      <c r="JA405" s="223">
        <f t="shared" ca="1" si="851"/>
        <v>2.423783376899472E-4</v>
      </c>
      <c r="JB405" s="223">
        <f t="shared" ca="1" si="852"/>
        <v>-4.7935993849895119E-4</v>
      </c>
    </row>
    <row r="406" spans="2:262">
      <c r="B406" s="230">
        <v>45</v>
      </c>
      <c r="C406" s="229">
        <f t="shared" si="853"/>
        <v>8.7890625000000046E-4</v>
      </c>
      <c r="D406" s="226">
        <f t="shared" ca="1" si="597"/>
        <v>58.216410954379981</v>
      </c>
      <c r="E406" s="225">
        <f ca="1">AY361</f>
        <v>0.11641095437997845</v>
      </c>
      <c r="F406" s="224">
        <v>45</v>
      </c>
      <c r="G406" s="223">
        <f t="shared" ca="1" si="854"/>
        <v>9.549948456042248E-4</v>
      </c>
      <c r="H406" s="223">
        <f t="shared" ca="1" si="598"/>
        <v>1.1291320574703857E-4</v>
      </c>
      <c r="I406" s="223">
        <f t="shared" ca="1" si="599"/>
        <v>-8.5346073246124455E-4</v>
      </c>
      <c r="J406" s="223">
        <f t="shared" ca="1" si="600"/>
        <v>-8.8036443520682773E-4</v>
      </c>
      <c r="K406" s="223">
        <f t="shared" ca="1" si="601"/>
        <v>6.1817083873306935E-5</v>
      </c>
      <c r="L406" s="223">
        <f t="shared" ca="1" si="602"/>
        <v>9.3595175775812401E-4</v>
      </c>
      <c r="M406" s="223">
        <f t="shared" ca="1" si="603"/>
        <v>7.7981194472308518E-4</v>
      </c>
      <c r="N406" s="223">
        <f t="shared" ca="1" si="604"/>
        <v>-2.3472718706314178E-4</v>
      </c>
      <c r="O406" s="223">
        <f t="shared" ca="1" si="605"/>
        <v>-9.9088395008617479E-4</v>
      </c>
      <c r="P406" s="223">
        <f t="shared" ca="1" si="606"/>
        <v>-6.5629811360016642E-4</v>
      </c>
      <c r="Q406" s="223">
        <f t="shared" ca="1" si="607"/>
        <v>4.0072581507501361E-4</v>
      </c>
      <c r="R406" s="223">
        <f t="shared" ca="1" si="608"/>
        <v>1.0166398466857718E-3</v>
      </c>
      <c r="S406" s="223">
        <f t="shared" ca="1" si="609"/>
        <v>5.1345977142147723E-4</v>
      </c>
      <c r="T406" s="223">
        <f t="shared" ca="1" si="610"/>
        <v>-5.549251855798507E-4</v>
      </c>
      <c r="U406" s="223">
        <f t="shared" ca="1" si="611"/>
        <v>-1.0124610725162485E-3</v>
      </c>
      <c r="V406" s="223">
        <f t="shared" ca="1" si="612"/>
        <v>-3.5550275249526895E-4</v>
      </c>
      <c r="W406" s="223">
        <f t="shared" ca="1" si="613"/>
        <v>6.9278494202570701E-4</v>
      </c>
      <c r="X406" s="223">
        <f t="shared" ca="1" si="614"/>
        <v>9.7847067039300451E-4</v>
      </c>
      <c r="Y406" s="223">
        <f t="shared" ca="1" si="615"/>
        <v>1.8707805626115868E-4</v>
      </c>
      <c r="Z406" s="223">
        <f t="shared" ca="1" si="616"/>
        <v>-8.1024584314344668E-4</v>
      </c>
      <c r="AA406" s="223">
        <f t="shared" ca="1" si="617"/>
        <v>-9.1566947802684438E-4</v>
      </c>
      <c r="AB406" s="223">
        <f t="shared" ca="1" si="618"/>
        <v>-1.3144899936131131E-5</v>
      </c>
      <c r="AC406" s="223">
        <f t="shared" ca="1" si="619"/>
        <v>9.0384928614992306E-4</v>
      </c>
      <c r="AD406" s="223">
        <f t="shared" ca="1" si="620"/>
        <v>8.2590665864259864E-4</v>
      </c>
      <c r="AE406" s="223">
        <f t="shared" ca="1" si="621"/>
        <v>-1.6117530422413888E-4</v>
      </c>
      <c r="AF406" s="223">
        <f t="shared" ca="1" si="622"/>
        <v>-9.7083914432200056E-4</v>
      </c>
      <c r="AG406" s="223">
        <f t="shared" ca="1" si="623"/>
        <v>-7.1182525289457347E-4</v>
      </c>
      <c r="AH406" s="223">
        <f t="shared" ca="1" si="624"/>
        <v>3.3074974745069105E-4</v>
      </c>
      <c r="AI406" s="223">
        <f t="shared" ca="1" si="625"/>
        <v>1.0092429203630326E-3</v>
      </c>
      <c r="AJ406" s="223">
        <f t="shared" ca="1" si="626"/>
        <v>5.7678435528715061E-4</v>
      </c>
      <c r="AK406" s="223">
        <f t="shared" ca="1" si="627"/>
        <v>-4.9058535855376706E-4</v>
      </c>
      <c r="AL406" s="223">
        <f t="shared" ca="1" si="628"/>
        <v>-1.0179298260240368E-3</v>
      </c>
      <c r="AM406" s="223">
        <f t="shared" ca="1" si="629"/>
        <v>-4.2476020659372763E-4</v>
      </c>
      <c r="AN406" s="223">
        <f t="shared" ca="1" si="630"/>
        <v>6.3597582348209046E-4</v>
      </c>
      <c r="AO406" s="223">
        <f t="shared" ca="1" si="631"/>
        <v>9.9664407784166354E-4</v>
      </c>
      <c r="AP406" s="223">
        <f t="shared" ca="1" si="632"/>
        <v>2.6022911457946447E-4</v>
      </c>
      <c r="AQ406" s="223">
        <f t="shared" ca="1" si="633"/>
        <v>-7.6264016139983195E-4</v>
      </c>
      <c r="AR406" s="223">
        <f t="shared" ca="1" si="634"/>
        <v>-9.4601242860943265E-4</v>
      </c>
      <c r="AS406" s="223">
        <f t="shared" ca="1" si="635"/>
        <v>-8.8035650393905216E-5</v>
      </c>
      <c r="AT406" s="223">
        <f t="shared" ca="1" si="636"/>
        <v>8.6684877694820557E-4</v>
      </c>
      <c r="AU406" s="223">
        <f t="shared" ca="1" si="637"/>
        <v>8.6752571282021297E-4</v>
      </c>
      <c r="AV406" s="223">
        <f t="shared" ca="1" si="638"/>
        <v>-8.6749998446896727E-5</v>
      </c>
      <c r="AW406" s="223">
        <f t="shared" ca="1" si="639"/>
        <v>-9.4553327711869846E-4</v>
      </c>
      <c r="AX406" s="223">
        <f t="shared" ca="1" si="640"/>
        <v>-7.6349494946913773E-4</v>
      </c>
      <c r="AY406" s="223">
        <f t="shared" ca="1" si="641"/>
        <v>2.5898131828791044E-4</v>
      </c>
      <c r="AZ406" s="223">
        <f t="shared" ca="1" si="642"/>
        <v>9.9637681921139576E-4</v>
      </c>
      <c r="BA406" s="223">
        <f t="shared" ca="1" si="643"/>
        <v>6.3698329475741871E-4</v>
      </c>
      <c r="BB406" s="223">
        <f t="shared" ca="1" si="644"/>
        <v>-4.2358700696408801E-4</v>
      </c>
      <c r="BC406" s="223">
        <f t="shared" ca="1" si="645"/>
        <v>-1.017882329608494E-3</v>
      </c>
      <c r="BD406" s="223">
        <f t="shared" ca="1" si="646"/>
        <v>-4.9171584833032113E-4</v>
      </c>
      <c r="BE406" s="223">
        <f t="shared" ca="1" si="647"/>
        <v>5.7572029684841298E-4</v>
      </c>
      <c r="BF406" s="223">
        <f t="shared" ca="1" si="648"/>
        <v>1.0094165846806446E-3</v>
      </c>
      <c r="BG406" s="223">
        <f t="shared" ca="1" si="649"/>
        <v>3.3196996877893543E-4</v>
      </c>
      <c r="BH406" s="223">
        <f t="shared" ca="1" si="650"/>
        <v>-7.1090166654444995E-4</v>
      </c>
      <c r="BI406" s="223">
        <f t="shared" ca="1" si="651"/>
        <v>-9.7122885587639122E-4</v>
      </c>
      <c r="BJ406" s="223">
        <f t="shared" ca="1" si="652"/>
        <v>-1.6244932803455872E-4</v>
      </c>
      <c r="BK406" s="223">
        <f t="shared" ca="1" si="653"/>
        <v>8.2515073911815695E-4</v>
      </c>
      <c r="BL406" s="223">
        <f t="shared" ca="1" si="654"/>
        <v>9.0444356999535419E-4</v>
      </c>
      <c r="BM406" s="223">
        <f t="shared" ca="1" si="655"/>
        <v>-1.1854586911820087E-5</v>
      </c>
      <c r="BN406" s="223">
        <f t="shared" ca="1" si="656"/>
        <v>-9.1510348316321301E-4</v>
      </c>
      <c r="BO406" s="223">
        <f t="shared" ca="1" si="657"/>
        <v>-8.1102720076132431E-4</v>
      </c>
      <c r="BP406" s="223">
        <f t="shared" ca="1" si="658"/>
        <v>1.8580944692249716E-4</v>
      </c>
      <c r="BQ406" s="223">
        <f t="shared" ca="1" si="659"/>
        <v>9.7811126574775436E-4</v>
      </c>
      <c r="BR406" s="223">
        <f t="shared" ca="1" si="660"/>
        <v>6.9373036656349477E-4</v>
      </c>
      <c r="BS406" s="223">
        <f t="shared" ca="1" si="661"/>
        <v>-3.542932006829763E-4</v>
      </c>
      <c r="BT406" s="223">
        <f t="shared" ca="1" si="662"/>
        <v>-1.0123188406568119E-3</v>
      </c>
      <c r="BU406" s="223">
        <f t="shared" ca="1" si="663"/>
        <v>-5.5600683928126943E-4</v>
      </c>
      <c r="BV406" s="223">
        <f t="shared" ca="1" si="664"/>
        <v>5.1234489204419922E-4</v>
      </c>
      <c r="BW406" s="223">
        <f t="shared" ca="1" si="665"/>
        <v>1.0167189755887439E-3</v>
      </c>
      <c r="BX406" s="223">
        <f t="shared" ca="1" si="666"/>
        <v>4.0191184895484563E-4</v>
      </c>
      <c r="BY406" s="223">
        <f t="shared" ca="1" si="667"/>
        <v>-6.5531073396368647E-4</v>
      </c>
      <c r="BZ406" s="223">
        <f t="shared" ca="1" si="668"/>
        <v>-9.9118210982354128E-4</v>
      </c>
      <c r="CA406" s="223">
        <f t="shared" ca="1" si="669"/>
        <v>-2.3598267869156468E-4</v>
      </c>
      <c r="CB406" s="223">
        <f t="shared" ca="1" si="670"/>
        <v>7.7898113793960526E-4</v>
      </c>
      <c r="CC406" s="223">
        <f t="shared" ca="1" si="671"/>
        <v>9.3646016910133023E-4</v>
      </c>
      <c r="CD406" s="223">
        <f t="shared" ca="1" si="672"/>
        <v>6.3105065656844314E-5</v>
      </c>
      <c r="CE406" s="223">
        <f t="shared" ca="1" si="673"/>
        <v>-8.797146641455005E-4</v>
      </c>
      <c r="CF406" s="223">
        <f t="shared" ca="1" si="674"/>
        <v>-8.5416442538306875E-4</v>
      </c>
      <c r="CG406" s="223">
        <f t="shared" ca="1" si="675"/>
        <v>1.1163065806520057E-4</v>
      </c>
      <c r="CH406" s="223">
        <f t="shared" ca="1" si="676"/>
        <v>9.545452425889034E-4</v>
      </c>
      <c r="CI406" s="223">
        <f t="shared" ca="1" si="677"/>
        <v>7.4671805340654693E-4</v>
      </c>
      <c r="CJ406" s="223">
        <f t="shared" ca="1" si="678"/>
        <v>-2.8307944885047241E-4</v>
      </c>
      <c r="CK406" s="223">
        <f t="shared" ca="1" si="679"/>
        <v>-1.001269508197654E-3</v>
      </c>
      <c r="CL406" s="223">
        <f t="shared" ca="1" si="680"/>
        <v>-6.172847809962456E-4</v>
      </c>
      <c r="CM406" s="223">
        <f t="shared" ca="1" si="681"/>
        <v>4.461930458790942E-4</v>
      </c>
      <c r="CN406" s="223">
        <f t="shared" ca="1" si="682"/>
        <v>1.0185116782769322E-3</v>
      </c>
      <c r="CO406" s="223">
        <f t="shared" ca="1" si="683"/>
        <v>4.6967573399857407E-4</v>
      </c>
      <c r="CP406" s="223">
        <f t="shared" ca="1" si="684"/>
        <v>-5.9616861573772979E-4</v>
      </c>
      <c r="CQ406" s="223">
        <f t="shared" ca="1" si="685"/>
        <v>-1.0057640620389453E-3</v>
      </c>
      <c r="CR406" s="223">
        <f t="shared" ca="1" si="686"/>
        <v>-3.082372187665627E-4</v>
      </c>
      <c r="CS406" s="223">
        <f t="shared" ca="1" si="687"/>
        <v>7.2859017048159216E-4</v>
      </c>
      <c r="CT406" s="223">
        <f t="shared" ca="1" si="688"/>
        <v>9.6340200941358377E-4</v>
      </c>
      <c r="CU406" s="223">
        <f t="shared" ca="1" si="689"/>
        <v>1.3772274640712595E-4</v>
      </c>
      <c r="CV406" s="223">
        <f t="shared" ca="1" si="690"/>
        <v>-8.3955859514200015E-4</v>
      </c>
      <c r="CW406" s="223">
        <f t="shared" ca="1" si="691"/>
        <v>-8.9267285897661874E-4</v>
      </c>
      <c r="CX406" s="223">
        <f t="shared" ca="1" si="692"/>
        <v>3.6846932999890555E-5</v>
      </c>
      <c r="CY406" s="223">
        <f t="shared" ca="1" si="693"/>
        <v>9.2580645605616261E-4</v>
      </c>
      <c r="CZ406" s="223">
        <f t="shared" ca="1" si="694"/>
        <v>7.9565921042058058E-4</v>
      </c>
      <c r="DA406" s="223">
        <f t="shared" ca="1" si="695"/>
        <v>-2.1033166495790272E-4</v>
      </c>
      <c r="DB406" s="223">
        <f t="shared" ca="1" si="696"/>
        <v>-9.8479420952095938E-4</v>
      </c>
      <c r="DC406" s="223">
        <f t="shared" ca="1" si="697"/>
        <v>-6.752176029998447E-4</v>
      </c>
      <c r="DD406" s="223">
        <f t="shared" ca="1" si="698"/>
        <v>3.7762324093903597E-4</v>
      </c>
      <c r="DE406" s="223">
        <f t="shared" ca="1" si="699"/>
        <v>1.0147849779340175E-3</v>
      </c>
      <c r="DF406" s="223">
        <f t="shared" ca="1" si="700"/>
        <v>5.3489440554582799E-4</v>
      </c>
      <c r="DG406" s="223">
        <f t="shared" ca="1" si="701"/>
        <v>-5.3379580812947956E-4</v>
      </c>
      <c r="DH406" s="223">
        <f t="shared" ca="1" si="702"/>
        <v>-1.0148956916601268E-3</v>
      </c>
      <c r="DI406" s="223">
        <f t="shared" ca="1" si="703"/>
        <v>-3.7882139464659865E-4</v>
      </c>
      <c r="DJ406" s="223">
        <f t="shared" ca="1" si="704"/>
        <v>6.7425090976277839E-4</v>
      </c>
      <c r="DK406" s="223">
        <f t="shared" ca="1" si="705"/>
        <v>9.851230907651509E-4</v>
      </c>
      <c r="DL406" s="223">
        <f t="shared" ca="1" si="706"/>
        <v>2.1159409566196788E-4</v>
      </c>
      <c r="DM406" s="223">
        <f t="shared" ca="1" si="707"/>
        <v>-7.9485288536986919E-4</v>
      </c>
      <c r="DN406" s="223">
        <f t="shared" ca="1" si="708"/>
        <v>-9.2634382100385934E-4</v>
      </c>
      <c r="DO406" s="223">
        <f t="shared" ca="1" si="709"/>
        <v>-3.8136468787875084E-5</v>
      </c>
      <c r="DP406" s="223">
        <f t="shared" ca="1" si="710"/>
        <v>8.9205064412375675E-4</v>
      </c>
      <c r="DQ406" s="223">
        <f t="shared" ca="1" si="711"/>
        <v>8.4028862123534671E-4</v>
      </c>
      <c r="DR406" s="223">
        <f t="shared" ca="1" si="712"/>
        <v>-1.3644407554923971E-4</v>
      </c>
      <c r="DS406" s="223">
        <f t="shared" ca="1" si="713"/>
        <v>-9.6298222569771597E-4</v>
      </c>
      <c r="DT406" s="223">
        <f t="shared" ca="1" si="714"/>
        <v>-7.2949136231016546E-4</v>
      </c>
      <c r="DU406" s="223">
        <f t="shared" ca="1" si="715"/>
        <v>3.0700706293806235E-4</v>
      </c>
      <c r="DV406" s="223">
        <f t="shared" ca="1" si="716"/>
        <v>1.0055590698720518E-3</v>
      </c>
      <c r="DW406" s="223">
        <f t="shared" ca="1" si="717"/>
        <v>5.9721443796477674E-4</v>
      </c>
      <c r="DX406" s="223">
        <f t="shared" ca="1" si="718"/>
        <v>-4.685303147875214E-4</v>
      </c>
      <c r="DY406" s="223">
        <f t="shared" ca="1" si="719"/>
        <v>-1.018527513594981E-3</v>
      </c>
      <c r="DZ406" s="223">
        <f t="shared" ca="1" si="720"/>
        <v>-4.4735270456697956E-4</v>
      </c>
      <c r="EA406" s="223">
        <f t="shared" ca="1" si="721"/>
        <v>6.1625782494510641E-4</v>
      </c>
      <c r="EB406" s="223">
        <f t="shared" ca="1" si="722"/>
        <v>1.0015057047342165E-3</v>
      </c>
      <c r="EC406" s="223">
        <f t="shared" ca="1" si="723"/>
        <v>2.8431879817933679E-4</v>
      </c>
      <c r="ED406" s="223">
        <f t="shared" ca="1" si="724"/>
        <v>-7.4583979894378254E-4</v>
      </c>
      <c r="EE406" s="223">
        <f t="shared" ca="1" si="725"/>
        <v>-9.5499484560422968E-4</v>
      </c>
      <c r="EF406" s="223">
        <f t="shared" ca="1" si="726"/>
        <v>-1.1291320574703553E-4</v>
      </c>
      <c r="EG406" s="223">
        <f t="shared" ca="1" si="727"/>
        <v>8.5346073246123945E-4</v>
      </c>
      <c r="EH406" s="223">
        <f t="shared" ca="1" si="728"/>
        <v>8.8036443520682372E-4</v>
      </c>
      <c r="EI406" s="223">
        <f t="shared" ca="1" si="729"/>
        <v>-6.1817083873303249E-5</v>
      </c>
      <c r="EJ406" s="223">
        <f t="shared" ca="1" si="730"/>
        <v>-9.3595175775811751E-4</v>
      </c>
      <c r="EK406" s="223">
        <f t="shared" ca="1" si="731"/>
        <v>-7.7981194472308475E-4</v>
      </c>
      <c r="EL406" s="223">
        <f t="shared" ca="1" si="732"/>
        <v>2.3472718706313099E-4</v>
      </c>
      <c r="EM406" s="223">
        <f t="shared" ca="1" si="733"/>
        <v>9.9088395008617609E-4</v>
      </c>
      <c r="EN406" s="223">
        <f t="shared" ca="1" si="734"/>
        <v>6.5629811360017076E-4</v>
      </c>
      <c r="EO406" s="223">
        <f t="shared" ca="1" si="735"/>
        <v>-4.0072581507502337E-4</v>
      </c>
      <c r="EP406" s="223">
        <f t="shared" ca="1" si="736"/>
        <v>-1.0166398466857716E-3</v>
      </c>
      <c r="EQ406" s="223">
        <f t="shared" ca="1" si="737"/>
        <v>-5.1345977142148828E-4</v>
      </c>
      <c r="ER406" s="223">
        <f t="shared" ca="1" si="738"/>
        <v>5.5492518557985363E-4</v>
      </c>
      <c r="ES406" s="223">
        <f t="shared" ca="1" si="739"/>
        <v>1.0124610725162496E-3</v>
      </c>
      <c r="ET406" s="223">
        <f t="shared" ca="1" si="740"/>
        <v>3.5550275249526071E-4</v>
      </c>
      <c r="EU406" s="223">
        <f t="shared" ca="1" si="741"/>
        <v>-6.9278494202570549E-4</v>
      </c>
      <c r="EV406" s="223">
        <f t="shared" ca="1" si="742"/>
        <v>-9.7847067039300928E-4</v>
      </c>
      <c r="EW406" s="223">
        <f t="shared" ca="1" si="743"/>
        <v>-1.8707805626115706E-4</v>
      </c>
      <c r="EX406" s="223">
        <f t="shared" ca="1" si="744"/>
        <v>8.1024584314344104E-4</v>
      </c>
      <c r="EY406" s="223">
        <f t="shared" ca="1" si="745"/>
        <v>9.156694780268421E-4</v>
      </c>
      <c r="EZ406" s="223">
        <f t="shared" ca="1" si="746"/>
        <v>1.3144899936136877E-5</v>
      </c>
      <c r="FA406" s="223">
        <f t="shared" ca="1" si="747"/>
        <v>-9.038492861499287E-4</v>
      </c>
      <c r="FB406" s="223">
        <f t="shared" ca="1" si="748"/>
        <v>-8.2590665864259972E-4</v>
      </c>
      <c r="FC406" s="223">
        <f t="shared" ca="1" si="749"/>
        <v>1.611753042241262E-4</v>
      </c>
      <c r="FD406" s="223">
        <f t="shared" ca="1" si="750"/>
        <v>9.7083914432200219E-4</v>
      </c>
      <c r="FE406" s="223">
        <f t="shared" ca="1" si="751"/>
        <v>7.1182525289457748E-4</v>
      </c>
      <c r="FF406" s="223">
        <f t="shared" ca="1" si="752"/>
        <v>-3.307497474506994E-4</v>
      </c>
      <c r="FG406" s="223">
        <f t="shared" ca="1" si="753"/>
        <v>-1.0092429203630324E-3</v>
      </c>
      <c r="FH406" s="223">
        <f t="shared" ca="1" si="754"/>
        <v>-5.7678435528716427E-4</v>
      </c>
      <c r="FI406" s="223">
        <f t="shared" ca="1" si="755"/>
        <v>4.9058535855377161E-4</v>
      </c>
      <c r="FJ406" s="223">
        <f t="shared" ca="1" si="756"/>
        <v>1.0179298260240372E-3</v>
      </c>
      <c r="FK406" s="223">
        <f t="shared" ca="1" si="757"/>
        <v>4.2476020659372286E-4</v>
      </c>
      <c r="FL406" s="223">
        <f t="shared" ca="1" si="758"/>
        <v>-6.3597582348208894E-4</v>
      </c>
      <c r="FM406" s="223">
        <f t="shared" ca="1" si="759"/>
        <v>-9.9664407784166701E-4</v>
      </c>
      <c r="FN406" s="223">
        <f t="shared" ca="1" si="760"/>
        <v>-2.6022911457946631E-4</v>
      </c>
      <c r="FO406" s="223">
        <f t="shared" ca="1" si="761"/>
        <v>7.6264016139982577E-4</v>
      </c>
      <c r="FP406" s="223">
        <f t="shared" ca="1" si="762"/>
        <v>9.460124286094307E-4</v>
      </c>
      <c r="FQ406" s="223">
        <f t="shared" ca="1" si="763"/>
        <v>8.8035650393914323E-5</v>
      </c>
      <c r="FR406" s="223">
        <f t="shared" ca="1" si="764"/>
        <v>-8.6684877694821218E-4</v>
      </c>
      <c r="FS406" s="223">
        <f t="shared" ca="1" si="765"/>
        <v>-8.6752571282021405E-4</v>
      </c>
      <c r="FT406" s="223">
        <f t="shared" ca="1" si="766"/>
        <v>8.6749998446880247E-5</v>
      </c>
      <c r="FU406" s="223">
        <f t="shared" ca="1" si="767"/>
        <v>9.4553327711870041E-4</v>
      </c>
      <c r="FV406" s="223">
        <f t="shared" ca="1" si="768"/>
        <v>7.634949494691438E-4</v>
      </c>
      <c r="FW406" s="223">
        <f t="shared" ca="1" si="769"/>
        <v>-2.5898131828791548E-4</v>
      </c>
      <c r="FX406" s="223">
        <f t="shared" ca="1" si="770"/>
        <v>-9.9637681921139532E-4</v>
      </c>
      <c r="FY406" s="223">
        <f t="shared" ca="1" si="771"/>
        <v>-6.3698329475743161E-4</v>
      </c>
      <c r="FZ406" s="223">
        <f t="shared" ca="1" si="772"/>
        <v>4.2358700696408622E-4</v>
      </c>
      <c r="GA406" s="223">
        <f t="shared" ca="1" si="773"/>
        <v>1.0178823296084936E-3</v>
      </c>
      <c r="GB406" s="223">
        <f t="shared" ca="1" si="774"/>
        <v>4.9171584833031657E-4</v>
      </c>
      <c r="GC406" s="223">
        <f t="shared" ca="1" si="775"/>
        <v>-5.7572029684841135E-4</v>
      </c>
      <c r="GD406" s="223">
        <f t="shared" ca="1" si="776"/>
        <v>-1.0094165846806428E-3</v>
      </c>
      <c r="GE406" s="223">
        <f t="shared" ca="1" si="777"/>
        <v>-3.3196996877893733E-4</v>
      </c>
      <c r="GF406" s="223">
        <f t="shared" ca="1" si="778"/>
        <v>7.1090166654444334E-4</v>
      </c>
      <c r="GG406" s="223">
        <f t="shared" ca="1" si="779"/>
        <v>9.7122885587638949E-4</v>
      </c>
      <c r="GH406" s="223">
        <f t="shared" ca="1" si="780"/>
        <v>1.6244932803456794E-4</v>
      </c>
      <c r="GI406" s="223">
        <f t="shared" ca="1" si="781"/>
        <v>-8.2515073911816432E-4</v>
      </c>
      <c r="GJ406" s="223">
        <f t="shared" ca="1" si="782"/>
        <v>-9.0444356999535517E-4</v>
      </c>
      <c r="GK406" s="223">
        <f t="shared" ca="1" si="783"/>
        <v>1.1854586911803498E-5</v>
      </c>
      <c r="GL406" s="223">
        <f t="shared" ca="1" si="784"/>
        <v>9.1510348316321214E-4</v>
      </c>
      <c r="GM406" s="223">
        <f t="shared" ca="1" si="785"/>
        <v>8.1102720076133418E-4</v>
      </c>
      <c r="GN406" s="223">
        <f t="shared" ca="1" si="786"/>
        <v>-1.8580944692250941E-4</v>
      </c>
      <c r="GO406" s="223">
        <f t="shared" ca="1" si="787"/>
        <v>-9.781112657477537E-4</v>
      </c>
      <c r="GP406" s="223">
        <f t="shared" ca="1" si="788"/>
        <v>-6.9373036656348555E-4</v>
      </c>
      <c r="GQ406" s="223">
        <f t="shared" ca="1" si="789"/>
        <v>3.5429320068297446E-4</v>
      </c>
      <c r="GR406" s="223">
        <f t="shared" ca="1" si="790"/>
        <v>1.0123188406568101E-3</v>
      </c>
      <c r="GS406" s="223">
        <f t="shared" ca="1" si="791"/>
        <v>5.5600683928125902E-4</v>
      </c>
      <c r="GT406" s="223">
        <f t="shared" ca="1" si="792"/>
        <v>-5.1234489204419749E-4</v>
      </c>
      <c r="GU406" s="223">
        <f t="shared" ca="1" si="793"/>
        <v>-1.016718975588743E-3</v>
      </c>
      <c r="GV406" s="223">
        <f t="shared" ca="1" si="794"/>
        <v>-4.0191184895484758E-4</v>
      </c>
      <c r="GW406" s="223">
        <f t="shared" ca="1" si="795"/>
        <v>6.5531073396367379E-4</v>
      </c>
      <c r="GX406" s="223">
        <f t="shared" ca="1" si="796"/>
        <v>9.9118210982354171E-4</v>
      </c>
      <c r="GY406" s="223">
        <f t="shared" ca="1" si="797"/>
        <v>2.3598267869156663E-4</v>
      </c>
      <c r="GZ406" s="223">
        <f t="shared" ca="1" si="798"/>
        <v>-7.7898113793961328E-4</v>
      </c>
      <c r="HA406" s="223">
        <f t="shared" ca="1" si="799"/>
        <v>-9.3646016910133088E-4</v>
      </c>
      <c r="HB406" s="223">
        <f t="shared" ca="1" si="800"/>
        <v>-6.310506565686074E-5</v>
      </c>
      <c r="HC406" s="223">
        <f t="shared" ca="1" si="801"/>
        <v>8.7971466414549931E-4</v>
      </c>
      <c r="HD406" s="223">
        <f t="shared" ca="1" si="802"/>
        <v>8.5416442538307764E-4</v>
      </c>
      <c r="HE406" s="223">
        <f t="shared" ca="1" si="803"/>
        <v>-1.1163065806521304E-4</v>
      </c>
      <c r="HF406" s="223">
        <f t="shared" ca="1" si="804"/>
        <v>-9.5454524258890253E-4</v>
      </c>
      <c r="HG406" s="223">
        <f t="shared" ca="1" si="805"/>
        <v>-7.4671805340653847E-4</v>
      </c>
      <c r="HH406" s="223">
        <f t="shared" ca="1" si="806"/>
        <v>2.8307944885047045E-4</v>
      </c>
      <c r="HI406" s="223">
        <f t="shared" ca="1" si="807"/>
        <v>1.0012695081976508E-3</v>
      </c>
      <c r="HJ406" s="223">
        <f t="shared" ca="1" si="808"/>
        <v>6.1728478099624723E-4</v>
      </c>
      <c r="HK406" s="223">
        <f t="shared" ca="1" si="809"/>
        <v>-4.4619304587909252E-4</v>
      </c>
      <c r="HL406" s="223">
        <f t="shared" ca="1" si="810"/>
        <v>-1.0185116782769322E-3</v>
      </c>
      <c r="HM406" s="223">
        <f t="shared" ca="1" si="811"/>
        <v>-4.6967573399857581E-4</v>
      </c>
      <c r="HN406" s="223">
        <f t="shared" ca="1" si="812"/>
        <v>5.9616861573771646E-4</v>
      </c>
      <c r="HO406" s="223">
        <f t="shared" ca="1" si="813"/>
        <v>1.0057640620389455E-3</v>
      </c>
      <c r="HP406" s="223">
        <f t="shared" ca="1" si="814"/>
        <v>3.0823721876657836E-4</v>
      </c>
      <c r="HQ406" s="223">
        <f t="shared" ca="1" si="815"/>
        <v>-7.2859017048160094E-4</v>
      </c>
      <c r="HR406" s="223">
        <f t="shared" ca="1" si="816"/>
        <v>-9.6340200941358442E-4</v>
      </c>
      <c r="HS406" s="223">
        <f t="shared" ca="1" si="817"/>
        <v>-1.3772274640711364E-4</v>
      </c>
      <c r="HT406" s="223">
        <f t="shared" ca="1" si="818"/>
        <v>8.3955859514199896E-4</v>
      </c>
      <c r="HU406" s="223">
        <f t="shared" ca="1" si="819"/>
        <v>8.9267285897662665E-4</v>
      </c>
      <c r="HV406" s="223">
        <f t="shared" ca="1" si="820"/>
        <v>-3.6846932999888712E-5</v>
      </c>
      <c r="HW406" s="223">
        <f t="shared" ca="1" si="821"/>
        <v>-9.2580645605616174E-4</v>
      </c>
      <c r="HX406" s="223">
        <f t="shared" ca="1" si="822"/>
        <v>-7.9565921042057278E-4</v>
      </c>
      <c r="HY406" s="223">
        <f t="shared" ca="1" si="823"/>
        <v>2.1033166495790072E-4</v>
      </c>
      <c r="HZ406" s="223">
        <f t="shared" ca="1" si="824"/>
        <v>9.8479420952095526E-4</v>
      </c>
      <c r="IA406" s="223">
        <f t="shared" ca="1" si="825"/>
        <v>6.7521760299984611E-4</v>
      </c>
      <c r="IB406" s="223">
        <f t="shared" ca="1" si="826"/>
        <v>-3.7762324093903424E-4</v>
      </c>
      <c r="IC406" s="223">
        <f t="shared" ca="1" si="827"/>
        <v>-1.0147849779340186E-3</v>
      </c>
      <c r="ID406" s="223">
        <f t="shared" ca="1" si="828"/>
        <v>-5.3489440554582973E-4</v>
      </c>
      <c r="IE406" s="223">
        <f t="shared" ca="1" si="829"/>
        <v>1.3775390799248763E-3</v>
      </c>
      <c r="IF406" s="223">
        <f t="shared" ca="1" si="830"/>
        <v>1.0148956916601294E-3</v>
      </c>
      <c r="IG406" s="223">
        <f t="shared" ca="1" si="831"/>
        <v>3.7882139464661389E-4</v>
      </c>
      <c r="IH406" s="223">
        <f t="shared" ca="1" si="832"/>
        <v>-6.7425090976278772E-4</v>
      </c>
      <c r="II406" s="223">
        <f t="shared" ca="1" si="833"/>
        <v>-9.8512309076514417E-4</v>
      </c>
      <c r="IJ406" s="223">
        <f t="shared" ca="1" si="834"/>
        <v>-2.1159409566198398E-4</v>
      </c>
      <c r="IK406" s="223">
        <f t="shared" ca="1" si="835"/>
        <v>7.9485288536986789E-4</v>
      </c>
      <c r="IL406" s="223">
        <f t="shared" ca="1" si="836"/>
        <v>9.2634382100385414E-4</v>
      </c>
      <c r="IM406" s="223">
        <f t="shared" ca="1" si="837"/>
        <v>3.813646878790593E-5</v>
      </c>
      <c r="IN406" s="223">
        <f t="shared" ca="1" si="838"/>
        <v>-8.9205064412375588E-4</v>
      </c>
      <c r="IO406" s="223">
        <f t="shared" ca="1" si="839"/>
        <v>-8.4028862123533966E-4</v>
      </c>
      <c r="IP406" s="223">
        <f t="shared" ca="1" si="840"/>
        <v>1.3644407554926649E-4</v>
      </c>
      <c r="IQ406" s="223">
        <f t="shared" ca="1" si="841"/>
        <v>9.6298222569771532E-4</v>
      </c>
      <c r="IR406" s="223">
        <f t="shared" ca="1" si="842"/>
        <v>7.2949136231016687E-4</v>
      </c>
      <c r="IS406" s="223">
        <f t="shared" ca="1" si="843"/>
        <v>-3.0700706293808805E-4</v>
      </c>
      <c r="IT406" s="223">
        <f t="shared" ca="1" si="844"/>
        <v>-1.005559069872047E-3</v>
      </c>
      <c r="IU406" s="223">
        <f t="shared" ca="1" si="845"/>
        <v>-5.9721443796477837E-4</v>
      </c>
      <c r="IV406" s="223">
        <f t="shared" ca="1" si="846"/>
        <v>4.6853031478751972E-4</v>
      </c>
      <c r="IW406" s="223">
        <f t="shared" ca="1" si="847"/>
        <v>1.0185275135949812E-3</v>
      </c>
      <c r="IX406" s="223">
        <f t="shared" ca="1" si="848"/>
        <v>4.4735270456698135E-4</v>
      </c>
      <c r="IY406" s="223">
        <f t="shared" ca="1" si="849"/>
        <v>-6.1625782494510468E-4</v>
      </c>
      <c r="IZ406" s="223">
        <f t="shared" ca="1" si="850"/>
        <v>-1.0015057047342117E-3</v>
      </c>
      <c r="JA406" s="223">
        <f t="shared" ca="1" si="851"/>
        <v>-2.8431879817936661E-4</v>
      </c>
      <c r="JB406" s="223">
        <f t="shared" ca="1" si="852"/>
        <v>7.4583979894378124E-4</v>
      </c>
    </row>
    <row r="407" spans="2:262">
      <c r="B407" s="230">
        <v>46</v>
      </c>
      <c r="C407" s="229">
        <f t="shared" si="853"/>
        <v>8.9843750000000047E-4</v>
      </c>
      <c r="D407" s="226">
        <f t="shared" ca="1" si="597"/>
        <v>58.214877712730463</v>
      </c>
      <c r="E407" s="225">
        <f ca="1">AZ361</f>
        <v>0.11487771273046109</v>
      </c>
      <c r="F407" s="224">
        <v>46</v>
      </c>
      <c r="G407" s="223">
        <f t="shared" ca="1" si="854"/>
        <v>-3.5406147818563873E-4</v>
      </c>
      <c r="H407" s="223">
        <f t="shared" ca="1" si="598"/>
        <v>-4.7943714150825226E-5</v>
      </c>
      <c r="I407" s="223">
        <f t="shared" ca="1" si="599"/>
        <v>3.1306431981933713E-4</v>
      </c>
      <c r="J407" s="223">
        <f t="shared" ca="1" si="600"/>
        <v>3.1564820317091409E-4</v>
      </c>
      <c r="K407" s="223">
        <f t="shared" ca="1" si="601"/>
        <v>-4.3150325823655347E-5</v>
      </c>
      <c r="L407" s="223">
        <f t="shared" ca="1" si="602"/>
        <v>-3.5254648634907432E-4</v>
      </c>
      <c r="M407" s="223">
        <f t="shared" ca="1" si="603"/>
        <v>-2.5831576599533683E-4</v>
      </c>
      <c r="N407" s="223">
        <f t="shared" ca="1" si="604"/>
        <v>1.3165804341977189E-4</v>
      </c>
      <c r="O407" s="223">
        <f t="shared" ca="1" si="605"/>
        <v>3.7089790010571438E-4</v>
      </c>
      <c r="P407" s="223">
        <f t="shared" ca="1" si="606"/>
        <v>1.8550052924581656E-4</v>
      </c>
      <c r="Q407" s="223">
        <f t="shared" ca="1" si="607"/>
        <v>-2.122745078795905E-4</v>
      </c>
      <c r="R407" s="223">
        <f t="shared" ca="1" si="608"/>
        <v>-3.670186233444675E-4</v>
      </c>
      <c r="S407" s="223">
        <f t="shared" ca="1" si="609"/>
        <v>-1.0156685570980381E-4</v>
      </c>
      <c r="T407" s="223">
        <f t="shared" ca="1" si="610"/>
        <v>2.8016777037961709E-4</v>
      </c>
      <c r="U407" s="223">
        <f t="shared" ca="1" si="611"/>
        <v>3.4114117019142632E-4</v>
      </c>
      <c r="V407" s="223">
        <f t="shared" ca="1" si="612"/>
        <v>1.1545519408604925E-5</v>
      </c>
      <c r="W407" s="223">
        <f t="shared" ca="1" si="613"/>
        <v>-3.3126847893253194E-4</v>
      </c>
      <c r="X407" s="223">
        <f t="shared" ca="1" si="614"/>
        <v>-2.9481657032961713E-4</v>
      </c>
      <c r="Y407" s="223">
        <f t="shared" ca="1" si="615"/>
        <v>7.9167826388382552E-5</v>
      </c>
      <c r="Z407" s="223">
        <f t="shared" ca="1" si="616"/>
        <v>3.6251378514593109E-4</v>
      </c>
      <c r="AA407" s="223">
        <f t="shared" ca="1" si="617"/>
        <v>2.3082140416728534E-4</v>
      </c>
      <c r="AB407" s="223">
        <f t="shared" ca="1" si="618"/>
        <v>-1.6513605109702537E-4</v>
      </c>
      <c r="AC407" s="223">
        <f t="shared" ca="1" si="619"/>
        <v>-3.7203092367827891E-4</v>
      </c>
      <c r="AD407" s="223">
        <f t="shared" ca="1" si="620"/>
        <v>-1.5299138156741509E-4</v>
      </c>
      <c r="AE407" s="223">
        <f t="shared" ca="1" si="621"/>
        <v>2.4120643479811016E-4</v>
      </c>
      <c r="AF407" s="223">
        <f t="shared" ca="1" si="622"/>
        <v>3.5924946109959814E-4</v>
      </c>
      <c r="AG407" s="223">
        <f t="shared" ca="1" si="623"/>
        <v>6.5991439012324539E-5</v>
      </c>
      <c r="AH407" s="223">
        <f t="shared" ca="1" si="624"/>
        <v>-3.0281950935457232E-4</v>
      </c>
      <c r="AI407" s="223">
        <f t="shared" ca="1" si="625"/>
        <v>-3.249354862415371E-4</v>
      </c>
      <c r="AJ407" s="223">
        <f t="shared" ca="1" si="626"/>
        <v>2.4963864996942019E-5</v>
      </c>
      <c r="AK407" s="223">
        <f t="shared" ca="1" si="627"/>
        <v>3.4628234150383509E-4</v>
      </c>
      <c r="AL407" s="223">
        <f t="shared" ca="1" si="628"/>
        <v>2.711456927529148E-4</v>
      </c>
      <c r="AM407" s="223">
        <f t="shared" ca="1" si="629"/>
        <v>-1.1442289750745199E-4</v>
      </c>
      <c r="AN407" s="223">
        <f t="shared" ca="1" si="630"/>
        <v>-3.6898987802164E-4</v>
      </c>
      <c r="AO407" s="223">
        <f t="shared" ca="1" si="631"/>
        <v>-2.0110410603728826E-4</v>
      </c>
      <c r="AP407" s="223">
        <f t="shared" ca="1" si="632"/>
        <v>1.9702370832966698E-4</v>
      </c>
      <c r="AQ407" s="223">
        <f t="shared" ca="1" si="633"/>
        <v>3.6958108608303183E-4</v>
      </c>
      <c r="AR407" s="223">
        <f t="shared" ca="1" si="634"/>
        <v>1.1900884325092357E-4</v>
      </c>
      <c r="AS407" s="223">
        <f t="shared" ca="1" si="635"/>
        <v>-2.6781541189267429E-4</v>
      </c>
      <c r="AT407" s="223">
        <f t="shared" ca="1" si="636"/>
        <v>-3.4802053015860825E-4</v>
      </c>
      <c r="AU407" s="223">
        <f t="shared" ca="1" si="637"/>
        <v>-2.9780488682564497E-5</v>
      </c>
      <c r="AV407" s="223">
        <f t="shared" ca="1" si="638"/>
        <v>3.2255493091646052E-4</v>
      </c>
      <c r="AW407" s="223">
        <f t="shared" ca="1" si="639"/>
        <v>3.0560049593133663E-4</v>
      </c>
      <c r="AX407" s="223">
        <f t="shared" ca="1" si="640"/>
        <v>-6.123283373593298E-5</v>
      </c>
      <c r="AY407" s="223">
        <f t="shared" ca="1" si="641"/>
        <v>-3.5796131582927312E-4</v>
      </c>
      <c r="AZ407" s="223">
        <f t="shared" ca="1" si="642"/>
        <v>-2.448635339316889E-4</v>
      </c>
      <c r="BA407" s="223">
        <f t="shared" ca="1" si="643"/>
        <v>1.4857601357360755E-4</v>
      </c>
      <c r="BB407" s="223">
        <f t="shared" ca="1" si="644"/>
        <v>3.7191239666161486E-4</v>
      </c>
      <c r="BC407" s="223">
        <f t="shared" ca="1" si="645"/>
        <v>1.694500654314652E-4</v>
      </c>
      <c r="BD407" s="223">
        <f t="shared" ca="1" si="646"/>
        <v>-2.2701391954697923E-4</v>
      </c>
      <c r="BE407" s="223">
        <f t="shared" ca="1" si="647"/>
        <v>-3.6357198059523254E-4</v>
      </c>
      <c r="BF407" s="223">
        <f t="shared" ca="1" si="648"/>
        <v>-8.3880184717074308E-5</v>
      </c>
      <c r="BG407" s="223">
        <f t="shared" ca="1" si="649"/>
        <v>2.9184518016791558E-4</v>
      </c>
      <c r="BH407" s="223">
        <f t="shared" ca="1" si="650"/>
        <v>3.3343997126481677E-4</v>
      </c>
      <c r="BI407" s="223">
        <f t="shared" ca="1" si="651"/>
        <v>-6.7172640328757465E-6</v>
      </c>
      <c r="BJ407" s="223">
        <f t="shared" ca="1" si="652"/>
        <v>-3.3918397216716194E-4</v>
      </c>
      <c r="BK407" s="223">
        <f t="shared" ca="1" si="653"/>
        <v>-2.8332240578709145E-4</v>
      </c>
      <c r="BL407" s="223">
        <f t="shared" ca="1" si="654"/>
        <v>9.6912096812775051E-5</v>
      </c>
      <c r="BM407" s="223">
        <f t="shared" ca="1" si="655"/>
        <v>3.6619292700171518E-4</v>
      </c>
      <c r="BN407" s="223">
        <f t="shared" ca="1" si="656"/>
        <v>2.1622320542267952E-4</v>
      </c>
      <c r="BO407" s="223">
        <f t="shared" ca="1" si="657"/>
        <v>-1.8129826140913854E-4</v>
      </c>
      <c r="BP407" s="223">
        <f t="shared" ca="1" si="658"/>
        <v>-3.7125319561374178E-4</v>
      </c>
      <c r="BQ407" s="223">
        <f t="shared" ca="1" si="659"/>
        <v>-1.3616412806471135E-4</v>
      </c>
      <c r="BR407" s="223">
        <f t="shared" ca="1" si="660"/>
        <v>2.5481786262062224E-4</v>
      </c>
      <c r="BS407" s="223">
        <f t="shared" ca="1" si="661"/>
        <v>3.540614781856389E-4</v>
      </c>
      <c r="BT407" s="223">
        <f t="shared" ca="1" si="662"/>
        <v>4.794371415082902E-5</v>
      </c>
      <c r="BU407" s="223">
        <f t="shared" ca="1" si="663"/>
        <v>-3.1306431981933605E-4</v>
      </c>
      <c r="BV407" s="223">
        <f t="shared" ca="1" si="664"/>
        <v>-3.1564820317091409E-4</v>
      </c>
      <c r="BW407" s="223">
        <f t="shared" ca="1" si="665"/>
        <v>4.3150325823651986E-5</v>
      </c>
      <c r="BX407" s="223">
        <f t="shared" ca="1" si="666"/>
        <v>3.5254648634907378E-4</v>
      </c>
      <c r="BY407" s="223">
        <f t="shared" ca="1" si="667"/>
        <v>2.5831576599534046E-4</v>
      </c>
      <c r="BZ407" s="223">
        <f t="shared" ca="1" si="668"/>
        <v>-1.3165804341976907E-4</v>
      </c>
      <c r="CA407" s="223">
        <f t="shared" ca="1" si="669"/>
        <v>-3.7089790010571427E-4</v>
      </c>
      <c r="CB407" s="223">
        <f t="shared" ca="1" si="670"/>
        <v>-1.8550052924582033E-4</v>
      </c>
      <c r="CC407" s="223">
        <f t="shared" ca="1" si="671"/>
        <v>2.1227450787958857E-4</v>
      </c>
      <c r="CD407" s="223">
        <f t="shared" ca="1" si="672"/>
        <v>3.6701862334446767E-4</v>
      </c>
      <c r="CE407" s="223">
        <f t="shared" ca="1" si="673"/>
        <v>1.0156685570980803E-4</v>
      </c>
      <c r="CF407" s="223">
        <f t="shared" ca="1" si="674"/>
        <v>-2.8016777037961557E-4</v>
      </c>
      <c r="CG407" s="223">
        <f t="shared" ca="1" si="675"/>
        <v>-3.4114117019142616E-4</v>
      </c>
      <c r="CH407" s="223">
        <f t="shared" ca="1" si="676"/>
        <v>-1.1545519408608611E-5</v>
      </c>
      <c r="CI407" s="223">
        <f t="shared" ca="1" si="677"/>
        <v>3.3126847893253085E-4</v>
      </c>
      <c r="CJ407" s="223">
        <f t="shared" ca="1" si="678"/>
        <v>2.9481657032961691E-4</v>
      </c>
      <c r="CK407" s="223">
        <f t="shared" ca="1" si="679"/>
        <v>-7.9167826388378974E-5</v>
      </c>
      <c r="CL407" s="223">
        <f t="shared" ca="1" si="680"/>
        <v>-3.6251378514593087E-4</v>
      </c>
      <c r="CM407" s="223">
        <f t="shared" ca="1" si="681"/>
        <v>-2.3082140416728924E-4</v>
      </c>
      <c r="CN407" s="223">
        <f t="shared" ca="1" si="682"/>
        <v>1.6513605109702323E-4</v>
      </c>
      <c r="CO407" s="223">
        <f t="shared" ca="1" si="683"/>
        <v>3.7203092367827897E-4</v>
      </c>
      <c r="CP407" s="223">
        <f t="shared" ca="1" si="684"/>
        <v>1.5299138156741967E-4</v>
      </c>
      <c r="CQ407" s="223">
        <f t="shared" ca="1" si="685"/>
        <v>-2.412064347981084E-4</v>
      </c>
      <c r="CR407" s="223">
        <f t="shared" ca="1" si="686"/>
        <v>-3.5924946109959841E-4</v>
      </c>
      <c r="CS407" s="223">
        <f t="shared" ca="1" si="687"/>
        <v>-6.5991439012328171E-5</v>
      </c>
      <c r="CT407" s="223">
        <f t="shared" ca="1" si="688"/>
        <v>3.0281950935457096E-4</v>
      </c>
      <c r="CU407" s="223">
        <f t="shared" ca="1" si="689"/>
        <v>3.2493548624153693E-4</v>
      </c>
      <c r="CV407" s="223">
        <f t="shared" ca="1" si="690"/>
        <v>-2.4963864996939634E-5</v>
      </c>
      <c r="CW407" s="223">
        <f t="shared" ca="1" si="691"/>
        <v>-3.4628234150383427E-4</v>
      </c>
      <c r="CX407" s="223">
        <f t="shared" ca="1" si="692"/>
        <v>-2.7114569275291464E-4</v>
      </c>
      <c r="CY407" s="223">
        <f t="shared" ca="1" si="693"/>
        <v>1.1442289750744972E-4</v>
      </c>
      <c r="CZ407" s="223">
        <f t="shared" ca="1" si="694"/>
        <v>3.6898987802163973E-4</v>
      </c>
      <c r="DA407" s="223">
        <f t="shared" ca="1" si="695"/>
        <v>2.0110410603729252E-4</v>
      </c>
      <c r="DB407" s="223">
        <f t="shared" ca="1" si="696"/>
        <v>-1.9702370832966497E-4</v>
      </c>
      <c r="DC407" s="223">
        <f t="shared" ca="1" si="697"/>
        <v>-3.6958108608303177E-4</v>
      </c>
      <c r="DD407" s="223">
        <f t="shared" ca="1" si="698"/>
        <v>-1.1900884325092832E-4</v>
      </c>
      <c r="DE407" s="223">
        <f t="shared" ca="1" si="699"/>
        <v>2.6781541189267261E-4</v>
      </c>
      <c r="DF407" s="223">
        <f t="shared" ca="1" si="700"/>
        <v>3.4802053015860809E-4</v>
      </c>
      <c r="DG407" s="223">
        <f t="shared" ca="1" si="701"/>
        <v>2.9780488682569511E-5</v>
      </c>
      <c r="DH407" s="223">
        <f t="shared" ca="1" si="702"/>
        <v>-3.2255493091645933E-4</v>
      </c>
      <c r="DI407" s="223">
        <f t="shared" ca="1" si="703"/>
        <v>-3.0560049593133653E-4</v>
      </c>
      <c r="DJ407" s="223">
        <f t="shared" ca="1" si="704"/>
        <v>6.1232833735930622E-5</v>
      </c>
      <c r="DK407" s="223">
        <f t="shared" ca="1" si="705"/>
        <v>3.5796131582927247E-4</v>
      </c>
      <c r="DL407" s="223">
        <f t="shared" ca="1" si="706"/>
        <v>2.448635339316927E-4</v>
      </c>
      <c r="DM407" s="223">
        <f t="shared" ca="1" si="707"/>
        <v>-1.4857601357360538E-4</v>
      </c>
      <c r="DN407" s="223">
        <f t="shared" ca="1" si="708"/>
        <v>-3.7191239666161481E-4</v>
      </c>
      <c r="DO407" s="223">
        <f t="shared" ca="1" si="709"/>
        <v>-1.6945006543146968E-4</v>
      </c>
      <c r="DP407" s="223">
        <f t="shared" ca="1" si="710"/>
        <v>2.270139195469815E-4</v>
      </c>
      <c r="DQ407" s="223">
        <f t="shared" ca="1" si="711"/>
        <v>3.6357198059523363E-4</v>
      </c>
      <c r="DR407" s="223">
        <f t="shared" ca="1" si="712"/>
        <v>8.3880184717079187E-5</v>
      </c>
      <c r="DS407" s="223">
        <f t="shared" ca="1" si="713"/>
        <v>-2.9184518016791411E-4</v>
      </c>
      <c r="DT407" s="223">
        <f t="shared" ca="1" si="714"/>
        <v>-3.3343997126481667E-4</v>
      </c>
      <c r="DU407" s="223">
        <f t="shared" ca="1" si="715"/>
        <v>6.7172640328786468E-6</v>
      </c>
      <c r="DV407" s="223">
        <f t="shared" ca="1" si="716"/>
        <v>3.3918397216715879E-4</v>
      </c>
      <c r="DW407" s="223">
        <f t="shared" ca="1" si="717"/>
        <v>2.8332240578709638E-4</v>
      </c>
      <c r="DX407" s="223">
        <f t="shared" ca="1" si="718"/>
        <v>-9.6912096812772747E-5</v>
      </c>
      <c r="DY407" s="223">
        <f t="shared" ca="1" si="719"/>
        <v>-3.6619292700171475E-4</v>
      </c>
      <c r="DZ407" s="223">
        <f t="shared" ca="1" si="720"/>
        <v>-2.1622320542267719E-4</v>
      </c>
      <c r="EA407" s="223">
        <f t="shared" ca="1" si="721"/>
        <v>1.8129826140914109E-4</v>
      </c>
      <c r="EB407" s="223">
        <f t="shared" ca="1" si="722"/>
        <v>3.7125319561374232E-4</v>
      </c>
      <c r="EC407" s="223">
        <f t="shared" ca="1" si="723"/>
        <v>1.3616412806471354E-4</v>
      </c>
      <c r="ED407" s="223">
        <f t="shared" ca="1" si="724"/>
        <v>-2.5481786262062051E-4</v>
      </c>
      <c r="EE407" s="223">
        <f t="shared" ca="1" si="725"/>
        <v>-3.5406147818563966E-4</v>
      </c>
      <c r="EF407" s="223">
        <f t="shared" ca="1" si="726"/>
        <v>-4.7943714150826147E-5</v>
      </c>
      <c r="EG407" s="223">
        <f t="shared" ca="1" si="727"/>
        <v>3.1306431981933193E-4</v>
      </c>
      <c r="EH407" s="223">
        <f t="shared" ca="1" si="728"/>
        <v>3.1564820317091816E-4</v>
      </c>
      <c r="EI407" s="223">
        <f t="shared" ca="1" si="729"/>
        <v>-4.3150325823649628E-5</v>
      </c>
      <c r="EJ407" s="223">
        <f t="shared" ca="1" si="730"/>
        <v>-3.5254648634907302E-4</v>
      </c>
      <c r="EK407" s="223">
        <f t="shared" ca="1" si="731"/>
        <v>-2.5831576599533835E-4</v>
      </c>
      <c r="EL407" s="223">
        <f t="shared" ca="1" si="732"/>
        <v>1.3165804341977178E-4</v>
      </c>
      <c r="EM407" s="223">
        <f t="shared" ca="1" si="733"/>
        <v>3.7089790010571362E-4</v>
      </c>
      <c r="EN407" s="223">
        <f t="shared" ca="1" si="734"/>
        <v>1.8550052924582236E-4</v>
      </c>
      <c r="EO407" s="223">
        <f t="shared" ca="1" si="735"/>
        <v>-2.1227450787958659E-4</v>
      </c>
      <c r="EP407" s="223">
        <f t="shared" ca="1" si="736"/>
        <v>-3.670186233444681E-4</v>
      </c>
      <c r="EQ407" s="223">
        <f t="shared" ca="1" si="737"/>
        <v>-1.0156685570980519E-4</v>
      </c>
      <c r="ER407" s="223">
        <f t="shared" ca="1" si="738"/>
        <v>2.8016777037961053E-4</v>
      </c>
      <c r="ES407" s="223">
        <f t="shared" ca="1" si="739"/>
        <v>3.4114117019142919E-4</v>
      </c>
      <c r="ET407" s="223">
        <f t="shared" ca="1" si="740"/>
        <v>1.1545519408610915E-5</v>
      </c>
      <c r="EU407" s="223">
        <f t="shared" ca="1" si="741"/>
        <v>-3.3126847893252977E-4</v>
      </c>
      <c r="EV407" s="223">
        <f t="shared" ca="1" si="742"/>
        <v>-2.9481657032961838E-4</v>
      </c>
      <c r="EW407" s="223">
        <f t="shared" ca="1" si="743"/>
        <v>7.9167826388381793E-5</v>
      </c>
      <c r="EX407" s="223">
        <f t="shared" ca="1" si="744"/>
        <v>3.6251378514592914E-4</v>
      </c>
      <c r="EY407" s="223">
        <f t="shared" ca="1" si="745"/>
        <v>2.3082140416729111E-4</v>
      </c>
      <c r="EZ407" s="223">
        <f t="shared" ca="1" si="746"/>
        <v>-1.6513605109702112E-4</v>
      </c>
      <c r="FA407" s="223">
        <f t="shared" ca="1" si="747"/>
        <v>-3.7203092367827902E-4</v>
      </c>
      <c r="FB407" s="223">
        <f t="shared" ca="1" si="748"/>
        <v>-1.5299138156741701E-4</v>
      </c>
      <c r="FC407" s="223">
        <f t="shared" ca="1" si="749"/>
        <v>2.4120643479811057E-4</v>
      </c>
      <c r="FD407" s="223">
        <f t="shared" ca="1" si="750"/>
        <v>3.5924946109960041E-4</v>
      </c>
      <c r="FE407" s="223">
        <f t="shared" ca="1" si="751"/>
        <v>6.5991439012330475E-5</v>
      </c>
      <c r="FF407" s="223">
        <f t="shared" ca="1" si="752"/>
        <v>-3.0281950935456955E-4</v>
      </c>
      <c r="FG407" s="223">
        <f t="shared" ca="1" si="753"/>
        <v>-3.2493548624153807E-4</v>
      </c>
      <c r="FH407" s="223">
        <f t="shared" ca="1" si="754"/>
        <v>2.4963864996942561E-5</v>
      </c>
      <c r="FI407" s="223">
        <f t="shared" ca="1" si="755"/>
        <v>3.4628234150383146E-4</v>
      </c>
      <c r="FJ407" s="223">
        <f t="shared" ca="1" si="756"/>
        <v>2.7114569275291984E-4</v>
      </c>
      <c r="FK407" s="223">
        <f t="shared" ca="1" si="757"/>
        <v>-1.1442289750744748E-4</v>
      </c>
      <c r="FL407" s="223">
        <f t="shared" ca="1" si="758"/>
        <v>-3.689898780216394E-4</v>
      </c>
      <c r="FM407" s="223">
        <f t="shared" ca="1" si="759"/>
        <v>-2.0110410603729008E-4</v>
      </c>
      <c r="FN407" s="223">
        <f t="shared" ca="1" si="760"/>
        <v>1.9702370832966744E-4</v>
      </c>
      <c r="FO407" s="223">
        <f t="shared" ca="1" si="761"/>
        <v>3.6958108608303269E-4</v>
      </c>
      <c r="FP407" s="223">
        <f t="shared" ca="1" si="762"/>
        <v>1.1900884325093056E-4</v>
      </c>
      <c r="FQ407" s="223">
        <f t="shared" ca="1" si="763"/>
        <v>-2.6781541189267093E-4</v>
      </c>
      <c r="FR407" s="223">
        <f t="shared" ca="1" si="764"/>
        <v>-3.4802053015860895E-4</v>
      </c>
      <c r="FS407" s="223">
        <f t="shared" ca="1" si="765"/>
        <v>-2.9780488682566584E-5</v>
      </c>
      <c r="FT407" s="223">
        <f t="shared" ca="1" si="766"/>
        <v>3.2255493091645548E-4</v>
      </c>
      <c r="FU407" s="223">
        <f t="shared" ca="1" si="767"/>
        <v>3.0560049593134092E-4</v>
      </c>
      <c r="FV407" s="223">
        <f t="shared" ca="1" si="768"/>
        <v>-6.1232833735928291E-5</v>
      </c>
      <c r="FW407" s="223">
        <f t="shared" ca="1" si="769"/>
        <v>-3.5796131582927176E-4</v>
      </c>
      <c r="FX407" s="223">
        <f t="shared" ca="1" si="770"/>
        <v>-2.4486353393169053E-4</v>
      </c>
      <c r="FY407" s="223">
        <f t="shared" ca="1" si="771"/>
        <v>1.4857601357360804E-4</v>
      </c>
      <c r="FZ407" s="223">
        <f t="shared" ca="1" si="772"/>
        <v>3.7191239666161454E-4</v>
      </c>
      <c r="GA407" s="223">
        <f t="shared" ca="1" si="773"/>
        <v>1.6945006543147174E-4</v>
      </c>
      <c r="GB407" s="223">
        <f t="shared" ca="1" si="774"/>
        <v>-2.2701391954697546E-4</v>
      </c>
      <c r="GC407" s="223">
        <f t="shared" ca="1" si="775"/>
        <v>-3.6357198059523298E-4</v>
      </c>
      <c r="GD407" s="223">
        <f t="shared" ca="1" si="776"/>
        <v>-8.3880184717076341E-5</v>
      </c>
      <c r="GE407" s="223">
        <f t="shared" ca="1" si="777"/>
        <v>2.918451801679094E-4</v>
      </c>
      <c r="GF407" s="223">
        <f t="shared" ca="1" si="778"/>
        <v>3.3343997126482003E-4</v>
      </c>
      <c r="GG407" s="223">
        <f t="shared" ca="1" si="779"/>
        <v>-6.7172640328710303E-6</v>
      </c>
      <c r="GH407" s="223">
        <f t="shared" ca="1" si="780"/>
        <v>-3.3918397216715999E-4</v>
      </c>
      <c r="GI407" s="223">
        <f t="shared" ca="1" si="781"/>
        <v>-2.8332240578709454E-4</v>
      </c>
      <c r="GJ407" s="223">
        <f t="shared" ca="1" si="782"/>
        <v>9.6912096812775566E-5</v>
      </c>
      <c r="GK407" s="223">
        <f t="shared" ca="1" si="783"/>
        <v>3.6619292700171334E-4</v>
      </c>
      <c r="GL407" s="223">
        <f t="shared" ca="1" si="784"/>
        <v>2.162232054226834E-4</v>
      </c>
      <c r="GM407" s="223">
        <f t="shared" ca="1" si="785"/>
        <v>-1.8129826140913442E-4</v>
      </c>
      <c r="GN407" s="223">
        <f t="shared" ca="1" si="786"/>
        <v>-3.712531956137421E-4</v>
      </c>
      <c r="GO407" s="223">
        <f t="shared" ca="1" si="787"/>
        <v>-1.3616412806471078E-4</v>
      </c>
      <c r="GP407" s="223">
        <f t="shared" ca="1" si="788"/>
        <v>2.5481786262062262E-4</v>
      </c>
      <c r="GQ407" s="223">
        <f t="shared" ca="1" si="789"/>
        <v>3.5406147818564199E-4</v>
      </c>
      <c r="GR407" s="223">
        <f t="shared" ca="1" si="790"/>
        <v>4.7943714150833737E-5</v>
      </c>
      <c r="GS407" s="223">
        <f t="shared" ca="1" si="791"/>
        <v>-3.130643198193335E-4</v>
      </c>
      <c r="GT407" s="223">
        <f t="shared" ca="1" si="792"/>
        <v>-3.1564820317091658E-4</v>
      </c>
      <c r="GU407" s="223">
        <f t="shared" ca="1" si="793"/>
        <v>4.3150325823652528E-5</v>
      </c>
      <c r="GV407" s="223">
        <f t="shared" ca="1" si="794"/>
        <v>3.5254648634907058E-4</v>
      </c>
      <c r="GW407" s="223">
        <f t="shared" ca="1" si="795"/>
        <v>2.5831576599534388E-4</v>
      </c>
      <c r="GX407" s="223">
        <f t="shared" ca="1" si="796"/>
        <v>-1.3165804341976463E-4</v>
      </c>
      <c r="GY407" s="223">
        <f t="shared" ca="1" si="797"/>
        <v>-3.7089790010571389E-4</v>
      </c>
      <c r="GZ407" s="223">
        <f t="shared" ca="1" si="798"/>
        <v>-1.8550052924581987E-4</v>
      </c>
      <c r="HA407" s="223">
        <f t="shared" ca="1" si="799"/>
        <v>2.1227450787958901E-4</v>
      </c>
      <c r="HB407" s="223">
        <f t="shared" ca="1" si="800"/>
        <v>3.6701862334446935E-4</v>
      </c>
      <c r="HC407" s="223">
        <f t="shared" ca="1" si="801"/>
        <v>1.0156685570981256E-4</v>
      </c>
      <c r="HD407" s="223">
        <f t="shared" ca="1" si="802"/>
        <v>-2.8016777037961243E-4</v>
      </c>
      <c r="HE407" s="223">
        <f t="shared" ca="1" si="803"/>
        <v>-3.4114117019142811E-4</v>
      </c>
      <c r="HF407" s="223">
        <f t="shared" ca="1" si="804"/>
        <v>-1.1545519408608042E-5</v>
      </c>
      <c r="HG407" s="223">
        <f t="shared" ca="1" si="805"/>
        <v>3.3126847893252625E-4</v>
      </c>
      <c r="HH407" s="223">
        <f t="shared" ca="1" si="806"/>
        <v>2.9481657032962298E-4</v>
      </c>
      <c r="HI407" s="223">
        <f t="shared" ca="1" si="807"/>
        <v>-7.9167826388374339E-5</v>
      </c>
      <c r="HJ407" s="223">
        <f t="shared" ca="1" si="808"/>
        <v>-3.6251378514592979E-4</v>
      </c>
      <c r="HK407" s="223">
        <f t="shared" ca="1" si="809"/>
        <v>-2.3082140416728881E-4</v>
      </c>
      <c r="HL407" s="223">
        <f t="shared" ca="1" si="810"/>
        <v>1.6513605109702372E-4</v>
      </c>
      <c r="HM407" s="223">
        <f t="shared" ca="1" si="811"/>
        <v>3.7203092367827913E-4</v>
      </c>
      <c r="HN407" s="223">
        <f t="shared" ca="1" si="812"/>
        <v>1.5299138156742398E-4</v>
      </c>
      <c r="HO407" s="223">
        <f t="shared" ca="1" si="813"/>
        <v>-2.4120643479810474E-4</v>
      </c>
      <c r="HP407" s="223">
        <f t="shared" ca="1" si="814"/>
        <v>-3.5924946109959965E-4</v>
      </c>
      <c r="HQ407" s="223">
        <f t="shared" ca="1" si="815"/>
        <v>-6.5991439012327656E-5</v>
      </c>
      <c r="HR407" s="223">
        <f t="shared" ca="1" si="816"/>
        <v>3.0281950935456511E-4</v>
      </c>
      <c r="HS407" s="223">
        <f t="shared" ca="1" si="817"/>
        <v>3.2493548624154181E-4</v>
      </c>
      <c r="HT407" s="223">
        <f t="shared" ca="1" si="818"/>
        <v>-2.4963864996934917E-5</v>
      </c>
      <c r="HU407" s="223">
        <f t="shared" ca="1" si="819"/>
        <v>-3.4628234150383254E-4</v>
      </c>
      <c r="HV407" s="223">
        <f t="shared" ca="1" si="820"/>
        <v>-2.7114569275291784E-4</v>
      </c>
      <c r="HW407" s="223">
        <f t="shared" ca="1" si="821"/>
        <v>1.1442289750745025E-4</v>
      </c>
      <c r="HX407" s="223">
        <f t="shared" ca="1" si="822"/>
        <v>3.6898987802163843E-4</v>
      </c>
      <c r="HY407" s="223">
        <f t="shared" ca="1" si="823"/>
        <v>2.0110410603729647E-4</v>
      </c>
      <c r="HZ407" s="223">
        <f t="shared" ca="1" si="824"/>
        <v>-1.9702370832966988E-4</v>
      </c>
      <c r="IA407" s="223">
        <f t="shared" ca="1" si="825"/>
        <v>-3.6958108608303237E-4</v>
      </c>
      <c r="IB407" s="223">
        <f t="shared" ca="1" si="826"/>
        <v>-1.1900884325093782E-4</v>
      </c>
      <c r="IC407" s="223">
        <f t="shared" ca="1" si="827"/>
        <v>2.6781541189267299E-4</v>
      </c>
      <c r="ID407" s="223">
        <f t="shared" ca="1" si="828"/>
        <v>3.4802053015861166E-4</v>
      </c>
      <c r="IE407" s="223">
        <f t="shared" ca="1" si="829"/>
        <v>-2.8705493949604337E-4</v>
      </c>
      <c r="IF407" s="223">
        <f t="shared" ca="1" si="830"/>
        <v>-3.2255493091645695E-4</v>
      </c>
      <c r="IG407" s="223">
        <f t="shared" ca="1" si="831"/>
        <v>-3.0560049593134525E-4</v>
      </c>
      <c r="IH407" s="223">
        <f t="shared" ca="1" si="832"/>
        <v>6.1232833735931164E-5</v>
      </c>
      <c r="II407" s="223">
        <f t="shared" ca="1" si="833"/>
        <v>3.579613158292697E-4</v>
      </c>
      <c r="IJ407" s="223">
        <f t="shared" ca="1" si="834"/>
        <v>2.4486353393168831E-4</v>
      </c>
      <c r="IK407" s="223">
        <f t="shared" ca="1" si="835"/>
        <v>-1.4857601357360105E-4</v>
      </c>
      <c r="IL407" s="223">
        <f t="shared" ca="1" si="836"/>
        <v>-3.7191239666161432E-4</v>
      </c>
      <c r="IM407" s="223">
        <f t="shared" ca="1" si="837"/>
        <v>-1.6945006543146919E-4</v>
      </c>
      <c r="IN407" s="223">
        <f t="shared" ca="1" si="838"/>
        <v>2.2701391954696936E-4</v>
      </c>
      <c r="IO407" s="223">
        <f t="shared" ca="1" si="839"/>
        <v>3.6357198059523233E-4</v>
      </c>
      <c r="IP407" s="223">
        <f t="shared" ca="1" si="840"/>
        <v>8.3880184717083822E-5</v>
      </c>
      <c r="IQ407" s="223">
        <f t="shared" ca="1" si="841"/>
        <v>-2.9184518016790462E-4</v>
      </c>
      <c r="IR407" s="223">
        <f t="shared" ca="1" si="842"/>
        <v>-3.3343997126481873E-4</v>
      </c>
      <c r="IS407" s="223">
        <f t="shared" ca="1" si="843"/>
        <v>6.7172640328633324E-6</v>
      </c>
      <c r="IT407" s="223">
        <f t="shared" ca="1" si="844"/>
        <v>3.3918397216716118E-4</v>
      </c>
      <c r="IU407" s="223">
        <f t="shared" ca="1" si="845"/>
        <v>2.8332240578709947E-4</v>
      </c>
      <c r="IV407" s="223">
        <f t="shared" ca="1" si="846"/>
        <v>-9.6912096812778385E-5</v>
      </c>
      <c r="IW407" s="223">
        <f t="shared" ca="1" si="847"/>
        <v>-3.6619292700171388E-4</v>
      </c>
      <c r="IX407" s="223">
        <f t="shared" ca="1" si="848"/>
        <v>-2.1622320542268963E-4</v>
      </c>
      <c r="IY407" s="223">
        <f t="shared" ca="1" si="849"/>
        <v>1.8129826140913694E-4</v>
      </c>
      <c r="IZ407" s="223">
        <f t="shared" ca="1" si="850"/>
        <v>3.7125319561374259E-4</v>
      </c>
      <c r="JA407" s="223">
        <f t="shared" ca="1" si="851"/>
        <v>1.3616412806470812E-4</v>
      </c>
      <c r="JB407" s="223">
        <f t="shared" ca="1" si="852"/>
        <v>-2.5481786262061709E-4</v>
      </c>
    </row>
    <row r="408" spans="2:262">
      <c r="B408" s="230">
        <v>47</v>
      </c>
      <c r="C408" s="229">
        <f t="shared" si="853"/>
        <v>9.1796875000000049E-4</v>
      </c>
      <c r="D408" s="226">
        <f t="shared" ca="1" si="597"/>
        <v>58.216268913872327</v>
      </c>
      <c r="E408" s="225">
        <f ca="1">BA361</f>
        <v>0.1162689138723222</v>
      </c>
      <c r="F408" s="224">
        <v>47</v>
      </c>
      <c r="G408" s="223">
        <f t="shared" ca="1" si="854"/>
        <v>-1.8455731413137585E-3</v>
      </c>
      <c r="H408" s="223">
        <f t="shared" ca="1" si="598"/>
        <v>-1.1673987555947077E-4</v>
      </c>
      <c r="I408" s="223">
        <f t="shared" ca="1" si="599"/>
        <v>1.7509575001767609E-3</v>
      </c>
      <c r="J408" s="223">
        <f t="shared" ca="1" si="600"/>
        <v>1.5358605118365163E-3</v>
      </c>
      <c r="K408" s="223">
        <f t="shared" ca="1" si="601"/>
        <v>-5.0616923628674939E-4</v>
      </c>
      <c r="L408" s="223">
        <f t="shared" ca="1" si="602"/>
        <v>-1.9461018846800046E-3</v>
      </c>
      <c r="M408" s="223">
        <f t="shared" ca="1" si="603"/>
        <v>-1.0711125335838767E-3</v>
      </c>
      <c r="N408" s="223">
        <f t="shared" ca="1" si="604"/>
        <v>1.0779837835665175E-3</v>
      </c>
      <c r="O408" s="223">
        <f t="shared" ca="1" si="605"/>
        <v>1.944799663441008E-3</v>
      </c>
      <c r="P408" s="223">
        <f t="shared" ca="1" si="606"/>
        <v>4.9824255861207324E-4</v>
      </c>
      <c r="Q408" s="223">
        <f t="shared" ca="1" si="607"/>
        <v>-1.5409827251506767E-3</v>
      </c>
      <c r="R408" s="223">
        <f t="shared" ca="1" si="608"/>
        <v>-1.7471822874101761E-3</v>
      </c>
      <c r="S408" s="223">
        <f t="shared" ca="1" si="609"/>
        <v>1.2492183323799093E-4</v>
      </c>
      <c r="T408" s="223">
        <f t="shared" ca="1" si="610"/>
        <v>1.848429263108726E-3</v>
      </c>
      <c r="U408" s="223">
        <f t="shared" ca="1" si="611"/>
        <v>1.3731979736169215E-3</v>
      </c>
      <c r="V408" s="223">
        <f t="shared" ca="1" si="612"/>
        <v>-7.3547616067370599E-4</v>
      </c>
      <c r="W408" s="223">
        <f t="shared" ca="1" si="613"/>
        <v>-1.9692886251584359E-3</v>
      </c>
      <c r="X408" s="223">
        <f t="shared" ca="1" si="614"/>
        <v>-8.6059805955486144E-4</v>
      </c>
      <c r="Y408" s="223">
        <f t="shared" ca="1" si="615"/>
        <v>1.2717888481901236E-3</v>
      </c>
      <c r="Z408" s="223">
        <f t="shared" ca="1" si="616"/>
        <v>1.891360827509777E-3</v>
      </c>
      <c r="AA408" s="223">
        <f t="shared" ca="1" si="617"/>
        <v>2.6112624580513556E-4</v>
      </c>
      <c r="AB408" s="223">
        <f t="shared" ca="1" si="618"/>
        <v>-1.6797225415672529E-3</v>
      </c>
      <c r="AC408" s="223">
        <f t="shared" ca="1" si="619"/>
        <v>-1.6225121856221637E-3</v>
      </c>
      <c r="AD408" s="223">
        <f t="shared" ca="1" si="620"/>
        <v>3.64704601385987E-4</v>
      </c>
      <c r="AE408" s="223">
        <f t="shared" ca="1" si="621"/>
        <v>1.9180989294008102E-3</v>
      </c>
      <c r="AF408" s="223">
        <f t="shared" ca="1" si="622"/>
        <v>1.1898812596979084E-3</v>
      </c>
      <c r="AG408" s="223">
        <f t="shared" ca="1" si="623"/>
        <v>-9.5372083902102531E-4</v>
      </c>
      <c r="AH408" s="223">
        <f t="shared" ca="1" si="624"/>
        <v>-1.962855431695552E-3</v>
      </c>
      <c r="AI408" s="223">
        <f t="shared" ca="1" si="625"/>
        <v>-6.3713938966325316E-4</v>
      </c>
      <c r="AJ408" s="223">
        <f t="shared" ca="1" si="626"/>
        <v>1.4464650247526043E-3</v>
      </c>
      <c r="AK408" s="223">
        <f t="shared" ca="1" si="627"/>
        <v>1.8094741642492632E-3</v>
      </c>
      <c r="AL408" s="223">
        <f t="shared" ca="1" si="628"/>
        <v>2.008235120429865E-5</v>
      </c>
      <c r="AM408" s="223">
        <f t="shared" ca="1" si="629"/>
        <v>-1.7931977674685838E-3</v>
      </c>
      <c r="AN408" s="223">
        <f t="shared" ca="1" si="630"/>
        <v>-1.4734379903238632E-3</v>
      </c>
      <c r="AO408" s="223">
        <f t="shared" ca="1" si="631"/>
        <v>5.9900187286115732E-4</v>
      </c>
      <c r="AP408" s="223">
        <f t="shared" ca="1" si="632"/>
        <v>1.9589186024232732E-3</v>
      </c>
      <c r="AQ408" s="223">
        <f t="shared" ca="1" si="633"/>
        <v>9.8866762408849219E-4</v>
      </c>
      <c r="AR408" s="223">
        <f t="shared" ca="1" si="634"/>
        <v>-1.1576206682236501E-3</v>
      </c>
      <c r="AS408" s="223">
        <f t="shared" ca="1" si="635"/>
        <v>-1.926899065509064E-3</v>
      </c>
      <c r="AT408" s="223">
        <f t="shared" ca="1" si="636"/>
        <v>-4.0409755030010861E-4</v>
      </c>
      <c r="AU408" s="223">
        <f t="shared" ca="1" si="637"/>
        <v>1.5993850209694294E-3</v>
      </c>
      <c r="AV408" s="223">
        <f t="shared" ca="1" si="638"/>
        <v>1.7003713252952204E-3</v>
      </c>
      <c r="AW408" s="223">
        <f t="shared" ca="1" si="639"/>
        <v>-2.212636006513484E-4</v>
      </c>
      <c r="AX408" s="223">
        <f t="shared" ca="1" si="640"/>
        <v>-1.8797016298340756E-3</v>
      </c>
      <c r="AY408" s="223">
        <f t="shared" ca="1" si="641"/>
        <v>-1.3022019161712138E-3</v>
      </c>
      <c r="AZ408" s="223">
        <f t="shared" ca="1" si="642"/>
        <v>8.2428959861600027E-4</v>
      </c>
      <c r="BA408" s="223">
        <f t="shared" ca="1" si="643"/>
        <v>1.9702743162988002E-3</v>
      </c>
      <c r="BB408" s="223">
        <f t="shared" ca="1" si="644"/>
        <v>7.7258350715841582E-4</v>
      </c>
      <c r="BC408" s="223">
        <f t="shared" ca="1" si="645"/>
        <v>-1.3441088050598811E-3</v>
      </c>
      <c r="BD408" s="223">
        <f t="shared" ca="1" si="646"/>
        <v>-1.8619603438147008E-3</v>
      </c>
      <c r="BE408" s="223">
        <f t="shared" ca="1" si="647"/>
        <v>-1.6497770764542096E-4</v>
      </c>
      <c r="BF408" s="223">
        <f t="shared" ca="1" si="648"/>
        <v>1.7282487777591777E-3</v>
      </c>
      <c r="BG408" s="223">
        <f t="shared" ca="1" si="649"/>
        <v>1.5656933188987134E-3</v>
      </c>
      <c r="BH408" s="223">
        <f t="shared" ca="1" si="650"/>
        <v>-4.5928154200048255E-4</v>
      </c>
      <c r="BI408" s="223">
        <f t="shared" ca="1" si="651"/>
        <v>-1.9379330300557402E-3</v>
      </c>
      <c r="BJ408" s="223">
        <f t="shared" ca="1" si="652"/>
        <v>-1.1113795131064465E-3</v>
      </c>
      <c r="BK408" s="223">
        <f t="shared" ca="1" si="653"/>
        <v>1.0371792415567859E-3</v>
      </c>
      <c r="BL408" s="223">
        <f t="shared" ca="1" si="654"/>
        <v>1.9519952705207772E-3</v>
      </c>
      <c r="BM408" s="223">
        <f t="shared" ca="1" si="655"/>
        <v>5.448790151579417E-4</v>
      </c>
      <c r="BN408" s="223">
        <f t="shared" ca="1" si="656"/>
        <v>-1.5103802943680685E-3</v>
      </c>
      <c r="BO408" s="223">
        <f t="shared" ca="1" si="657"/>
        <v>-1.7690160054318668E-3</v>
      </c>
      <c r="BP408" s="223">
        <f t="shared" ca="1" si="658"/>
        <v>7.6623553293929175E-5</v>
      </c>
      <c r="BQ408" s="223">
        <f t="shared" ca="1" si="659"/>
        <v>1.8311180642730045E-3</v>
      </c>
      <c r="BR408" s="223">
        <f t="shared" ca="1" si="660"/>
        <v>1.4074658276345966E-3</v>
      </c>
      <c r="BS408" s="223">
        <f t="shared" ca="1" si="661"/>
        <v>-6.9039146145745823E-4</v>
      </c>
      <c r="BT408" s="223">
        <f t="shared" ca="1" si="662"/>
        <v>-1.9670161136722984E-3</v>
      </c>
      <c r="BU408" s="223">
        <f t="shared" ca="1" si="663"/>
        <v>-9.0384092768964054E-4</v>
      </c>
      <c r="BV408" s="223">
        <f t="shared" ca="1" si="664"/>
        <v>1.2344687432954311E-3</v>
      </c>
      <c r="BW408" s="223">
        <f t="shared" ca="1" si="665"/>
        <v>1.9043563989518887E-3</v>
      </c>
      <c r="BX408" s="223">
        <f t="shared" ca="1" si="666"/>
        <v>3.0897903559471221E-4</v>
      </c>
      <c r="BY408" s="223">
        <f t="shared" ca="1" si="667"/>
        <v>-1.6539342581830862E-3</v>
      </c>
      <c r="BZ408" s="223">
        <f t="shared" ca="1" si="668"/>
        <v>-1.6494640197226812E-3</v>
      </c>
      <c r="CA408" s="223">
        <f t="shared" ca="1" si="669"/>
        <v>3.1707232467033766E-4</v>
      </c>
      <c r="CB408" s="223">
        <f t="shared" ca="1" si="670"/>
        <v>1.9064456306907411E-3</v>
      </c>
      <c r="CC408" s="223">
        <f t="shared" ca="1" si="671"/>
        <v>1.2280687402500326E-3</v>
      </c>
      <c r="CD408" s="223">
        <f t="shared" ca="1" si="672"/>
        <v>-9.111172507159992E-4</v>
      </c>
      <c r="CE408" s="223">
        <f t="shared" ca="1" si="673"/>
        <v>-1.9665134440355523E-3</v>
      </c>
      <c r="CF408" s="223">
        <f t="shared" ca="1" si="674"/>
        <v>-6.8270773342288911E-4</v>
      </c>
      <c r="CG408" s="223">
        <f t="shared" ca="1" si="675"/>
        <v>1.4131906860882224E-3</v>
      </c>
      <c r="CH408" s="223">
        <f t="shared" ca="1" si="676"/>
        <v>1.8280742345629048E-3</v>
      </c>
      <c r="CI408" s="223">
        <f t="shared" ca="1" si="677"/>
        <v>6.8431723737655075E-5</v>
      </c>
      <c r="CJ408" s="223">
        <f t="shared" ca="1" si="678"/>
        <v>-1.7726115112687564E-3</v>
      </c>
      <c r="CK408" s="223">
        <f t="shared" ca="1" si="679"/>
        <v>-1.505102559831502E-3</v>
      </c>
      <c r="CL408" s="223">
        <f t="shared" ca="1" si="680"/>
        <v>5.5275203315196674E-4</v>
      </c>
      <c r="CM408" s="223">
        <f t="shared" ca="1" si="681"/>
        <v>1.9530984802983778E-3</v>
      </c>
      <c r="CN408" s="223">
        <f t="shared" ca="1" si="682"/>
        <v>1.0302003559225568E-3</v>
      </c>
      <c r="CO408" s="223">
        <f t="shared" ca="1" si="683"/>
        <v>-1.1181389884534578E-3</v>
      </c>
      <c r="CP408" s="223">
        <f t="shared" ca="1" si="684"/>
        <v>-1.9364325817647255E-3</v>
      </c>
      <c r="CQ408" s="223">
        <f t="shared" ca="1" si="685"/>
        <v>-4.5130597937936303E-4</v>
      </c>
      <c r="CR408" s="223">
        <f t="shared" ca="1" si="686"/>
        <v>1.5706569255607111E-3</v>
      </c>
      <c r="CS408" s="223">
        <f t="shared" ca="1" si="687"/>
        <v>1.7242961321098887E-3</v>
      </c>
      <c r="CT408" s="223">
        <f t="shared" ca="1" si="688"/>
        <v>-1.7314486494084136E-4</v>
      </c>
      <c r="CU408" s="223">
        <f t="shared" ca="1" si="689"/>
        <v>-1.8646270372735859E-3</v>
      </c>
      <c r="CV408" s="223">
        <f t="shared" ca="1" si="690"/>
        <v>-1.3381029564871118E-3</v>
      </c>
      <c r="CW408" s="223">
        <f t="shared" ca="1" si="691"/>
        <v>7.8011783655199747E-4</v>
      </c>
      <c r="CX408" s="223">
        <f t="shared" ca="1" si="692"/>
        <v>1.9703749108132235E-3</v>
      </c>
      <c r="CY408" s="223">
        <f t="shared" ca="1" si="693"/>
        <v>8.1683679932885726E-4</v>
      </c>
      <c r="CZ408" s="223">
        <f t="shared" ca="1" si="694"/>
        <v>-1.308342875037922E-3</v>
      </c>
      <c r="DA408" s="223">
        <f t="shared" ca="1" si="695"/>
        <v>-1.877225971027715E-3</v>
      </c>
      <c r="DB408" s="223">
        <f t="shared" ca="1" si="696"/>
        <v>-2.1311616332920147E-4</v>
      </c>
      <c r="DC408" s="223">
        <f t="shared" ca="1" si="697"/>
        <v>1.7044990229012488E-3</v>
      </c>
      <c r="DD408" s="223">
        <f t="shared" ca="1" si="698"/>
        <v>1.5945830108506523E-3</v>
      </c>
      <c r="DE408" s="223">
        <f t="shared" ca="1" si="699"/>
        <v>-4.1211719368694055E-4</v>
      </c>
      <c r="DF408" s="223">
        <f t="shared" ca="1" si="700"/>
        <v>-1.9285968370381526E-3</v>
      </c>
      <c r="DG408" s="223">
        <f t="shared" ca="1" si="701"/>
        <v>-1.1509770391674719E-3</v>
      </c>
      <c r="DH408" s="223">
        <f t="shared" ca="1" si="702"/>
        <v>9.9574994155456477E-4</v>
      </c>
      <c r="DI408" s="223">
        <f t="shared" ca="1" si="703"/>
        <v>1.9580150686393885E-3</v>
      </c>
      <c r="DJ408" s="223">
        <f t="shared" ca="1" si="704"/>
        <v>5.9118725695942473E-4</v>
      </c>
      <c r="DK408" s="223">
        <f t="shared" ca="1" si="705"/>
        <v>-1.4788680669728924E-3</v>
      </c>
      <c r="DL408" s="223">
        <f t="shared" ca="1" si="706"/>
        <v>-1.7897841343596595E-3</v>
      </c>
      <c r="DM408" s="223">
        <f t="shared" ca="1" si="707"/>
        <v>2.8279118186505807E-5</v>
      </c>
      <c r="DN408" s="223">
        <f t="shared" ca="1" si="708"/>
        <v>1.812703868385264E-3</v>
      </c>
      <c r="DO408" s="223">
        <f t="shared" ca="1" si="709"/>
        <v>1.4408858768662615E-3</v>
      </c>
      <c r="DP408" s="223">
        <f t="shared" ca="1" si="710"/>
        <v>-6.4489089624026783E-4</v>
      </c>
      <c r="DQ408" s="223">
        <f t="shared" ca="1" si="711"/>
        <v>-1.9635587452307545E-3</v>
      </c>
      <c r="DR408" s="223">
        <f t="shared" ca="1" si="712"/>
        <v>-9.46539355846356E-4</v>
      </c>
      <c r="DS408" s="223">
        <f t="shared" ca="1" si="713"/>
        <v>1.1964050405895148E-3</v>
      </c>
      <c r="DT408" s="223">
        <f t="shared" ca="1" si="714"/>
        <v>1.9162048573077338E-3</v>
      </c>
      <c r="DU408" s="223">
        <f t="shared" ca="1" si="715"/>
        <v>3.5664570796672436E-4</v>
      </c>
      <c r="DV408" s="223">
        <f t="shared" ca="1" si="716"/>
        <v>-1.6271497066463793E-3</v>
      </c>
      <c r="DW408" s="223">
        <f t="shared" ca="1" si="717"/>
        <v>-1.675422278375169E-3</v>
      </c>
      <c r="DX408" s="223">
        <f t="shared" ca="1" si="718"/>
        <v>2.6924905544243954E-4</v>
      </c>
      <c r="DY408" s="223">
        <f t="shared" ca="1" si="719"/>
        <v>1.893643960419336E-3</v>
      </c>
      <c r="DZ408" s="223">
        <f t="shared" ca="1" si="720"/>
        <v>1.2655164781134728E-3</v>
      </c>
      <c r="EA408" s="223">
        <f t="shared" ca="1" si="721"/>
        <v>-8.6796483944797916E-4</v>
      </c>
      <c r="EB408" s="223">
        <f t="shared" ca="1" si="722"/>
        <v>-1.9689869022095395E-3</v>
      </c>
      <c r="EC408" s="223">
        <f t="shared" ca="1" si="723"/>
        <v>-7.2786483957201092E-4</v>
      </c>
      <c r="ED408" s="223">
        <f t="shared" ca="1" si="724"/>
        <v>1.3790650941971449E-3</v>
      </c>
      <c r="EE408" s="223">
        <f t="shared" ca="1" si="725"/>
        <v>1.8455731413137598E-3</v>
      </c>
      <c r="EF408" s="223">
        <f t="shared" ca="1" si="726"/>
        <v>1.1673987555948714E-4</v>
      </c>
      <c r="EG408" s="223">
        <f t="shared" ca="1" si="727"/>
        <v>-1.7509575001767729E-3</v>
      </c>
      <c r="EH408" s="223">
        <f t="shared" ca="1" si="728"/>
        <v>-1.5358605118365081E-3</v>
      </c>
      <c r="EI408" s="223">
        <f t="shared" ca="1" si="729"/>
        <v>5.0616923628674885E-4</v>
      </c>
      <c r="EJ408" s="223">
        <f t="shared" ca="1" si="730"/>
        <v>1.9461018846800024E-3</v>
      </c>
      <c r="EK408" s="223">
        <f t="shared" ca="1" si="731"/>
        <v>1.0711125335838509E-3</v>
      </c>
      <c r="EL408" s="223">
        <f t="shared" ca="1" si="732"/>
        <v>-1.0779837835665313E-3</v>
      </c>
      <c r="EM408" s="223">
        <f t="shared" ca="1" si="733"/>
        <v>-1.9447996634410075E-3</v>
      </c>
      <c r="EN408" s="223">
        <f t="shared" ca="1" si="734"/>
        <v>-4.9824255861208408E-4</v>
      </c>
      <c r="EO408" s="223">
        <f t="shared" ca="1" si="735"/>
        <v>1.5409827251506979E-3</v>
      </c>
      <c r="EP408" s="223">
        <f t="shared" ca="1" si="736"/>
        <v>1.7471822874101663E-3</v>
      </c>
      <c r="EQ408" s="223">
        <f t="shared" ca="1" si="737"/>
        <v>-1.2492183323799732E-4</v>
      </c>
      <c r="ER408" s="223">
        <f t="shared" ca="1" si="738"/>
        <v>-1.8484292631087249E-3</v>
      </c>
      <c r="ES408" s="223">
        <f t="shared" ca="1" si="739"/>
        <v>-1.3731979736168942E-3</v>
      </c>
      <c r="ET408" s="223">
        <f t="shared" ca="1" si="740"/>
        <v>7.3547616067372811E-4</v>
      </c>
      <c r="EU408" s="223">
        <f t="shared" ca="1" si="741"/>
        <v>1.9692886251584363E-3</v>
      </c>
      <c r="EV408" s="223">
        <f t="shared" ca="1" si="742"/>
        <v>8.6059805955486534E-4</v>
      </c>
      <c r="EW408" s="223">
        <f t="shared" ca="1" si="743"/>
        <v>-1.2717888481901096E-3</v>
      </c>
      <c r="EX408" s="223">
        <f t="shared" ca="1" si="744"/>
        <v>-1.8913608275097705E-3</v>
      </c>
      <c r="EY408" s="223">
        <f t="shared" ca="1" si="745"/>
        <v>-2.6112624580511886E-4</v>
      </c>
      <c r="EZ408" s="223">
        <f t="shared" ca="1" si="746"/>
        <v>1.6797225415672544E-3</v>
      </c>
      <c r="FA408" s="223">
        <f t="shared" ca="1" si="747"/>
        <v>1.6225121856221702E-3</v>
      </c>
      <c r="FB408" s="223">
        <f t="shared" ca="1" si="748"/>
        <v>-3.6470460138601725E-4</v>
      </c>
      <c r="FC408" s="223">
        <f t="shared" ca="1" si="749"/>
        <v>-1.9180989294008141E-3</v>
      </c>
      <c r="FD408" s="223">
        <f t="shared" ca="1" si="750"/>
        <v>-1.1898812596979065E-3</v>
      </c>
      <c r="FE408" s="223">
        <f t="shared" ca="1" si="751"/>
        <v>9.5372083902101534E-4</v>
      </c>
      <c r="FF408" s="223">
        <f t="shared" ca="1" si="752"/>
        <v>1.9628554316955486E-3</v>
      </c>
      <c r="FG408" s="223">
        <f t="shared" ca="1" si="753"/>
        <v>6.3713938966323083E-4</v>
      </c>
      <c r="FH408" s="223">
        <f t="shared" ca="1" si="754"/>
        <v>-1.4464650247526108E-3</v>
      </c>
      <c r="FI408" s="223">
        <f t="shared" ca="1" si="755"/>
        <v>-1.8094741642492649E-3</v>
      </c>
      <c r="FJ408" s="223">
        <f t="shared" ca="1" si="756"/>
        <v>-2.008235120426092E-5</v>
      </c>
      <c r="FK408" s="223">
        <f t="shared" ca="1" si="757"/>
        <v>1.7931977674685935E-3</v>
      </c>
      <c r="FL408" s="223">
        <f t="shared" ca="1" si="758"/>
        <v>1.473437990323857E-3</v>
      </c>
      <c r="FM408" s="223">
        <f t="shared" ca="1" si="759"/>
        <v>-5.990018728611532E-4</v>
      </c>
      <c r="FN408" s="223">
        <f t="shared" ca="1" si="760"/>
        <v>-1.9589186024232715E-3</v>
      </c>
      <c r="FO408" s="223">
        <f t="shared" ca="1" si="761"/>
        <v>-9.886676240884718E-4</v>
      </c>
      <c r="FP408" s="223">
        <f t="shared" ca="1" si="762"/>
        <v>1.1576206682236581E-3</v>
      </c>
      <c r="FQ408" s="223">
        <f t="shared" ca="1" si="763"/>
        <v>1.9268990655090649E-3</v>
      </c>
      <c r="FR408" s="223">
        <f t="shared" ca="1" si="764"/>
        <v>4.0409755030012629E-4</v>
      </c>
      <c r="FS408" s="223">
        <f t="shared" ca="1" si="765"/>
        <v>-1.5993850209694513E-3</v>
      </c>
      <c r="FT408" s="223">
        <f t="shared" ca="1" si="766"/>
        <v>-1.7003713252952083E-3</v>
      </c>
      <c r="FU408" s="223">
        <f t="shared" ca="1" si="767"/>
        <v>2.2126360065135805E-4</v>
      </c>
      <c r="FV408" s="223">
        <f t="shared" ca="1" si="768"/>
        <v>1.8797016298340743E-3</v>
      </c>
      <c r="FW408" s="223">
        <f t="shared" ca="1" si="769"/>
        <v>1.3022019161711854E-3</v>
      </c>
      <c r="FX408" s="223">
        <f t="shared" ca="1" si="770"/>
        <v>-8.2428959861602174E-4</v>
      </c>
      <c r="FY408" s="223">
        <f t="shared" ca="1" si="771"/>
        <v>-1.9702743162987998E-3</v>
      </c>
      <c r="FZ408" s="223">
        <f t="shared" ca="1" si="772"/>
        <v>-7.7258350715841962E-4</v>
      </c>
      <c r="GA408" s="223">
        <f t="shared" ca="1" si="773"/>
        <v>1.3441088050598678E-3</v>
      </c>
      <c r="GB408" s="223">
        <f t="shared" ca="1" si="774"/>
        <v>1.8619603438146928E-3</v>
      </c>
      <c r="GC408" s="223">
        <f t="shared" ca="1" si="775"/>
        <v>1.6497770764541141E-4</v>
      </c>
      <c r="GD408" s="223">
        <f t="shared" ca="1" si="776"/>
        <v>-1.7282487777591756E-3</v>
      </c>
      <c r="GE408" s="223">
        <f t="shared" ca="1" si="777"/>
        <v>-1.5656933188987246E-3</v>
      </c>
      <c r="GF408" s="223">
        <f t="shared" ca="1" si="778"/>
        <v>4.5928154200050575E-4</v>
      </c>
      <c r="GG408" s="223">
        <f t="shared" ca="1" si="779"/>
        <v>1.9379330300557415E-3</v>
      </c>
      <c r="GH408" s="223">
        <f t="shared" ca="1" si="780"/>
        <v>1.1113795131064384E-3</v>
      </c>
      <c r="GI408" s="223">
        <f t="shared" ca="1" si="781"/>
        <v>-1.0371792415567703E-3</v>
      </c>
      <c r="GJ408" s="223">
        <f t="shared" ca="1" si="782"/>
        <v>-1.9519952705207722E-3</v>
      </c>
      <c r="GK408" s="223">
        <f t="shared" ca="1" si="783"/>
        <v>-5.4487901515793238E-4</v>
      </c>
      <c r="GL408" s="223">
        <f t="shared" ca="1" si="784"/>
        <v>1.5103802943680748E-3</v>
      </c>
      <c r="GM408" s="223">
        <f t="shared" ca="1" si="785"/>
        <v>1.769016005431875E-3</v>
      </c>
      <c r="GN408" s="223">
        <f t="shared" ca="1" si="786"/>
        <v>-7.6623553293966797E-5</v>
      </c>
      <c r="GO408" s="223">
        <f t="shared" ca="1" si="787"/>
        <v>-1.8311180642730082E-3</v>
      </c>
      <c r="GP408" s="223">
        <f t="shared" ca="1" si="788"/>
        <v>-1.4074658276345899E-3</v>
      </c>
      <c r="GQ408" s="223">
        <f t="shared" ca="1" si="789"/>
        <v>6.9039146145746734E-4</v>
      </c>
      <c r="GR408" s="223">
        <f t="shared" ca="1" si="790"/>
        <v>1.9670161136722971E-3</v>
      </c>
      <c r="GS408" s="223">
        <f t="shared" ca="1" si="791"/>
        <v>9.0384092768960693E-4</v>
      </c>
      <c r="GT408" s="223">
        <f t="shared" ca="1" si="792"/>
        <v>-1.2344687432954387E-3</v>
      </c>
      <c r="GU408" s="223">
        <f t="shared" ca="1" si="793"/>
        <v>-1.9043563989518861E-3</v>
      </c>
      <c r="GV408" s="223">
        <f t="shared" ca="1" si="794"/>
        <v>-3.0897903559473042E-4</v>
      </c>
      <c r="GW408" s="223">
        <f t="shared" ca="1" si="795"/>
        <v>1.6539342581831068E-3</v>
      </c>
      <c r="GX408" s="223">
        <f t="shared" ca="1" si="796"/>
        <v>1.649464019722676E-3</v>
      </c>
      <c r="GY408" s="223">
        <f t="shared" ca="1" si="797"/>
        <v>-3.1707232467034741E-4</v>
      </c>
      <c r="GZ408" s="223">
        <f t="shared" ca="1" si="798"/>
        <v>-1.9064456306907363E-3</v>
      </c>
      <c r="HA408" s="223">
        <f t="shared" ca="1" si="799"/>
        <v>-1.2280687402500034E-3</v>
      </c>
      <c r="HB408" s="223">
        <f t="shared" ca="1" si="800"/>
        <v>9.1111725071600777E-4</v>
      </c>
      <c r="HC408" s="223">
        <f t="shared" ca="1" si="801"/>
        <v>1.9665134440355518E-3</v>
      </c>
      <c r="HD408" s="223">
        <f t="shared" ca="1" si="802"/>
        <v>6.8270773342290635E-4</v>
      </c>
      <c r="HE408" s="223">
        <f t="shared" ca="1" si="803"/>
        <v>-1.4131906860882489E-3</v>
      </c>
      <c r="HF408" s="223">
        <f t="shared" ca="1" si="804"/>
        <v>-1.8280742345629011E-3</v>
      </c>
      <c r="HG408" s="223">
        <f t="shared" ca="1" si="805"/>
        <v>-6.8431723737645642E-5</v>
      </c>
      <c r="HH408" s="223">
        <f t="shared" ca="1" si="806"/>
        <v>1.7726115112687603E-3</v>
      </c>
      <c r="HI408" s="223">
        <f t="shared" ca="1" si="807"/>
        <v>1.5051025598315137E-3</v>
      </c>
      <c r="HJ408" s="223">
        <f t="shared" ca="1" si="808"/>
        <v>-5.5275203315200284E-4</v>
      </c>
      <c r="HK408" s="223">
        <f t="shared" ca="1" si="809"/>
        <v>-1.9530984802983791E-3</v>
      </c>
      <c r="HL408" s="223">
        <f t="shared" ca="1" si="810"/>
        <v>-1.0302003559225486E-3</v>
      </c>
      <c r="HM408" s="223">
        <f t="shared" ca="1" si="811"/>
        <v>1.1181389884534429E-3</v>
      </c>
      <c r="HN408" s="223">
        <f t="shared" ca="1" si="812"/>
        <v>1.9364325817647185E-3</v>
      </c>
      <c r="HO408" s="223">
        <f t="shared" ca="1" si="813"/>
        <v>4.5130597937935359E-4</v>
      </c>
      <c r="HP408" s="223">
        <f t="shared" ca="1" si="814"/>
        <v>-1.570656925560717E-3</v>
      </c>
      <c r="HQ408" s="223">
        <f t="shared" ca="1" si="815"/>
        <v>-1.7242961321098976E-3</v>
      </c>
      <c r="HR408" s="223">
        <f t="shared" ca="1" si="816"/>
        <v>1.7314486494087887E-4</v>
      </c>
      <c r="HS408" s="223">
        <f t="shared" ca="1" si="817"/>
        <v>1.8646270372735889E-3</v>
      </c>
      <c r="HT408" s="223">
        <f t="shared" ca="1" si="818"/>
        <v>1.3381029564871047E-3</v>
      </c>
      <c r="HU408" s="223">
        <f t="shared" ca="1" si="819"/>
        <v>-7.8011783655198078E-4</v>
      </c>
      <c r="HV408" s="223">
        <f t="shared" ca="1" si="820"/>
        <v>-1.9703749108132235E-3</v>
      </c>
      <c r="HW408" s="223">
        <f t="shared" ca="1" si="821"/>
        <v>-8.1683679932887374E-4</v>
      </c>
      <c r="HX408" s="223">
        <f t="shared" ca="1" si="822"/>
        <v>1.3083428750378873E-3</v>
      </c>
      <c r="HY408" s="223">
        <f t="shared" ca="1" si="823"/>
        <v>1.877225971027695E-3</v>
      </c>
      <c r="HZ408" s="223">
        <f t="shared" ca="1" si="824"/>
        <v>2.1311616332916395E-4</v>
      </c>
      <c r="IA408" s="223">
        <f t="shared" ca="1" si="825"/>
        <v>-1.7044990229012674E-3</v>
      </c>
      <c r="IB408" s="223">
        <f t="shared" ca="1" si="826"/>
        <v>-1.5945830108506467E-3</v>
      </c>
      <c r="IC408" s="223">
        <f t="shared" ca="1" si="827"/>
        <v>4.1211719368694998E-4</v>
      </c>
      <c r="ID408" s="223">
        <f t="shared" ca="1" si="828"/>
        <v>1.9285968370381487E-3</v>
      </c>
      <c r="IE408" s="223">
        <f t="shared" ca="1" si="829"/>
        <v>2.7077239223096642E-4</v>
      </c>
      <c r="IF408" s="223">
        <f t="shared" ca="1" si="830"/>
        <v>-9.9574994155452465E-4</v>
      </c>
      <c r="IG408" s="223">
        <f t="shared" ca="1" si="831"/>
        <v>-1.9580150686393811E-3</v>
      </c>
      <c r="IH408" s="223">
        <f t="shared" ca="1" si="832"/>
        <v>-5.9118725695938873E-4</v>
      </c>
      <c r="II408" s="223">
        <f t="shared" ca="1" si="833"/>
        <v>1.4788680669729174E-3</v>
      </c>
      <c r="IJ408" s="223">
        <f t="shared" ca="1" si="834"/>
        <v>1.7897841343596556E-3</v>
      </c>
      <c r="IK408" s="223">
        <f t="shared" ca="1" si="835"/>
        <v>-2.8279118186515348E-5</v>
      </c>
      <c r="IL408" s="223">
        <f t="shared" ca="1" si="836"/>
        <v>-1.8127038683852677E-3</v>
      </c>
      <c r="IM408" s="223">
        <f t="shared" ca="1" si="837"/>
        <v>-1.4408858768662548E-3</v>
      </c>
      <c r="IN408" s="223">
        <f t="shared" ca="1" si="838"/>
        <v>6.4489089624022403E-4</v>
      </c>
      <c r="IO408" s="223">
        <f t="shared" ca="1" si="839"/>
        <v>1.9635587452307502E-3</v>
      </c>
      <c r="IP408" s="223">
        <f t="shared" ca="1" si="840"/>
        <v>9.4653935584629854E-4</v>
      </c>
      <c r="IQ408" s="223">
        <f t="shared" ca="1" si="841"/>
        <v>-1.1964050405895671E-3</v>
      </c>
      <c r="IR408" s="223">
        <f t="shared" ca="1" si="842"/>
        <v>-1.9162048573077317E-3</v>
      </c>
      <c r="IS408" s="223">
        <f t="shared" ca="1" si="843"/>
        <v>-3.5664570796671493E-4</v>
      </c>
      <c r="IT408" s="223">
        <f t="shared" ca="1" si="844"/>
        <v>1.6271497066463847E-3</v>
      </c>
      <c r="IU408" s="223">
        <f t="shared" ca="1" si="845"/>
        <v>1.6754222783751638E-3</v>
      </c>
      <c r="IV408" s="223">
        <f t="shared" ca="1" si="846"/>
        <v>-2.6924905544239367E-4</v>
      </c>
      <c r="IW408" s="223">
        <f t="shared" ca="1" si="847"/>
        <v>-1.893643960419323E-3</v>
      </c>
      <c r="IX408" s="223">
        <f t="shared" ca="1" si="848"/>
        <v>-1.2655164781134225E-3</v>
      </c>
      <c r="IY408" s="223">
        <f t="shared" ca="1" si="849"/>
        <v>8.6796483944803814E-4</v>
      </c>
      <c r="IZ408" s="223">
        <f t="shared" ca="1" si="850"/>
        <v>1.9689869022095387E-3</v>
      </c>
      <c r="JA408" s="223">
        <f t="shared" ca="1" si="851"/>
        <v>7.2786483957200192E-4</v>
      </c>
      <c r="JB408" s="223">
        <f t="shared" ca="1" si="852"/>
        <v>-1.3790650941971519E-3</v>
      </c>
    </row>
    <row r="409" spans="2:262">
      <c r="B409" s="230">
        <v>48</v>
      </c>
      <c r="C409" s="229">
        <f t="shared" si="853"/>
        <v>9.3750000000000051E-4</v>
      </c>
      <c r="D409" s="226">
        <f t="shared" ca="1" si="597"/>
        <v>58.216746178277873</v>
      </c>
      <c r="E409" s="225">
        <f ca="1">BB361</f>
        <v>0.11674617827787395</v>
      </c>
      <c r="F409" s="224">
        <v>48</v>
      </c>
      <c r="G409" s="223">
        <f t="shared" ca="1" si="854"/>
        <v>-6.4886024804086369E-4</v>
      </c>
      <c r="H409" s="223">
        <f t="shared" ca="1" si="598"/>
        <v>-4.3370922411560531E-5</v>
      </c>
      <c r="I409" s="223">
        <f t="shared" ca="1" si="599"/>
        <v>6.1566558113427172E-4</v>
      </c>
      <c r="J409" s="223">
        <f t="shared" ca="1" si="600"/>
        <v>5.1458095796658209E-4</v>
      </c>
      <c r="K409" s="223">
        <f t="shared" ca="1" si="601"/>
        <v>-2.2182236668553617E-4</v>
      </c>
      <c r="L409" s="223">
        <f t="shared" ca="1" si="602"/>
        <v>-6.8435644728371929E-4</v>
      </c>
      <c r="M409" s="223">
        <f t="shared" ca="1" si="603"/>
        <v>-3.0196138172988805E-4</v>
      </c>
      <c r="N409" s="223">
        <f t="shared" ca="1" si="604"/>
        <v>4.5324521127952183E-4</v>
      </c>
      <c r="O409" s="223">
        <f t="shared" ca="1" si="605"/>
        <v>6.488602480408638E-4</v>
      </c>
      <c r="P409" s="223">
        <f t="shared" ca="1" si="606"/>
        <v>4.3370922411561344E-5</v>
      </c>
      <c r="Q409" s="223">
        <f t="shared" ca="1" si="607"/>
        <v>-6.1566558113427172E-4</v>
      </c>
      <c r="R409" s="223">
        <f t="shared" ca="1" si="608"/>
        <v>-5.145809579665822E-4</v>
      </c>
      <c r="S409" s="223">
        <f t="shared" ca="1" si="609"/>
        <v>2.2182236668553596E-4</v>
      </c>
      <c r="T409" s="223">
        <f t="shared" ca="1" si="610"/>
        <v>6.843564472837194E-4</v>
      </c>
      <c r="U409" s="223">
        <f t="shared" ca="1" si="611"/>
        <v>3.0196138172988826E-4</v>
      </c>
      <c r="V409" s="223">
        <f t="shared" ca="1" si="612"/>
        <v>-4.5324521127952162E-4</v>
      </c>
      <c r="W409" s="223">
        <f t="shared" ca="1" si="613"/>
        <v>-6.4886024804086391E-4</v>
      </c>
      <c r="X409" s="223">
        <f t="shared" ca="1" si="614"/>
        <v>-4.3370922411561561E-5</v>
      </c>
      <c r="Y409" s="223">
        <f t="shared" ca="1" si="615"/>
        <v>6.1566558113427107E-4</v>
      </c>
      <c r="Z409" s="223">
        <f t="shared" ca="1" si="616"/>
        <v>5.1458095796658317E-4</v>
      </c>
      <c r="AA409" s="223">
        <f t="shared" ca="1" si="617"/>
        <v>-2.2182236668553682E-4</v>
      </c>
      <c r="AB409" s="223">
        <f t="shared" ca="1" si="618"/>
        <v>-6.8435644728371929E-4</v>
      </c>
      <c r="AC409" s="223">
        <f t="shared" ca="1" si="619"/>
        <v>-3.0196138172988848E-4</v>
      </c>
      <c r="AD409" s="223">
        <f t="shared" ca="1" si="620"/>
        <v>4.5324521127952145E-4</v>
      </c>
      <c r="AE409" s="223">
        <f t="shared" ca="1" si="621"/>
        <v>6.4886024804086402E-4</v>
      </c>
      <c r="AF409" s="223">
        <f t="shared" ca="1" si="622"/>
        <v>4.3370922411561886E-5</v>
      </c>
      <c r="AG409" s="223">
        <f t="shared" ca="1" si="623"/>
        <v>-6.1566558113427096E-4</v>
      </c>
      <c r="AH409" s="223">
        <f t="shared" ca="1" si="624"/>
        <v>-5.1458095796658176E-4</v>
      </c>
      <c r="AI409" s="223">
        <f t="shared" ca="1" si="625"/>
        <v>2.218223666855343E-4</v>
      </c>
      <c r="AJ409" s="223">
        <f t="shared" ca="1" si="626"/>
        <v>6.8435644728371929E-4</v>
      </c>
      <c r="AK409" s="223">
        <f t="shared" ca="1" si="627"/>
        <v>3.0196138172989092E-4</v>
      </c>
      <c r="AL409" s="223">
        <f t="shared" ca="1" si="628"/>
        <v>-4.5324521127952124E-4</v>
      </c>
      <c r="AM409" s="223">
        <f t="shared" ca="1" si="629"/>
        <v>-6.4886024804086326E-4</v>
      </c>
      <c r="AN409" s="223">
        <f t="shared" ca="1" si="630"/>
        <v>-4.3370922411562049E-5</v>
      </c>
      <c r="AO409" s="223">
        <f t="shared" ca="1" si="631"/>
        <v>6.1566558113427194E-4</v>
      </c>
      <c r="AP409" s="223">
        <f t="shared" ca="1" si="632"/>
        <v>5.145809579665835E-4</v>
      </c>
      <c r="AQ409" s="223">
        <f t="shared" ca="1" si="633"/>
        <v>-2.2182236668553636E-4</v>
      </c>
      <c r="AR409" s="223">
        <f t="shared" ca="1" si="634"/>
        <v>-6.8435644728371907E-4</v>
      </c>
      <c r="AS409" s="223">
        <f t="shared" ca="1" si="635"/>
        <v>-3.0196138172988891E-4</v>
      </c>
      <c r="AT409" s="223">
        <f t="shared" ca="1" si="636"/>
        <v>4.5324521127951923E-4</v>
      </c>
      <c r="AU409" s="223">
        <f t="shared" ca="1" si="637"/>
        <v>6.4886024804086413E-4</v>
      </c>
      <c r="AV409" s="223">
        <f t="shared" ca="1" si="638"/>
        <v>4.3370922411559935E-5</v>
      </c>
      <c r="AW409" s="223">
        <f t="shared" ca="1" si="639"/>
        <v>-6.1566558113427075E-4</v>
      </c>
      <c r="AX409" s="223">
        <f t="shared" ca="1" si="640"/>
        <v>-5.1458095796658209E-4</v>
      </c>
      <c r="AY409" s="223">
        <f t="shared" ca="1" si="641"/>
        <v>2.2182236668553382E-4</v>
      </c>
      <c r="AZ409" s="223">
        <f t="shared" ca="1" si="642"/>
        <v>6.8435644728371929E-4</v>
      </c>
      <c r="BA409" s="223">
        <f t="shared" ca="1" si="643"/>
        <v>3.019613817298913E-4</v>
      </c>
      <c r="BB409" s="223">
        <f t="shared" ca="1" si="644"/>
        <v>-4.5324521127952086E-4</v>
      </c>
      <c r="BC409" s="223">
        <f t="shared" ca="1" si="645"/>
        <v>-6.4886024804086347E-4</v>
      </c>
      <c r="BD409" s="223">
        <f t="shared" ca="1" si="646"/>
        <v>-4.3370922411562645E-5</v>
      </c>
      <c r="BE409" s="223">
        <f t="shared" ca="1" si="647"/>
        <v>6.1566558113427172E-4</v>
      </c>
      <c r="BF409" s="223">
        <f t="shared" ca="1" si="648"/>
        <v>5.1458095796658382E-4</v>
      </c>
      <c r="BG409" s="223">
        <f t="shared" ca="1" si="649"/>
        <v>-2.2182236668553588E-4</v>
      </c>
      <c r="BH409" s="223">
        <f t="shared" ca="1" si="650"/>
        <v>-6.8435644728371907E-4</v>
      </c>
      <c r="BI409" s="223">
        <f t="shared" ca="1" si="651"/>
        <v>-3.0196138172989368E-4</v>
      </c>
      <c r="BJ409" s="223">
        <f t="shared" ca="1" si="652"/>
        <v>4.5324521127952248E-4</v>
      </c>
      <c r="BK409" s="223">
        <f t="shared" ca="1" si="653"/>
        <v>6.4886024804086434E-4</v>
      </c>
      <c r="BL409" s="223">
        <f t="shared" ca="1" si="654"/>
        <v>4.3370922411565301E-5</v>
      </c>
      <c r="BM409" s="223">
        <f t="shared" ca="1" si="655"/>
        <v>-6.156655811342727E-4</v>
      </c>
      <c r="BN409" s="223">
        <f t="shared" ca="1" si="656"/>
        <v>-5.1458095796658241E-4</v>
      </c>
      <c r="BO409" s="223">
        <f t="shared" ca="1" si="657"/>
        <v>2.2182236668553336E-4</v>
      </c>
      <c r="BP409" s="223">
        <f t="shared" ca="1" si="658"/>
        <v>6.8435644728371886E-4</v>
      </c>
      <c r="BQ409" s="223">
        <f t="shared" ca="1" si="659"/>
        <v>3.019613817298874E-4</v>
      </c>
      <c r="BR409" s="223">
        <f t="shared" ca="1" si="660"/>
        <v>-4.5324521127952048E-4</v>
      </c>
      <c r="BS409" s="223">
        <f t="shared" ca="1" si="661"/>
        <v>-6.4886024804086521E-4</v>
      </c>
      <c r="BT409" s="223">
        <f t="shared" ca="1" si="662"/>
        <v>-4.33709224115582E-5</v>
      </c>
      <c r="BU409" s="223">
        <f t="shared" ca="1" si="663"/>
        <v>6.156655811342715E-4</v>
      </c>
      <c r="BV409" s="223">
        <f t="shared" ca="1" si="664"/>
        <v>5.1458095796658415E-4</v>
      </c>
      <c r="BW409" s="223">
        <f t="shared" ca="1" si="665"/>
        <v>-2.2182236668553078E-4</v>
      </c>
      <c r="BX409" s="223">
        <f t="shared" ca="1" si="666"/>
        <v>-6.843564472837194E-4</v>
      </c>
      <c r="BY409" s="223">
        <f t="shared" ca="1" si="667"/>
        <v>-3.0196138172988978E-4</v>
      </c>
      <c r="BZ409" s="223">
        <f t="shared" ca="1" si="668"/>
        <v>4.5324521127951847E-4</v>
      </c>
      <c r="CA409" s="223">
        <f t="shared" ca="1" si="669"/>
        <v>6.4886024804086293E-4</v>
      </c>
      <c r="CB409" s="223">
        <f t="shared" ca="1" si="670"/>
        <v>4.337092241156091E-5</v>
      </c>
      <c r="CC409" s="223">
        <f t="shared" ca="1" si="671"/>
        <v>-6.1566558113427031E-4</v>
      </c>
      <c r="CD409" s="223">
        <f t="shared" ca="1" si="672"/>
        <v>-5.1458095796658599E-4</v>
      </c>
      <c r="CE409" s="223">
        <f t="shared" ca="1" si="673"/>
        <v>2.2182236668553748E-4</v>
      </c>
      <c r="CF409" s="223">
        <f t="shared" ca="1" si="674"/>
        <v>6.8435644728371929E-4</v>
      </c>
      <c r="CG409" s="223">
        <f t="shared" ca="1" si="675"/>
        <v>3.0196138172989217E-4</v>
      </c>
      <c r="CH409" s="223">
        <f t="shared" ca="1" si="676"/>
        <v>-4.5324521127951647E-4</v>
      </c>
      <c r="CI409" s="223">
        <f t="shared" ca="1" si="677"/>
        <v>-6.488602480408638E-4</v>
      </c>
      <c r="CJ409" s="223">
        <f t="shared" ca="1" si="678"/>
        <v>-4.3370922411563567E-5</v>
      </c>
      <c r="CK409" s="223">
        <f t="shared" ca="1" si="679"/>
        <v>6.1566558113426912E-4</v>
      </c>
      <c r="CL409" s="223">
        <f t="shared" ca="1" si="680"/>
        <v>5.1458095796658133E-4</v>
      </c>
      <c r="CM409" s="223">
        <f t="shared" ca="1" si="681"/>
        <v>-2.2182236668553487E-4</v>
      </c>
      <c r="CN409" s="223">
        <f t="shared" ca="1" si="682"/>
        <v>-6.8435644728371907E-4</v>
      </c>
      <c r="CO409" s="223">
        <f t="shared" ca="1" si="683"/>
        <v>-3.0196138172989466E-4</v>
      </c>
      <c r="CP409" s="223">
        <f t="shared" ca="1" si="684"/>
        <v>4.5324521127952173E-4</v>
      </c>
      <c r="CQ409" s="223">
        <f t="shared" ca="1" si="685"/>
        <v>6.4886024804086467E-4</v>
      </c>
      <c r="CR409" s="223">
        <f t="shared" ca="1" si="686"/>
        <v>4.3370922411566331E-5</v>
      </c>
      <c r="CS409" s="223">
        <f t="shared" ca="1" si="687"/>
        <v>-6.1566558113427226E-4</v>
      </c>
      <c r="CT409" s="223">
        <f t="shared" ca="1" si="688"/>
        <v>-5.1458095796658306E-4</v>
      </c>
      <c r="CU409" s="223">
        <f t="shared" ca="1" si="689"/>
        <v>2.2182236668553238E-4</v>
      </c>
      <c r="CV409" s="223">
        <f t="shared" ca="1" si="690"/>
        <v>6.8435644728371886E-4</v>
      </c>
      <c r="CW409" s="223">
        <f t="shared" ca="1" si="691"/>
        <v>3.0196138172988826E-4</v>
      </c>
      <c r="CX409" s="223">
        <f t="shared" ca="1" si="692"/>
        <v>-4.5324521127951972E-4</v>
      </c>
      <c r="CY409" s="223">
        <f t="shared" ca="1" si="693"/>
        <v>-6.4886024804086553E-4</v>
      </c>
      <c r="CZ409" s="223">
        <f t="shared" ca="1" si="694"/>
        <v>-4.3370922411559284E-5</v>
      </c>
      <c r="DA409" s="223">
        <f t="shared" ca="1" si="695"/>
        <v>6.1566558113427096E-4</v>
      </c>
      <c r="DB409" s="223">
        <f t="shared" ca="1" si="696"/>
        <v>5.1458095796658491E-4</v>
      </c>
      <c r="DC409" s="223">
        <f t="shared" ca="1" si="697"/>
        <v>-2.218223666855298E-4</v>
      </c>
      <c r="DD409" s="223">
        <f t="shared" ca="1" si="698"/>
        <v>-6.8435644728371929E-4</v>
      </c>
      <c r="DE409" s="223">
        <f t="shared" ca="1" si="699"/>
        <v>-3.019613817298907E-4</v>
      </c>
      <c r="DF409" s="223">
        <f t="shared" ca="1" si="700"/>
        <v>4.5324521127951771E-4</v>
      </c>
      <c r="DG409" s="223">
        <f t="shared" ca="1" si="701"/>
        <v>6.4886024804086326E-4</v>
      </c>
      <c r="DH409" s="223">
        <f t="shared" ca="1" si="702"/>
        <v>4.337092241156194E-5</v>
      </c>
      <c r="DI409" s="223">
        <f t="shared" ca="1" si="703"/>
        <v>-6.1566558113426988E-4</v>
      </c>
      <c r="DJ409" s="223">
        <f t="shared" ca="1" si="704"/>
        <v>-5.1458095796658664E-4</v>
      </c>
      <c r="DK409" s="223">
        <f t="shared" ca="1" si="705"/>
        <v>2.2182236668553653E-4</v>
      </c>
      <c r="DL409" s="223">
        <f t="shared" ca="1" si="706"/>
        <v>6.8435644728371864E-4</v>
      </c>
      <c r="DM409" s="223">
        <f t="shared" ca="1" si="707"/>
        <v>3.0196138172989314E-4</v>
      </c>
      <c r="DN409" s="223">
        <f t="shared" ca="1" si="708"/>
        <v>-4.5324521127952303E-4</v>
      </c>
      <c r="DO409" s="223">
        <f t="shared" ca="1" si="709"/>
        <v>-6.4886024804086727E-4</v>
      </c>
      <c r="DP409" s="223">
        <f t="shared" ca="1" si="710"/>
        <v>-4.3370922411564651E-5</v>
      </c>
      <c r="DQ409" s="223">
        <f t="shared" ca="1" si="711"/>
        <v>6.1566558113427291E-4</v>
      </c>
      <c r="DR409" s="223">
        <f t="shared" ca="1" si="712"/>
        <v>5.1458095796658838E-4</v>
      </c>
      <c r="DS409" s="223">
        <f t="shared" ca="1" si="713"/>
        <v>-2.2182236668553398E-4</v>
      </c>
      <c r="DT409" s="223">
        <f t="shared" ca="1" si="714"/>
        <v>-6.8435644728371972E-4</v>
      </c>
      <c r="DU409" s="223">
        <f t="shared" ca="1" si="715"/>
        <v>-3.0196138172989553E-4</v>
      </c>
      <c r="DV409" s="223">
        <f t="shared" ca="1" si="716"/>
        <v>4.5324521127952097E-4</v>
      </c>
      <c r="DW409" s="223">
        <f t="shared" ca="1" si="717"/>
        <v>6.4886024804086174E-4</v>
      </c>
      <c r="DX409" s="223">
        <f t="shared" ca="1" si="718"/>
        <v>4.3370922411567307E-5</v>
      </c>
      <c r="DY409" s="223">
        <f t="shared" ca="1" si="719"/>
        <v>-6.1566558113427183E-4</v>
      </c>
      <c r="DZ409" s="223">
        <f t="shared" ca="1" si="720"/>
        <v>-5.1458095796659022E-4</v>
      </c>
      <c r="EA409" s="223">
        <f t="shared" ca="1" si="721"/>
        <v>2.2182236668553146E-4</v>
      </c>
      <c r="EB409" s="223">
        <f t="shared" ca="1" si="722"/>
        <v>6.8435644728371951E-4</v>
      </c>
      <c r="EC409" s="223">
        <f t="shared" ca="1" si="723"/>
        <v>3.0196138172989791E-4</v>
      </c>
      <c r="ED409" s="223">
        <f t="shared" ca="1" si="724"/>
        <v>-4.5324521127951896E-4</v>
      </c>
      <c r="EE409" s="223">
        <f t="shared" ca="1" si="725"/>
        <v>-6.4886024804086261E-4</v>
      </c>
      <c r="EF409" s="223">
        <f t="shared" ca="1" si="726"/>
        <v>-4.3370922411569964E-5</v>
      </c>
      <c r="EG409" s="223">
        <f t="shared" ca="1" si="727"/>
        <v>6.1566558113427064E-4</v>
      </c>
      <c r="EH409" s="223">
        <f t="shared" ca="1" si="728"/>
        <v>5.1458095796657905E-4</v>
      </c>
      <c r="EI409" s="223">
        <f t="shared" ca="1" si="729"/>
        <v>-2.2182236668552888E-4</v>
      </c>
      <c r="EJ409" s="223">
        <f t="shared" ca="1" si="730"/>
        <v>-6.8435644728371929E-4</v>
      </c>
      <c r="EK409" s="223">
        <f t="shared" ca="1" si="731"/>
        <v>-3.0196138172990041E-4</v>
      </c>
      <c r="EL409" s="223">
        <f t="shared" ca="1" si="732"/>
        <v>4.5324521127951695E-4</v>
      </c>
      <c r="EM409" s="223">
        <f t="shared" ca="1" si="733"/>
        <v>6.4886024804086358E-4</v>
      </c>
      <c r="EN409" s="223">
        <f t="shared" ca="1" si="734"/>
        <v>4.337092241157262E-5</v>
      </c>
      <c r="EO409" s="223">
        <f t="shared" ca="1" si="735"/>
        <v>-6.1566558113426944E-4</v>
      </c>
      <c r="EP409" s="223">
        <f t="shared" ca="1" si="736"/>
        <v>-5.1458095796658089E-4</v>
      </c>
      <c r="EQ409" s="223">
        <f t="shared" ca="1" si="737"/>
        <v>2.2182236668552636E-4</v>
      </c>
      <c r="ER409" s="223">
        <f t="shared" ca="1" si="738"/>
        <v>6.8435644728371907E-4</v>
      </c>
      <c r="ES409" s="223">
        <f t="shared" ca="1" si="739"/>
        <v>3.0196138172988534E-4</v>
      </c>
      <c r="ET409" s="223">
        <f t="shared" ca="1" si="740"/>
        <v>-4.5324521127951495E-4</v>
      </c>
      <c r="EU409" s="223">
        <f t="shared" ca="1" si="741"/>
        <v>-6.4886024804086445E-4</v>
      </c>
      <c r="EV409" s="223">
        <f t="shared" ca="1" si="742"/>
        <v>-4.3370922411555869E-5</v>
      </c>
      <c r="EW409" s="223">
        <f t="shared" ca="1" si="743"/>
        <v>6.1566558113426825E-4</v>
      </c>
      <c r="EX409" s="223">
        <f t="shared" ca="1" si="744"/>
        <v>5.1458095796658263E-4</v>
      </c>
      <c r="EY409" s="223">
        <f t="shared" ca="1" si="745"/>
        <v>-2.2182236668552381E-4</v>
      </c>
      <c r="EZ409" s="223">
        <f t="shared" ca="1" si="746"/>
        <v>-6.8435644728371886E-4</v>
      </c>
      <c r="FA409" s="223">
        <f t="shared" ca="1" si="747"/>
        <v>-3.0196138172988772E-4</v>
      </c>
      <c r="FB409" s="223">
        <f t="shared" ca="1" si="748"/>
        <v>4.5324521127951294E-4</v>
      </c>
      <c r="FC409" s="223">
        <f t="shared" ca="1" si="749"/>
        <v>6.4886024804086521E-4</v>
      </c>
      <c r="FD409" s="223">
        <f t="shared" ca="1" si="750"/>
        <v>4.3370922411558579E-5</v>
      </c>
      <c r="FE409" s="223">
        <f t="shared" ca="1" si="751"/>
        <v>-6.1566558113426706E-4</v>
      </c>
      <c r="FF409" s="223">
        <f t="shared" ca="1" si="752"/>
        <v>-5.1458095796658447E-4</v>
      </c>
      <c r="FG409" s="223">
        <f t="shared" ca="1" si="753"/>
        <v>2.2182236668553975E-4</v>
      </c>
      <c r="FH409" s="223">
        <f t="shared" ca="1" si="754"/>
        <v>6.8435644728371875E-4</v>
      </c>
      <c r="FI409" s="223">
        <f t="shared" ca="1" si="755"/>
        <v>3.0196138172989011E-4</v>
      </c>
      <c r="FJ409" s="223">
        <f t="shared" ca="1" si="756"/>
        <v>-4.5324521127951088E-4</v>
      </c>
      <c r="FK409" s="223">
        <f t="shared" ca="1" si="757"/>
        <v>-6.4886024804086619E-4</v>
      </c>
      <c r="FL409" s="223">
        <f t="shared" ca="1" si="758"/>
        <v>-4.3370922411561236E-5</v>
      </c>
      <c r="FM409" s="223">
        <f t="shared" ca="1" si="759"/>
        <v>6.1566558113426587E-4</v>
      </c>
      <c r="FN409" s="223">
        <f t="shared" ca="1" si="760"/>
        <v>5.1458095796658621E-4</v>
      </c>
      <c r="FO409" s="223">
        <f t="shared" ca="1" si="761"/>
        <v>-2.2182236668553715E-4</v>
      </c>
      <c r="FP409" s="223">
        <f t="shared" ca="1" si="762"/>
        <v>-6.8435644728371864E-4</v>
      </c>
      <c r="FQ409" s="223">
        <f t="shared" ca="1" si="763"/>
        <v>-3.0196138172989249E-4</v>
      </c>
      <c r="FR409" s="223">
        <f t="shared" ca="1" si="764"/>
        <v>4.5324521127952351E-4</v>
      </c>
      <c r="FS409" s="223">
        <f t="shared" ca="1" si="765"/>
        <v>6.4886024804086705E-4</v>
      </c>
      <c r="FT409" s="223">
        <f t="shared" ca="1" si="766"/>
        <v>4.3370922411563892E-5</v>
      </c>
      <c r="FU409" s="223">
        <f t="shared" ca="1" si="767"/>
        <v>-6.1566558113427324E-4</v>
      </c>
      <c r="FV409" s="223">
        <f t="shared" ca="1" si="768"/>
        <v>-5.1458095796658794E-4</v>
      </c>
      <c r="FW409" s="223">
        <f t="shared" ca="1" si="769"/>
        <v>2.2182236668553466E-4</v>
      </c>
      <c r="FX409" s="223">
        <f t="shared" ca="1" si="770"/>
        <v>6.8435644728371842E-4</v>
      </c>
      <c r="FY409" s="223">
        <f t="shared" ca="1" si="771"/>
        <v>3.0196138172989499E-4</v>
      </c>
      <c r="FZ409" s="223">
        <f t="shared" ca="1" si="772"/>
        <v>-4.5324521127952151E-4</v>
      </c>
      <c r="GA409" s="223">
        <f t="shared" ca="1" si="773"/>
        <v>-6.4886024804086792E-4</v>
      </c>
      <c r="GB409" s="223">
        <f t="shared" ca="1" si="774"/>
        <v>-4.3370922411566603E-5</v>
      </c>
      <c r="GC409" s="223">
        <f t="shared" ca="1" si="775"/>
        <v>6.1566558113427205E-4</v>
      </c>
      <c r="GD409" s="223">
        <f t="shared" ca="1" si="776"/>
        <v>5.1458095796658979E-4</v>
      </c>
      <c r="GE409" s="223">
        <f t="shared" ca="1" si="777"/>
        <v>-2.2182236668553208E-4</v>
      </c>
      <c r="GF409" s="223">
        <f t="shared" ca="1" si="778"/>
        <v>-6.8435644728371951E-4</v>
      </c>
      <c r="GG409" s="223">
        <f t="shared" ca="1" si="779"/>
        <v>-3.0196138172989732E-4</v>
      </c>
      <c r="GH409" s="223">
        <f t="shared" ca="1" si="780"/>
        <v>4.5324521127951945E-4</v>
      </c>
      <c r="GI409" s="223">
        <f t="shared" ca="1" si="781"/>
        <v>6.488602480408625E-4</v>
      </c>
      <c r="GJ409" s="223">
        <f t="shared" ca="1" si="782"/>
        <v>4.3370922411569313E-5</v>
      </c>
      <c r="GK409" s="223">
        <f t="shared" ca="1" si="783"/>
        <v>-6.1566558113427096E-4</v>
      </c>
      <c r="GL409" s="223">
        <f t="shared" ca="1" si="784"/>
        <v>-5.1458095796659152E-4</v>
      </c>
      <c r="GM409" s="223">
        <f t="shared" ca="1" si="785"/>
        <v>2.2182236668552953E-4</v>
      </c>
      <c r="GN409" s="223">
        <f t="shared" ca="1" si="786"/>
        <v>6.8435644728371929E-4</v>
      </c>
      <c r="GO409" s="223">
        <f t="shared" ca="1" si="787"/>
        <v>3.0196138172989976E-4</v>
      </c>
      <c r="GP409" s="223">
        <f t="shared" ca="1" si="788"/>
        <v>-4.5324521127951744E-4</v>
      </c>
      <c r="GQ409" s="223">
        <f t="shared" ca="1" si="789"/>
        <v>-6.4886024804086337E-4</v>
      </c>
      <c r="GR409" s="223">
        <f t="shared" ca="1" si="790"/>
        <v>-4.3370922411571969E-5</v>
      </c>
      <c r="GS409" s="223">
        <f t="shared" ca="1" si="791"/>
        <v>6.1566558113426966E-4</v>
      </c>
      <c r="GT409" s="223">
        <f t="shared" ca="1" si="792"/>
        <v>5.1458095796658046E-4</v>
      </c>
      <c r="GU409" s="223">
        <f t="shared" ca="1" si="793"/>
        <v>-2.2182236668552693E-4</v>
      </c>
      <c r="GV409" s="223">
        <f t="shared" ca="1" si="794"/>
        <v>-6.8435644728371907E-4</v>
      </c>
      <c r="GW409" s="223">
        <f t="shared" ca="1" si="795"/>
        <v>-3.0196138172990214E-4</v>
      </c>
      <c r="GX409" s="223">
        <f t="shared" ca="1" si="796"/>
        <v>4.5324521127951544E-4</v>
      </c>
      <c r="GY409" s="223">
        <f t="shared" ca="1" si="797"/>
        <v>6.4886024804086423E-4</v>
      </c>
      <c r="GZ409" s="223">
        <f t="shared" ca="1" si="798"/>
        <v>4.337092241157468E-5</v>
      </c>
      <c r="HA409" s="223">
        <f t="shared" ca="1" si="799"/>
        <v>-6.1566558113426858E-4</v>
      </c>
      <c r="HB409" s="223">
        <f t="shared" ca="1" si="800"/>
        <v>-5.145809579665822E-4</v>
      </c>
      <c r="HC409" s="223">
        <f t="shared" ca="1" si="801"/>
        <v>2.2182236668552444E-4</v>
      </c>
      <c r="HD409" s="223">
        <f t="shared" ca="1" si="802"/>
        <v>6.8435644728371907E-4</v>
      </c>
      <c r="HE409" s="223">
        <f t="shared" ca="1" si="803"/>
        <v>3.0196138172988707E-4</v>
      </c>
      <c r="HF409" s="223">
        <f t="shared" ca="1" si="804"/>
        <v>-4.5324521127951343E-4</v>
      </c>
      <c r="HG409" s="223">
        <f t="shared" ca="1" si="805"/>
        <v>-6.488602480408651E-4</v>
      </c>
      <c r="HH409" s="223">
        <f t="shared" ca="1" si="806"/>
        <v>-4.3370922411557875E-5</v>
      </c>
      <c r="HI409" s="223">
        <f t="shared" ca="1" si="807"/>
        <v>6.1566558113426728E-4</v>
      </c>
      <c r="HJ409" s="223">
        <f t="shared" ca="1" si="808"/>
        <v>5.1458095796658393E-4</v>
      </c>
      <c r="HK409" s="223">
        <f t="shared" ca="1" si="809"/>
        <v>-2.2182236668552186E-4</v>
      </c>
      <c r="HL409" s="223">
        <f t="shared" ca="1" si="810"/>
        <v>-6.8435644728371886E-4</v>
      </c>
      <c r="HM409" s="223">
        <f t="shared" ca="1" si="811"/>
        <v>-3.0196138172988951E-4</v>
      </c>
      <c r="HN409" s="223">
        <f t="shared" ca="1" si="812"/>
        <v>4.5324521127951143E-4</v>
      </c>
      <c r="HO409" s="223">
        <f t="shared" ca="1" si="813"/>
        <v>6.4886024804086597E-4</v>
      </c>
      <c r="HP409" s="223">
        <f t="shared" ca="1" si="814"/>
        <v>4.3370922411560585E-5</v>
      </c>
      <c r="HQ409" s="223">
        <f t="shared" ca="1" si="815"/>
        <v>-6.1566558113427476E-4</v>
      </c>
      <c r="HR409" s="223">
        <f t="shared" ca="1" si="816"/>
        <v>-5.1458095796659868E-4</v>
      </c>
      <c r="HS409" s="223">
        <f t="shared" ca="1" si="817"/>
        <v>2.2182236668551937E-4</v>
      </c>
      <c r="HT409" s="223">
        <f t="shared" ca="1" si="818"/>
        <v>6.8435644728371864E-4</v>
      </c>
      <c r="HU409" s="223">
        <f t="shared" ca="1" si="819"/>
        <v>3.0196138172989195E-4</v>
      </c>
      <c r="HV409" s="223">
        <f t="shared" ca="1" si="820"/>
        <v>-4.53245211279524E-4</v>
      </c>
      <c r="HW409" s="223">
        <f t="shared" ca="1" si="821"/>
        <v>-6.4886024804086044E-4</v>
      </c>
      <c r="HX409" s="223">
        <f t="shared" ca="1" si="822"/>
        <v>-4.3370922411582757E-5</v>
      </c>
      <c r="HY409" s="223">
        <f t="shared" ca="1" si="823"/>
        <v>6.1566558113426489E-4</v>
      </c>
      <c r="HZ409" s="223">
        <f t="shared" ca="1" si="824"/>
        <v>5.1458095796658751E-4</v>
      </c>
      <c r="IA409" s="223">
        <f t="shared" ca="1" si="825"/>
        <v>-2.2182236668553525E-4</v>
      </c>
      <c r="IB409" s="223">
        <f t="shared" ca="1" si="826"/>
        <v>-6.8435644728371972E-4</v>
      </c>
      <c r="IC409" s="223">
        <f t="shared" ca="1" si="827"/>
        <v>-3.0196138172991179E-4</v>
      </c>
      <c r="ID409" s="223">
        <f t="shared" ca="1" si="828"/>
        <v>4.5324521127950736E-4</v>
      </c>
      <c r="IE409" s="223">
        <f t="shared" ca="1" si="829"/>
        <v>6.4886024804087258E-4</v>
      </c>
      <c r="IF409" s="223">
        <f t="shared" ca="1" si="830"/>
        <v>4.3370922411565952E-5</v>
      </c>
      <c r="IG409" s="223">
        <f t="shared" ca="1" si="831"/>
        <v>-6.1566558113427237E-4</v>
      </c>
      <c r="IH409" s="223">
        <f t="shared" ca="1" si="832"/>
        <v>-5.1458095796657645E-4</v>
      </c>
      <c r="II409" s="223">
        <f t="shared" ca="1" si="833"/>
        <v>2.2182236668551422E-4</v>
      </c>
      <c r="IJ409" s="223">
        <f t="shared" ca="1" si="834"/>
        <v>6.8435644728371821E-4</v>
      </c>
      <c r="IK409" s="223">
        <f t="shared" ca="1" si="835"/>
        <v>3.0196138172989677E-4</v>
      </c>
      <c r="IL409" s="223">
        <f t="shared" ca="1" si="836"/>
        <v>-4.5324521127951999E-4</v>
      </c>
      <c r="IM409" s="223">
        <f t="shared" ca="1" si="837"/>
        <v>-6.4886024804086228E-4</v>
      </c>
      <c r="IN409" s="223">
        <f t="shared" ca="1" si="838"/>
        <v>-4.3370922411549201E-5</v>
      </c>
      <c r="IO409" s="223">
        <f t="shared" ca="1" si="839"/>
        <v>6.1566558113426251E-4</v>
      </c>
      <c r="IP409" s="223">
        <f t="shared" ca="1" si="840"/>
        <v>5.1458095796659109E-4</v>
      </c>
      <c r="IQ409" s="223">
        <f t="shared" ca="1" si="841"/>
        <v>-2.2182236668553016E-4</v>
      </c>
      <c r="IR409" s="223">
        <f t="shared" ca="1" si="842"/>
        <v>-6.843564472837194E-4</v>
      </c>
      <c r="IS409" s="223">
        <f t="shared" ca="1" si="843"/>
        <v>-3.0196138172988165E-4</v>
      </c>
      <c r="IT409" s="223">
        <f t="shared" ca="1" si="844"/>
        <v>4.5324521127950335E-4</v>
      </c>
      <c r="IU409" s="223">
        <f t="shared" ca="1" si="845"/>
        <v>6.4886024804086944E-4</v>
      </c>
      <c r="IV409" s="223">
        <f t="shared" ca="1" si="846"/>
        <v>4.3370922411571319E-5</v>
      </c>
      <c r="IW409" s="223">
        <f t="shared" ca="1" si="847"/>
        <v>-6.1566558113426999E-4</v>
      </c>
      <c r="IX409" s="223">
        <f t="shared" ca="1" si="848"/>
        <v>-5.1458095796658003E-4</v>
      </c>
      <c r="IY409" s="223">
        <f t="shared" ca="1" si="849"/>
        <v>2.2182236668554604E-4</v>
      </c>
      <c r="IZ409" s="223">
        <f t="shared" ca="1" si="850"/>
        <v>6.8435644728371799E-4</v>
      </c>
      <c r="JA409" s="223">
        <f t="shared" ca="1" si="851"/>
        <v>3.019613817299016E-4</v>
      </c>
      <c r="JB409" s="223">
        <f t="shared" ca="1" si="852"/>
        <v>-4.5324521127951592E-4</v>
      </c>
    </row>
    <row r="410" spans="2:262">
      <c r="B410" s="230">
        <v>49</v>
      </c>
      <c r="C410" s="229">
        <f t="shared" si="853"/>
        <v>9.5703125000000052E-4</v>
      </c>
      <c r="D410" s="226">
        <f t="shared" ca="1" si="597"/>
        <v>58.217953497169994</v>
      </c>
      <c r="E410" s="225">
        <f ca="1">BC361</f>
        <v>0.11795349716999343</v>
      </c>
      <c r="F410" s="224">
        <v>49</v>
      </c>
      <c r="G410" s="223">
        <f t="shared" ca="1" si="854"/>
        <v>7.3178163649701864E-4</v>
      </c>
      <c r="H410" s="223">
        <f t="shared" ca="1" si="598"/>
        <v>-7.1955733649681978E-5</v>
      </c>
      <c r="I410" s="223">
        <f t="shared" ca="1" si="599"/>
        <v>-7.8357465927852694E-4</v>
      </c>
      <c r="J410" s="223">
        <f t="shared" ca="1" si="600"/>
        <v>-4.9205352760819086E-4</v>
      </c>
      <c r="K410" s="223">
        <f t="shared" ca="1" si="601"/>
        <v>4.293994146870878E-4</v>
      </c>
      <c r="L410" s="223">
        <f t="shared" ca="1" si="602"/>
        <v>8.0113096368201477E-4</v>
      </c>
      <c r="M410" s="223">
        <f t="shared" ca="1" si="603"/>
        <v>1.4724670020021104E-4</v>
      </c>
      <c r="N410" s="223">
        <f t="shared" ca="1" si="604"/>
        <v>-6.9514425058559229E-4</v>
      </c>
      <c r="O410" s="223">
        <f t="shared" ca="1" si="605"/>
        <v>-6.476046311233879E-4</v>
      </c>
      <c r="P410" s="223">
        <f t="shared" ca="1" si="606"/>
        <v>2.2900486582883413E-4</v>
      </c>
      <c r="Q410" s="223">
        <f t="shared" ca="1" si="607"/>
        <v>8.1244006023170438E-4</v>
      </c>
      <c r="R410" s="223">
        <f t="shared" ca="1" si="608"/>
        <v>3.5578142449032104E-4</v>
      </c>
      <c r="S410" s="223">
        <f t="shared" ca="1" si="609"/>
        <v>-5.5635212270087591E-4</v>
      </c>
      <c r="T410" s="223">
        <f t="shared" ca="1" si="610"/>
        <v>-7.5623815954182138E-4</v>
      </c>
      <c r="U410" s="223">
        <f t="shared" ca="1" si="611"/>
        <v>1.2019402585964885E-5</v>
      </c>
      <c r="V410" s="223">
        <f t="shared" ca="1" si="612"/>
        <v>7.6488960620742935E-4</v>
      </c>
      <c r="W410" s="223">
        <f t="shared" ca="1" si="613"/>
        <v>5.3854054295654832E-4</v>
      </c>
      <c r="X410" s="223">
        <f t="shared" ca="1" si="614"/>
        <v>-3.7725346944159186E-4</v>
      </c>
      <c r="Y410" s="223">
        <f t="shared" ca="1" si="615"/>
        <v>-8.1008384529181264E-4</v>
      </c>
      <c r="Z410" s="223">
        <f t="shared" ca="1" si="616"/>
        <v>-2.0583684075380863E-4</v>
      </c>
      <c r="AA410" s="223">
        <f t="shared" ca="1" si="617"/>
        <v>6.6192453064513475E-4</v>
      </c>
      <c r="AB410" s="223">
        <f t="shared" ca="1" si="618"/>
        <v>6.822835470336817E-4</v>
      </c>
      <c r="AC410" s="223">
        <f t="shared" ca="1" si="619"/>
        <v>-1.7082360647131936E-4</v>
      </c>
      <c r="AD410" s="223">
        <f t="shared" ca="1" si="620"/>
        <v>-8.0524068321774847E-4</v>
      </c>
      <c r="AE410" s="223">
        <f t="shared" ca="1" si="621"/>
        <v>-4.0878064374090365E-4</v>
      </c>
      <c r="AF410" s="223">
        <f t="shared" ca="1" si="622"/>
        <v>5.1100443378989259E-4</v>
      </c>
      <c r="AG410" s="223">
        <f t="shared" ca="1" si="623"/>
        <v>7.765965624776112E-4</v>
      </c>
      <c r="AH410" s="223">
        <f t="shared" ca="1" si="624"/>
        <v>4.7982062661761755E-5</v>
      </c>
      <c r="AI410" s="223">
        <f t="shared" ca="1" si="625"/>
        <v>-7.4205955008825337E-4</v>
      </c>
      <c r="AJ410" s="223">
        <f t="shared" ca="1" si="626"/>
        <v>-5.8210916044205735E-4</v>
      </c>
      <c r="AK410" s="223">
        <f t="shared" ca="1" si="627"/>
        <v>3.2306315495896315E-4</v>
      </c>
      <c r="AL410" s="223">
        <f t="shared" ca="1" si="628"/>
        <v>8.1464681235618745E-4</v>
      </c>
      <c r="AM410" s="223">
        <f t="shared" ca="1" si="629"/>
        <v>2.633115336331224E-4</v>
      </c>
      <c r="AN410" s="223">
        <f t="shared" ca="1" si="630"/>
        <v>-6.2511778432223402E-4</v>
      </c>
      <c r="AO410" s="223">
        <f t="shared" ca="1" si="631"/>
        <v>-7.1326510928776377E-4</v>
      </c>
      <c r="AP410" s="223">
        <f t="shared" ca="1" si="632"/>
        <v>1.1171663918973162E-4</v>
      </c>
      <c r="AQ410" s="223">
        <f t="shared" ca="1" si="633"/>
        <v>7.9367763717327314E-4</v>
      </c>
      <c r="AR410" s="223">
        <f t="shared" ca="1" si="634"/>
        <v>4.5956464526522697E-4</v>
      </c>
      <c r="AS410" s="223">
        <f t="shared" ca="1" si="635"/>
        <v>-4.6288756757743643E-4</v>
      </c>
      <c r="AT410" s="223">
        <f t="shared" ca="1" si="636"/>
        <v>-7.927465213549735E-4</v>
      </c>
      <c r="AU410" s="223">
        <f t="shared" ca="1" si="637"/>
        <v>-1.0772350895462681E-4</v>
      </c>
      <c r="AV410" s="223">
        <f t="shared" ca="1" si="638"/>
        <v>7.1520820897316814E-4</v>
      </c>
      <c r="AW410" s="223">
        <f t="shared" ca="1" si="639"/>
        <v>6.2252327795167236E-4</v>
      </c>
      <c r="AX410" s="223">
        <f t="shared" ca="1" si="640"/>
        <v>-2.6712213324857104E-4</v>
      </c>
      <c r="AY410" s="223">
        <f t="shared" ca="1" si="641"/>
        <v>-8.1479513776126994E-4</v>
      </c>
      <c r="AZ410" s="223">
        <f t="shared" ca="1" si="642"/>
        <v>-3.1935931849767177E-4</v>
      </c>
      <c r="BA410" s="223">
        <f t="shared" ca="1" si="643"/>
        <v>5.8492347056425227E-4</v>
      </c>
      <c r="BB410" s="223">
        <f t="shared" ca="1" si="644"/>
        <v>7.4038142611546065E-4</v>
      </c>
      <c r="BC410" s="223">
        <f t="shared" ca="1" si="645"/>
        <v>-5.2004269760949553E-5</v>
      </c>
      <c r="BD410" s="223">
        <f t="shared" ca="1" si="646"/>
        <v>-7.7781358324664545E-4</v>
      </c>
      <c r="BE410" s="223">
        <f t="shared" ca="1" si="647"/>
        <v>-5.0785822615897103E-4</v>
      </c>
      <c r="BF410" s="223">
        <f t="shared" ca="1" si="648"/>
        <v>4.1226227353049149E-4</v>
      </c>
      <c r="BG410" s="223">
        <f t="shared" ca="1" si="649"/>
        <v>8.0460051814747928E-4</v>
      </c>
      <c r="BH410" s="223">
        <f t="shared" ca="1" si="650"/>
        <v>1.668811922190256E-4</v>
      </c>
      <c r="BI410" s="223">
        <f t="shared" ca="1" si="651"/>
        <v>-6.8448109260614164E-4</v>
      </c>
      <c r="BJ410" s="223">
        <f t="shared" ca="1" si="652"/>
        <v>-6.595638878810193E-4</v>
      </c>
      <c r="BK410" s="223">
        <f t="shared" ca="1" si="653"/>
        <v>2.0973355355394328E-4</v>
      </c>
      <c r="BL410" s="223">
        <f t="shared" ca="1" si="654"/>
        <v>8.1052801771883847E-4</v>
      </c>
      <c r="BM410" s="223">
        <f t="shared" ca="1" si="655"/>
        <v>3.7367646754515443E-4</v>
      </c>
      <c r="BN410" s="223">
        <f t="shared" ca="1" si="656"/>
        <v>-5.4155940583998125E-4</v>
      </c>
      <c r="BO410" s="223">
        <f t="shared" ca="1" si="657"/>
        <v>-7.6348555184644912E-4</v>
      </c>
      <c r="BP410" s="223">
        <f t="shared" ca="1" si="658"/>
        <v>-7.9899153114474254E-6</v>
      </c>
      <c r="BQ410" s="223">
        <f t="shared" ca="1" si="659"/>
        <v>7.577344901205993E-4</v>
      </c>
      <c r="BR410" s="223">
        <f t="shared" ca="1" si="660"/>
        <v>5.5339967932299693E-4</v>
      </c>
      <c r="BS410" s="223">
        <f t="shared" ca="1" si="661"/>
        <v>-3.5940289450379643E-4</v>
      </c>
      <c r="BT410" s="223">
        <f t="shared" ca="1" si="662"/>
        <v>-8.1209431501944648E-4</v>
      </c>
      <c r="BU410" s="223">
        <f t="shared" ca="1" si="663"/>
        <v>-2.2513453184376563E-4</v>
      </c>
      <c r="BV410" s="223">
        <f t="shared" ca="1" si="664"/>
        <v>6.5004471389304701E-4</v>
      </c>
      <c r="BW410" s="223">
        <f t="shared" ca="1" si="665"/>
        <v>6.9303026395559541E-4</v>
      </c>
      <c r="BX410" s="223">
        <f t="shared" ca="1" si="666"/>
        <v>-1.5120840956075343E-4</v>
      </c>
      <c r="BY410" s="223">
        <f t="shared" ca="1" si="667"/>
        <v>-8.0186857612211937E-4</v>
      </c>
      <c r="BZ410" s="223">
        <f t="shared" ca="1" si="668"/>
        <v>-4.2596863143870697E-4</v>
      </c>
      <c r="CA410" s="223">
        <f t="shared" ca="1" si="669"/>
        <v>4.9526058377333357E-4</v>
      </c>
      <c r="CB410" s="223">
        <f t="shared" ca="1" si="670"/>
        <v>7.8245228322159515E-4</v>
      </c>
      <c r="CC410" s="223">
        <f t="shared" ca="1" si="671"/>
        <v>6.7940802340510278E-5</v>
      </c>
      <c r="CD410" s="223">
        <f t="shared" ca="1" si="672"/>
        <v>-7.3354916814048624E-4</v>
      </c>
      <c r="CE410" s="223">
        <f t="shared" ca="1" si="673"/>
        <v>-5.9594221167677324E-4</v>
      </c>
      <c r="CF410" s="223">
        <f t="shared" ca="1" si="674"/>
        <v>3.045958800521767E-4</v>
      </c>
      <c r="CG410" s="223">
        <f t="shared" ca="1" si="675"/>
        <v>8.1518730243634408E-4</v>
      </c>
      <c r="CH410" s="223">
        <f t="shared" ca="1" si="676"/>
        <v>2.8216784793418765E-4</v>
      </c>
      <c r="CI410" s="223">
        <f t="shared" ca="1" si="677"/>
        <v>-6.120856865537963E-4</v>
      </c>
      <c r="CJ410" s="223">
        <f t="shared" ca="1" si="678"/>
        <v>-7.2274104898383288E-4</v>
      </c>
      <c r="CK410" s="223">
        <f t="shared" ca="1" si="679"/>
        <v>9.1863854095049864E-5</v>
      </c>
      <c r="CL410" s="223">
        <f t="shared" ca="1" si="680"/>
        <v>7.888637392353987E-4</v>
      </c>
      <c r="CM410" s="223">
        <f t="shared" ca="1" si="681"/>
        <v>4.7595243441145459E-4</v>
      </c>
      <c r="CN410" s="223">
        <f t="shared" ca="1" si="682"/>
        <v>-4.4627790169254346E-4</v>
      </c>
      <c r="CO410" s="223">
        <f t="shared" ca="1" si="683"/>
        <v>-7.9717883788024734E-4</v>
      </c>
      <c r="CP410" s="223">
        <f t="shared" ca="1" si="684"/>
        <v>-1.2752351227512081E-4</v>
      </c>
      <c r="CQ410" s="223">
        <f t="shared" ca="1" si="685"/>
        <v>7.0538867966159777E-4</v>
      </c>
      <c r="CR410" s="223">
        <f t="shared" ca="1" si="686"/>
        <v>6.3525528155147835E-4</v>
      </c>
      <c r="CS410" s="223">
        <f t="shared" ca="1" si="687"/>
        <v>-2.4813823413558013E-4</v>
      </c>
      <c r="CT410" s="223">
        <f t="shared" ca="1" si="688"/>
        <v>-8.1386271923137589E-4</v>
      </c>
      <c r="CU410" s="223">
        <f t="shared" ca="1" si="689"/>
        <v>-3.3767207200890368E-4</v>
      </c>
      <c r="CV410" s="223">
        <f t="shared" ca="1" si="690"/>
        <v>5.7080971384639587E-4</v>
      </c>
      <c r="CW410" s="223">
        <f t="shared" ca="1" si="691"/>
        <v>7.4853523764745482E-4</v>
      </c>
      <c r="CX410" s="223">
        <f t="shared" ca="1" si="692"/>
        <v>-3.2021480444680266E-5</v>
      </c>
      <c r="CY410" s="223">
        <f t="shared" ca="1" si="693"/>
        <v>-7.7158398139654015E-4</v>
      </c>
      <c r="CZ410" s="223">
        <f t="shared" ca="1" si="694"/>
        <v>-5.2335700990436076E-4</v>
      </c>
      <c r="DA410" s="223">
        <f t="shared" ca="1" si="695"/>
        <v>3.948768009957946E-4</v>
      </c>
      <c r="DB410" s="223">
        <f t="shared" ca="1" si="696"/>
        <v>8.0758541134676328E-4</v>
      </c>
      <c r="DC410" s="223">
        <f t="shared" ca="1" si="697"/>
        <v>1.8641516124774123E-4</v>
      </c>
      <c r="DD410" s="223">
        <f t="shared" ca="1" si="698"/>
        <v>-6.734056288109062E-4</v>
      </c>
      <c r="DE410" s="223">
        <f t="shared" ca="1" si="699"/>
        <v>-6.7112584801526723E-4</v>
      </c>
      <c r="DF410" s="223">
        <f t="shared" ca="1" si="700"/>
        <v>1.9033590562884533E-4</v>
      </c>
      <c r="DG410" s="223">
        <f t="shared" ca="1" si="701"/>
        <v>8.0812774343569447E-4</v>
      </c>
      <c r="DH410" s="223">
        <f t="shared" ca="1" si="702"/>
        <v>3.9134642186861046E-4</v>
      </c>
      <c r="DI410" s="223">
        <f t="shared" ca="1" si="703"/>
        <v>-5.2644047384321248E-4</v>
      </c>
      <c r="DJ410" s="223">
        <f t="shared" ca="1" si="704"/>
        <v>-7.7027304900321081E-4</v>
      </c>
      <c r="DK410" s="223">
        <f t="shared" ca="1" si="705"/>
        <v>-2.7994420382644158E-5</v>
      </c>
      <c r="DL410" s="223">
        <f t="shared" ca="1" si="706"/>
        <v>7.5012294311043565E-4</v>
      </c>
      <c r="DM410" s="223">
        <f t="shared" ca="1" si="707"/>
        <v>5.6792546841557233E-4</v>
      </c>
      <c r="DN410" s="223">
        <f t="shared" ca="1" si="708"/>
        <v>-3.4133582870128881E-4</v>
      </c>
      <c r="DO410" s="223">
        <f t="shared" ca="1" si="709"/>
        <v>-8.1361560949787487E-4</v>
      </c>
      <c r="DP410" s="223">
        <f t="shared" ca="1" si="710"/>
        <v>-2.4429661031006211E-4</v>
      </c>
      <c r="DQ410" s="223">
        <f t="shared" ca="1" si="711"/>
        <v>6.3777333451204708E-4</v>
      </c>
      <c r="DR410" s="223">
        <f t="shared" ca="1" si="712"/>
        <v>7.0335952536057251E-4</v>
      </c>
      <c r="DS410" s="223">
        <f t="shared" ca="1" si="713"/>
        <v>-1.3150213035829483E-4</v>
      </c>
      <c r="DT410" s="223">
        <f t="shared" ca="1" si="714"/>
        <v>-7.9801345338003228E-4</v>
      </c>
      <c r="DU410" s="223">
        <f t="shared" ca="1" si="715"/>
        <v>-4.4290003156092215E-4</v>
      </c>
      <c r="DV410" s="223">
        <f t="shared" ca="1" si="716"/>
        <v>4.7921840730010012E-4</v>
      </c>
      <c r="DW410" s="223">
        <f t="shared" ca="1" si="717"/>
        <v>7.878366839679401E-4</v>
      </c>
      <c r="DX410" s="223">
        <f t="shared" ca="1" si="718"/>
        <v>8.7858617020393449E-5</v>
      </c>
      <c r="DY410" s="223">
        <f t="shared" ca="1" si="719"/>
        <v>-7.2459692360300385E-4</v>
      </c>
      <c r="DZ410" s="223">
        <f t="shared" ca="1" si="720"/>
        <v>-6.0941628960688155E-4</v>
      </c>
      <c r="EA410" s="223">
        <f t="shared" ca="1" si="721"/>
        <v>2.8594512797683102E-4</v>
      </c>
      <c r="EB410" s="223">
        <f t="shared" ca="1" si="722"/>
        <v>8.1523675416732928E-4</v>
      </c>
      <c r="EC410" s="223">
        <f t="shared" ca="1" si="723"/>
        <v>3.0085419487460346E-4</v>
      </c>
      <c r="ED410" s="223">
        <f t="shared" ca="1" si="724"/>
        <v>-5.9868489125512877E-4</v>
      </c>
      <c r="EE410" s="223">
        <f t="shared" ca="1" si="725"/>
        <v>-7.3178163649702504E-4</v>
      </c>
      <c r="EF410" s="223">
        <f t="shared" ca="1" si="726"/>
        <v>7.1955733649666257E-5</v>
      </c>
      <c r="EG410" s="223">
        <f t="shared" ca="1" si="727"/>
        <v>7.8357465927852217E-4</v>
      </c>
      <c r="EH410" s="223">
        <f t="shared" ca="1" si="728"/>
        <v>4.9205352760820517E-4</v>
      </c>
      <c r="EI410" s="223">
        <f t="shared" ca="1" si="729"/>
        <v>-4.2939941468707126E-4</v>
      </c>
      <c r="EJ410" s="223">
        <f t="shared" ca="1" si="730"/>
        <v>-8.0113096368201846E-4</v>
      </c>
      <c r="EK410" s="223">
        <f t="shared" ca="1" si="731"/>
        <v>-1.4724670020023142E-4</v>
      </c>
      <c r="EL410" s="223">
        <f t="shared" ca="1" si="732"/>
        <v>6.9514425058558058E-4</v>
      </c>
      <c r="EM410" s="223">
        <f t="shared" ca="1" si="733"/>
        <v>6.4760463112340221E-4</v>
      </c>
      <c r="EN410" s="223">
        <f t="shared" ca="1" si="734"/>
        <v>-2.2900486582881006E-4</v>
      </c>
      <c r="EO410" s="223">
        <f t="shared" ca="1" si="735"/>
        <v>-8.1244006023170417E-4</v>
      </c>
      <c r="EP410" s="223">
        <f t="shared" ca="1" si="736"/>
        <v>-3.5578142449032424E-4</v>
      </c>
      <c r="EQ410" s="223">
        <f t="shared" ca="1" si="737"/>
        <v>5.5635212270087244E-4</v>
      </c>
      <c r="ER410" s="223">
        <f t="shared" ca="1" si="738"/>
        <v>7.5623815954182312E-4</v>
      </c>
      <c r="ES410" s="223">
        <f t="shared" ca="1" si="739"/>
        <v>-1.2019402585957079E-5</v>
      </c>
      <c r="ET410" s="223">
        <f t="shared" ca="1" si="740"/>
        <v>-7.6488960620742664E-4</v>
      </c>
      <c r="EU410" s="223">
        <f t="shared" ca="1" si="741"/>
        <v>-5.3854054295655407E-4</v>
      </c>
      <c r="EV410" s="223">
        <f t="shared" ca="1" si="742"/>
        <v>3.7725346944158248E-4</v>
      </c>
      <c r="EW410" s="223">
        <f t="shared" ca="1" si="743"/>
        <v>8.1008384529181383E-4</v>
      </c>
      <c r="EX410" s="223">
        <f t="shared" ca="1" si="744"/>
        <v>2.0583684075382175E-4</v>
      </c>
      <c r="EY410" s="223">
        <f t="shared" ca="1" si="745"/>
        <v>-6.6192453064512673E-4</v>
      </c>
      <c r="EZ410" s="223">
        <f t="shared" ca="1" si="746"/>
        <v>-6.8228354703368907E-4</v>
      </c>
      <c r="FA410" s="223">
        <f t="shared" ca="1" si="747"/>
        <v>1.7082360647130315E-4</v>
      </c>
      <c r="FB410" s="223">
        <f t="shared" ca="1" si="748"/>
        <v>8.0524068321774587E-4</v>
      </c>
      <c r="FC410" s="223">
        <f t="shared" ca="1" si="749"/>
        <v>4.0878064374091797E-4</v>
      </c>
      <c r="FD410" s="223">
        <f t="shared" ca="1" si="750"/>
        <v>-5.1100443378987752E-4</v>
      </c>
      <c r="FE410" s="223">
        <f t="shared" ca="1" si="751"/>
        <v>-7.7659656247761706E-4</v>
      </c>
      <c r="FF410" s="223">
        <f t="shared" ca="1" si="752"/>
        <v>-4.7982062661780999E-5</v>
      </c>
      <c r="FG410" s="223">
        <f t="shared" ca="1" si="753"/>
        <v>7.4205955008824545E-4</v>
      </c>
      <c r="FH410" s="223">
        <f t="shared" ca="1" si="754"/>
        <v>5.8210916044207502E-4</v>
      </c>
      <c r="FI410" s="223">
        <f t="shared" ca="1" si="755"/>
        <v>-3.2306315495894005E-4</v>
      </c>
      <c r="FJ410" s="223">
        <f t="shared" ca="1" si="756"/>
        <v>-8.1464681235618756E-4</v>
      </c>
      <c r="FK410" s="223">
        <f t="shared" ca="1" si="757"/>
        <v>-2.6331153363312425E-4</v>
      </c>
      <c r="FL410" s="223">
        <f t="shared" ca="1" si="758"/>
        <v>6.2511778432223272E-4</v>
      </c>
      <c r="FM410" s="223">
        <f t="shared" ca="1" si="759"/>
        <v>7.1326510928776767E-4</v>
      </c>
      <c r="FN410" s="223">
        <f t="shared" ca="1" si="760"/>
        <v>-1.1171663918972387E-4</v>
      </c>
      <c r="FO410" s="223">
        <f t="shared" ca="1" si="761"/>
        <v>-7.936776371732714E-4</v>
      </c>
      <c r="FP410" s="223">
        <f t="shared" ca="1" si="762"/>
        <v>-4.5956464526523342E-4</v>
      </c>
      <c r="FQ410" s="223">
        <f t="shared" ca="1" si="763"/>
        <v>4.6288756757743008E-4</v>
      </c>
      <c r="FR410" s="223">
        <f t="shared" ca="1" si="764"/>
        <v>7.9274652135497676E-4</v>
      </c>
      <c r="FS410" s="223">
        <f t="shared" ca="1" si="765"/>
        <v>1.0772350895464026E-4</v>
      </c>
      <c r="FT410" s="223">
        <f t="shared" ca="1" si="766"/>
        <v>-7.1520820897316164E-4</v>
      </c>
      <c r="FU410" s="223">
        <f t="shared" ca="1" si="767"/>
        <v>-6.2252327795168103E-4</v>
      </c>
      <c r="FV410" s="223">
        <f t="shared" ca="1" si="768"/>
        <v>2.6712213324855814E-4</v>
      </c>
      <c r="FW410" s="223">
        <f t="shared" ca="1" si="769"/>
        <v>8.1479513776126951E-4</v>
      </c>
      <c r="FX410" s="223">
        <f t="shared" ca="1" si="770"/>
        <v>3.1935931849768956E-4</v>
      </c>
      <c r="FY410" s="223">
        <f t="shared" ca="1" si="771"/>
        <v>-5.8492347056423872E-4</v>
      </c>
      <c r="FZ410" s="223">
        <f t="shared" ca="1" si="772"/>
        <v>-7.4038142611546867E-4</v>
      </c>
      <c r="GA410" s="223">
        <f t="shared" ca="1" si="773"/>
        <v>5.2004269760930308E-5</v>
      </c>
      <c r="GB410" s="223">
        <f t="shared" ca="1" si="774"/>
        <v>7.778135832466396E-4</v>
      </c>
      <c r="GC410" s="223">
        <f t="shared" ca="1" si="775"/>
        <v>5.0785822615899076E-4</v>
      </c>
      <c r="GD410" s="223">
        <f t="shared" ca="1" si="776"/>
        <v>-4.1226227353046986E-4</v>
      </c>
      <c r="GE410" s="223">
        <f t="shared" ca="1" si="777"/>
        <v>-8.0460051814748319E-4</v>
      </c>
      <c r="GF410" s="223">
        <f t="shared" ca="1" si="778"/>
        <v>-1.6688119221902755E-4</v>
      </c>
      <c r="GG410" s="223">
        <f t="shared" ca="1" si="779"/>
        <v>6.8448109260614055E-4</v>
      </c>
      <c r="GH410" s="223">
        <f t="shared" ca="1" si="780"/>
        <v>6.595638878810205E-4</v>
      </c>
      <c r="GI410" s="223">
        <f t="shared" ca="1" si="781"/>
        <v>-2.0973355355394138E-4</v>
      </c>
      <c r="GJ410" s="223">
        <f t="shared" ca="1" si="782"/>
        <v>-8.1052801771883825E-4</v>
      </c>
      <c r="GK410" s="223">
        <f t="shared" ca="1" si="783"/>
        <v>-3.7367646754516651E-4</v>
      </c>
      <c r="GL410" s="223">
        <f t="shared" ca="1" si="784"/>
        <v>5.4155940583997127E-4</v>
      </c>
      <c r="GM410" s="223">
        <f t="shared" ca="1" si="785"/>
        <v>7.6348555184645389E-4</v>
      </c>
      <c r="GN410" s="223">
        <f t="shared" ca="1" si="786"/>
        <v>7.9899153114610321E-6</v>
      </c>
      <c r="GO410" s="223">
        <f t="shared" ca="1" si="787"/>
        <v>-7.5773449012059443E-4</v>
      </c>
      <c r="GP410" s="223">
        <f t="shared" ca="1" si="788"/>
        <v>-5.5339967932300691E-4</v>
      </c>
      <c r="GQ410" s="223">
        <f t="shared" ca="1" si="789"/>
        <v>3.5940289450378423E-4</v>
      </c>
      <c r="GR410" s="223">
        <f t="shared" ca="1" si="790"/>
        <v>8.1209431501944778E-4</v>
      </c>
      <c r="GS410" s="223">
        <f t="shared" ca="1" si="791"/>
        <v>2.2513453184377864E-4</v>
      </c>
      <c r="GT410" s="223">
        <f t="shared" ca="1" si="792"/>
        <v>-6.5004471389303877E-4</v>
      </c>
      <c r="GU410" s="223">
        <f t="shared" ca="1" si="793"/>
        <v>-6.9303026395560268E-4</v>
      </c>
      <c r="GV410" s="223">
        <f t="shared" ca="1" si="794"/>
        <v>1.5120840956072876E-4</v>
      </c>
      <c r="GW410" s="223">
        <f t="shared" ca="1" si="795"/>
        <v>8.0186857612211471E-4</v>
      </c>
      <c r="GX410" s="223">
        <f t="shared" ca="1" si="796"/>
        <v>4.2596863143872844E-4</v>
      </c>
      <c r="GY410" s="223">
        <f t="shared" ca="1" si="797"/>
        <v>-4.9526058377331351E-4</v>
      </c>
      <c r="GZ410" s="223">
        <f t="shared" ca="1" si="798"/>
        <v>-7.8245228322160231E-4</v>
      </c>
      <c r="HA410" s="223">
        <f t="shared" ca="1" si="799"/>
        <v>-6.7940802340512284E-5</v>
      </c>
      <c r="HB410" s="223">
        <f t="shared" ca="1" si="800"/>
        <v>7.3354916814048527E-4</v>
      </c>
      <c r="HC410" s="223">
        <f t="shared" ca="1" si="801"/>
        <v>5.9594221167677455E-4</v>
      </c>
      <c r="HD410" s="223">
        <f t="shared" ca="1" si="802"/>
        <v>-3.0459588005217486E-4</v>
      </c>
      <c r="HE410" s="223">
        <f t="shared" ca="1" si="803"/>
        <v>-8.1518730243634418E-4</v>
      </c>
      <c r="HF410" s="223">
        <f t="shared" ca="1" si="804"/>
        <v>-2.8216784793420039E-4</v>
      </c>
      <c r="HG410" s="223">
        <f t="shared" ca="1" si="805"/>
        <v>6.120856865537873E-4</v>
      </c>
      <c r="HH410" s="223">
        <f t="shared" ca="1" si="806"/>
        <v>7.2274104898383917E-4</v>
      </c>
      <c r="HI410" s="223">
        <f t="shared" ca="1" si="807"/>
        <v>-9.186385409503642E-5</v>
      </c>
      <c r="HJ410" s="223">
        <f t="shared" ca="1" si="808"/>
        <v>-7.8886373923539523E-4</v>
      </c>
      <c r="HK410" s="223">
        <f t="shared" ca="1" si="809"/>
        <v>-4.7595243441148457E-4</v>
      </c>
      <c r="HL410" s="223">
        <f t="shared" ca="1" si="810"/>
        <v>4.4627790169253197E-4</v>
      </c>
      <c r="HM410" s="223">
        <f t="shared" ca="1" si="811"/>
        <v>7.9717883788024539E-4</v>
      </c>
      <c r="HN410" s="223">
        <f t="shared" ca="1" si="812"/>
        <v>1.2752351227513425E-4</v>
      </c>
      <c r="HO410" s="223">
        <f t="shared" ca="1" si="813"/>
        <v>-7.0538867966160265E-4</v>
      </c>
      <c r="HP410" s="223">
        <f t="shared" ca="1" si="814"/>
        <v>-6.3525528155148692E-4</v>
      </c>
      <c r="HQ410" s="223">
        <f t="shared" ca="1" si="815"/>
        <v>2.4813823413557829E-4</v>
      </c>
      <c r="HR410" s="223">
        <f t="shared" ca="1" si="816"/>
        <v>8.1386271923137438E-4</v>
      </c>
      <c r="HS410" s="223">
        <f t="shared" ca="1" si="817"/>
        <v>3.3767207200890553E-4</v>
      </c>
      <c r="HT410" s="223">
        <f t="shared" ca="1" si="818"/>
        <v>-5.7080971384637787E-4</v>
      </c>
      <c r="HU410" s="223">
        <f t="shared" ca="1" si="819"/>
        <v>-7.4853523764745558E-4</v>
      </c>
      <c r="HV410" s="223">
        <f t="shared" ca="1" si="820"/>
        <v>3.2021480444655059E-5</v>
      </c>
      <c r="HW410" s="223">
        <f t="shared" ca="1" si="821"/>
        <v>7.715839813965395E-4</v>
      </c>
      <c r="HX410" s="223">
        <f t="shared" ca="1" si="822"/>
        <v>5.2335700990437995E-4</v>
      </c>
      <c r="HY410" s="223">
        <f t="shared" ca="1" si="823"/>
        <v>-3.9487680099579286E-4</v>
      </c>
      <c r="HZ410" s="223">
        <f t="shared" ca="1" si="824"/>
        <v>-8.0758541134676675E-4</v>
      </c>
      <c r="IA410" s="223">
        <f t="shared" ca="1" si="825"/>
        <v>-1.8641516124774318E-4</v>
      </c>
      <c r="IB410" s="223">
        <f t="shared" ca="1" si="826"/>
        <v>6.734056288108856E-4</v>
      </c>
      <c r="IC410" s="223">
        <f t="shared" ca="1" si="827"/>
        <v>6.7112584801527493E-4</v>
      </c>
      <c r="ID410" s="223">
        <f t="shared" ca="1" si="828"/>
        <v>-1.903359056288096E-4</v>
      </c>
      <c r="IE410" s="223">
        <f t="shared" ca="1" si="829"/>
        <v>-9.9539906059379962E-4</v>
      </c>
      <c r="IF410" s="223">
        <f t="shared" ca="1" si="830"/>
        <v>-3.9134642186864277E-4</v>
      </c>
      <c r="IG410" s="223">
        <f t="shared" ca="1" si="831"/>
        <v>5.2644047384320207E-4</v>
      </c>
      <c r="IH410" s="223">
        <f t="shared" ca="1" si="832"/>
        <v>7.7027304900320766E-4</v>
      </c>
      <c r="II410" s="223">
        <f t="shared" ca="1" si="833"/>
        <v>2.7994420382657711E-5</v>
      </c>
      <c r="IJ410" s="223">
        <f t="shared" ca="1" si="834"/>
        <v>-7.5012294311043945E-4</v>
      </c>
      <c r="IK410" s="223">
        <f t="shared" ca="1" si="835"/>
        <v>-5.679254684155822E-4</v>
      </c>
      <c r="IL410" s="223">
        <f t="shared" ca="1" si="836"/>
        <v>3.4133582870129748E-4</v>
      </c>
      <c r="IM410" s="223">
        <f t="shared" ca="1" si="837"/>
        <v>8.1361560949787574E-4</v>
      </c>
      <c r="IN410" s="223">
        <f t="shared" ca="1" si="838"/>
        <v>2.442966103100529E-4</v>
      </c>
      <c r="IO410" s="223">
        <f t="shared" ca="1" si="839"/>
        <v>-6.3777333451203863E-4</v>
      </c>
      <c r="IP410" s="223">
        <f t="shared" ca="1" si="840"/>
        <v>-7.0335952536056774E-4</v>
      </c>
      <c r="IQ410" s="223">
        <f t="shared" ca="1" si="841"/>
        <v>1.3150213035828138E-4</v>
      </c>
      <c r="IR410" s="223">
        <f t="shared" ca="1" si="842"/>
        <v>7.9801345338002946E-4</v>
      </c>
      <c r="IS410" s="223">
        <f t="shared" ca="1" si="843"/>
        <v>4.4290003156095294E-4</v>
      </c>
      <c r="IT410" s="223">
        <f t="shared" ca="1" si="844"/>
        <v>-4.7921840730008917E-4</v>
      </c>
      <c r="IU410" s="223">
        <f t="shared" ca="1" si="845"/>
        <v>-7.8783668396794954E-4</v>
      </c>
      <c r="IV410" s="223">
        <f t="shared" ca="1" si="846"/>
        <v>-8.7858617020406947E-5</v>
      </c>
      <c r="IW410" s="223">
        <f t="shared" ca="1" si="847"/>
        <v>7.2459692360298705E-4</v>
      </c>
      <c r="IX410" s="223">
        <f t="shared" ca="1" si="848"/>
        <v>6.0941628960689065E-4</v>
      </c>
      <c r="IY410" s="223">
        <f t="shared" ca="1" si="849"/>
        <v>-2.859451279767966E-4</v>
      </c>
      <c r="IZ410" s="223">
        <f t="shared" ca="1" si="850"/>
        <v>-8.1523675416732928E-4</v>
      </c>
      <c r="JA410" s="223">
        <f t="shared" ca="1" si="851"/>
        <v>-3.0085419487463762E-4</v>
      </c>
      <c r="JB410" s="223">
        <f t="shared" ca="1" si="852"/>
        <v>5.9868489125511955E-4</v>
      </c>
    </row>
    <row r="411" spans="2:262">
      <c r="B411" s="230">
        <v>50</v>
      </c>
      <c r="C411" s="229">
        <f t="shared" si="853"/>
        <v>9.7656250000000043E-4</v>
      </c>
      <c r="D411" s="226">
        <f t="shared" ca="1" si="597"/>
        <v>58.216235938018194</v>
      </c>
      <c r="E411" s="225">
        <f ca="1">BD361</f>
        <v>0.11623593801818953</v>
      </c>
      <c r="F411" s="224">
        <v>50</v>
      </c>
      <c r="G411" s="223">
        <f t="shared" ca="1" si="854"/>
        <v>-3.2932255857065214E-4</v>
      </c>
      <c r="H411" s="223">
        <f t="shared" ca="1" si="598"/>
        <v>1.886671047208842E-5</v>
      </c>
      <c r="I411" s="223">
        <f t="shared" ca="1" si="599"/>
        <v>3.4203456522052274E-4</v>
      </c>
      <c r="J411" s="223">
        <f t="shared" ca="1" si="600"/>
        <v>2.1158923859233888E-4</v>
      </c>
      <c r="K411" s="223">
        <f t="shared" ca="1" si="601"/>
        <v>-1.9947003008303384E-4</v>
      </c>
      <c r="L411" s="223">
        <f t="shared" ca="1" si="602"/>
        <v>-3.4598809697396888E-4</v>
      </c>
      <c r="M411" s="223">
        <f t="shared" ca="1" si="603"/>
        <v>-3.3649728446993144E-5</v>
      </c>
      <c r="N411" s="223">
        <f t="shared" ca="1" si="604"/>
        <v>3.2331559280757762E-4</v>
      </c>
      <c r="O411" s="223">
        <f t="shared" ca="1" si="605"/>
        <v>2.5149321376772058E-4</v>
      </c>
      <c r="P411" s="223">
        <f t="shared" ca="1" si="606"/>
        <v>-1.5386456897688658E-4</v>
      </c>
      <c r="Q411" s="223">
        <f t="shared" ca="1" si="607"/>
        <v>-3.5516403793748122E-4</v>
      </c>
      <c r="R411" s="223">
        <f t="shared" ca="1" si="608"/>
        <v>-8.5437752365007753E-5</v>
      </c>
      <c r="S411" s="223">
        <f t="shared" ca="1" si="609"/>
        <v>2.9759781420066493E-4</v>
      </c>
      <c r="T411" s="223">
        <f t="shared" ca="1" si="610"/>
        <v>2.8595312035682138E-4</v>
      </c>
      <c r="U411" s="223">
        <f t="shared" ca="1" si="611"/>
        <v>-1.0492840461254949E-4</v>
      </c>
      <c r="V411" s="223">
        <f t="shared" ca="1" si="612"/>
        <v>-3.5665175005002462E-4</v>
      </c>
      <c r="W411" s="223">
        <f t="shared" ca="1" si="613"/>
        <v>-1.3537630696031279E-4</v>
      </c>
      <c r="X411" s="223">
        <f t="shared" ca="1" si="614"/>
        <v>2.6543794164074421E-4</v>
      </c>
      <c r="Y411" s="223">
        <f t="shared" ca="1" si="615"/>
        <v>3.1422300544847937E-4</v>
      </c>
      <c r="Z411" s="223">
        <f t="shared" ca="1" si="616"/>
        <v>-5.3720857164742906E-5</v>
      </c>
      <c r="AA411" s="223">
        <f t="shared" ca="1" si="617"/>
        <v>-3.5041902883714825E-4</v>
      </c>
      <c r="AB411" s="223">
        <f t="shared" ca="1" si="618"/>
        <v>-1.8238437333683959E-4</v>
      </c>
      <c r="AC411" s="223">
        <f t="shared" ca="1" si="619"/>
        <v>2.2753213924818898E-4</v>
      </c>
      <c r="AD411" s="223">
        <f t="shared" ca="1" si="620"/>
        <v>3.3569091140352072E-4</v>
      </c>
      <c r="AE411" s="223">
        <f t="shared" ca="1" si="621"/>
        <v>-1.3504153925230375E-6</v>
      </c>
      <c r="AF411" s="223">
        <f t="shared" ca="1" si="622"/>
        <v>-3.3660079389073212E-4</v>
      </c>
      <c r="AG411" s="223">
        <f t="shared" ca="1" si="623"/>
        <v>-2.2544436881858347E-4</v>
      </c>
      <c r="AH411" s="223">
        <f t="shared" ca="1" si="624"/>
        <v>1.8470095317194422E-4</v>
      </c>
      <c r="AI411" s="223">
        <f t="shared" ca="1" si="625"/>
        <v>3.4989212288958282E-4</v>
      </c>
      <c r="AJ411" s="223">
        <f t="shared" ca="1" si="626"/>
        <v>5.1049258794785574E-5</v>
      </c>
      <c r="AK411" s="223">
        <f t="shared" ca="1" si="627"/>
        <v>-3.1549616826726922E-4</v>
      </c>
      <c r="AL411" s="223">
        <f t="shared" ca="1" si="628"/>
        <v>-2.6362417454151997E-4</v>
      </c>
      <c r="AM411" s="223">
        <f t="shared" ca="1" si="629"/>
        <v>1.3787154924339444E-4</v>
      </c>
      <c r="AN411" s="223">
        <f t="shared" ca="1" si="630"/>
        <v>3.5651922656465047E-4</v>
      </c>
      <c r="AO411" s="223">
        <f t="shared" ca="1" si="631"/>
        <v>1.0234387069435041E-4</v>
      </c>
      <c r="AP411" s="223">
        <f t="shared" ca="1" si="632"/>
        <v>-2.8756200337702511E-4</v>
      </c>
      <c r="AQ411" s="223">
        <f t="shared" ca="1" si="633"/>
        <v>-2.9609731301207041E-4</v>
      </c>
      <c r="AR411" s="223">
        <f t="shared" ca="1" si="634"/>
        <v>8.8057642636092399E-5</v>
      </c>
      <c r="AS411" s="223">
        <f t="shared" ca="1" si="635"/>
        <v>3.5542876564754555E-4</v>
      </c>
      <c r="AT411" s="223">
        <f t="shared" ca="1" si="636"/>
        <v>1.5142304686466555E-4</v>
      </c>
      <c r="AU411" s="223">
        <f t="shared" ca="1" si="637"/>
        <v>-2.5340298953066494E-4</v>
      </c>
      <c r="AV411" s="223">
        <f t="shared" ca="1" si="638"/>
        <v>-3.2216083884893811E-4</v>
      </c>
      <c r="AW411" s="223">
        <f t="shared" ca="1" si="639"/>
        <v>3.6337553993597092E-5</v>
      </c>
      <c r="AX411" s="223">
        <f t="shared" ca="1" si="640"/>
        <v>3.4664434532400763E-4</v>
      </c>
      <c r="AY411" s="223">
        <f t="shared" ca="1" si="641"/>
        <v>1.9722437135729625E-4</v>
      </c>
      <c r="AZ411" s="223">
        <f t="shared" ca="1" si="642"/>
        <v>-2.1375856622014345E-4</v>
      </c>
      <c r="BA411" s="223">
        <f t="shared" ca="1" si="643"/>
        <v>-3.4125055542776636E-4</v>
      </c>
      <c r="BB411" s="223">
        <f t="shared" ca="1" si="644"/>
        <v>-1.6169132956006136E-5</v>
      </c>
      <c r="BC411" s="223">
        <f t="shared" ca="1" si="645"/>
        <v>3.3035612176571076E-4</v>
      </c>
      <c r="BD411" s="223">
        <f t="shared" ca="1" si="646"/>
        <v>2.3875638381375079E-4</v>
      </c>
      <c r="BE411" s="223">
        <f t="shared" ca="1" si="647"/>
        <v>-1.6948691548676902E-4</v>
      </c>
      <c r="BF411" s="223">
        <f t="shared" ca="1" si="648"/>
        <v>-3.5295322803422478E-4</v>
      </c>
      <c r="BG411" s="223">
        <f t="shared" ca="1" si="649"/>
        <v>-6.8325807006751918E-5</v>
      </c>
      <c r="BH411" s="223">
        <f t="shared" ca="1" si="650"/>
        <v>3.069166858234054E-4</v>
      </c>
      <c r="BI411" s="223">
        <f t="shared" ca="1" si="651"/>
        <v>2.7512004158809745E-4</v>
      </c>
      <c r="BJ411" s="223">
        <f t="shared" ca="1" si="652"/>
        <v>-1.2154638487165471E-4</v>
      </c>
      <c r="BK411" s="223">
        <f t="shared" ca="1" si="653"/>
        <v>-3.5701552914762944E-4</v>
      </c>
      <c r="BL411" s="223">
        <f t="shared" ca="1" si="654"/>
        <v>-1.190034336749308E-4</v>
      </c>
      <c r="BM411" s="223">
        <f t="shared" ca="1" si="655"/>
        <v>2.7683343049979324E-4</v>
      </c>
      <c r="BN411" s="223">
        <f t="shared" ca="1" si="656"/>
        <v>3.0552818130521163E-4</v>
      </c>
      <c r="BO411" s="223">
        <f t="shared" ca="1" si="657"/>
        <v>-7.0974742085585163E-5</v>
      </c>
      <c r="BP411" s="223">
        <f t="shared" ca="1" si="658"/>
        <v>-3.5334952221673837E-4</v>
      </c>
      <c r="BQ411" s="223">
        <f t="shared" ca="1" si="659"/>
        <v>-1.6710499538603003E-4</v>
      </c>
      <c r="BR411" s="223">
        <f t="shared" ca="1" si="660"/>
        <v>2.4075756742332415E-4</v>
      </c>
      <c r="BS411" s="223">
        <f t="shared" ca="1" si="661"/>
        <v>3.2932255857065192E-4</v>
      </c>
      <c r="BT411" s="223">
        <f t="shared" ca="1" si="662"/>
        <v>-1.8866710472089396E-5</v>
      </c>
      <c r="BU411" s="223">
        <f t="shared" ca="1" si="663"/>
        <v>-3.4203456522052318E-4</v>
      </c>
      <c r="BV411" s="223">
        <f t="shared" ca="1" si="664"/>
        <v>-2.1158923859233744E-4</v>
      </c>
      <c r="BW411" s="223">
        <f t="shared" ca="1" si="665"/>
        <v>1.9947003008303558E-4</v>
      </c>
      <c r="BX411" s="223">
        <f t="shared" ca="1" si="666"/>
        <v>3.4598809697396822E-4</v>
      </c>
      <c r="BY411" s="223">
        <f t="shared" ca="1" si="667"/>
        <v>3.3649728446995503E-5</v>
      </c>
      <c r="BZ411" s="223">
        <f t="shared" ca="1" si="668"/>
        <v>-3.2331559280757686E-4</v>
      </c>
      <c r="CA411" s="223">
        <f t="shared" ca="1" si="669"/>
        <v>-2.5149321376772134E-4</v>
      </c>
      <c r="CB411" s="223">
        <f t="shared" ca="1" si="670"/>
        <v>1.538645689768856E-4</v>
      </c>
      <c r="CC411" s="223">
        <f t="shared" ca="1" si="671"/>
        <v>3.5516403793748122E-4</v>
      </c>
      <c r="CD411" s="223">
        <f t="shared" ca="1" si="672"/>
        <v>8.5437752365007591E-5</v>
      </c>
      <c r="CE411" s="223">
        <f t="shared" ca="1" si="673"/>
        <v>-2.9759781420066504E-4</v>
      </c>
      <c r="CF411" s="223">
        <f t="shared" ca="1" si="674"/>
        <v>-2.8595312035682128E-4</v>
      </c>
      <c r="CG411" s="223">
        <f t="shared" ca="1" si="675"/>
        <v>1.0492840461255087E-4</v>
      </c>
      <c r="CH411" s="223">
        <f t="shared" ca="1" si="676"/>
        <v>3.5665175005002473E-4</v>
      </c>
      <c r="CI411" s="223">
        <f t="shared" ca="1" si="677"/>
        <v>1.3537630696031148E-4</v>
      </c>
      <c r="CJ411" s="223">
        <f t="shared" ca="1" si="678"/>
        <v>-2.65437941640746E-4</v>
      </c>
      <c r="CK411" s="223">
        <f t="shared" ca="1" si="679"/>
        <v>-3.1422300544847807E-4</v>
      </c>
      <c r="CL411" s="223">
        <f t="shared" ca="1" si="680"/>
        <v>5.3720857164740575E-5</v>
      </c>
      <c r="CM411" s="223">
        <f t="shared" ca="1" si="681"/>
        <v>3.5041902883714804E-4</v>
      </c>
      <c r="CN411" s="223">
        <f t="shared" ca="1" si="682"/>
        <v>1.8238437333684056E-4</v>
      </c>
      <c r="CO411" s="223">
        <f t="shared" ca="1" si="683"/>
        <v>-2.2753213924818814E-4</v>
      </c>
      <c r="CP411" s="223">
        <f t="shared" ca="1" si="684"/>
        <v>-3.3569091140352067E-4</v>
      </c>
      <c r="CQ411" s="223">
        <f t="shared" ca="1" si="685"/>
        <v>1.3504153925232001E-6</v>
      </c>
      <c r="CR411" s="223">
        <f t="shared" ca="1" si="686"/>
        <v>3.3660079389073218E-4</v>
      </c>
      <c r="CS411" s="223">
        <f t="shared" ca="1" si="687"/>
        <v>2.2544436881858336E-4</v>
      </c>
      <c r="CT411" s="223">
        <f t="shared" ca="1" si="688"/>
        <v>-1.8470095317194439E-4</v>
      </c>
      <c r="CU411" s="223">
        <f t="shared" ca="1" si="689"/>
        <v>-3.4989212288958222E-4</v>
      </c>
      <c r="CV411" s="223">
        <f t="shared" ca="1" si="690"/>
        <v>-5.1049258794782918E-5</v>
      </c>
      <c r="CW411" s="223">
        <f t="shared" ca="1" si="691"/>
        <v>3.1549616826727052E-4</v>
      </c>
      <c r="CX411" s="223">
        <f t="shared" ca="1" si="692"/>
        <v>2.6362417454152154E-4</v>
      </c>
      <c r="CY411" s="223">
        <f t="shared" ca="1" si="693"/>
        <v>-1.3787154924339227E-4</v>
      </c>
      <c r="CZ411" s="223">
        <f t="shared" ca="1" si="694"/>
        <v>-3.5651922656465063E-4</v>
      </c>
      <c r="DA411" s="223">
        <f t="shared" ca="1" si="695"/>
        <v>-1.0234387069435266E-4</v>
      </c>
      <c r="DB411" s="223">
        <f t="shared" ca="1" si="696"/>
        <v>2.8756200337702527E-4</v>
      </c>
      <c r="DC411" s="223">
        <f t="shared" ca="1" si="697"/>
        <v>2.960973130120703E-4</v>
      </c>
      <c r="DD411" s="223">
        <f t="shared" ca="1" si="698"/>
        <v>-8.8057642636092589E-5</v>
      </c>
      <c r="DE411" s="223">
        <f t="shared" ca="1" si="699"/>
        <v>-3.5542876564754555E-4</v>
      </c>
      <c r="DF411" s="223">
        <f t="shared" ca="1" si="700"/>
        <v>-1.5142304686466539E-4</v>
      </c>
      <c r="DG411" s="223">
        <f t="shared" ca="1" si="701"/>
        <v>2.5340298953066152E-4</v>
      </c>
      <c r="DH411" s="223">
        <f t="shared" ca="1" si="702"/>
        <v>3.2216083884893697E-4</v>
      </c>
      <c r="DI411" s="223">
        <f t="shared" ca="1" si="703"/>
        <v>-3.6337553993594706E-5</v>
      </c>
      <c r="DJ411" s="223">
        <f t="shared" ca="1" si="704"/>
        <v>-3.4664434532400828E-4</v>
      </c>
      <c r="DK411" s="223">
        <f t="shared" ca="1" si="705"/>
        <v>-1.9722437135729823E-4</v>
      </c>
      <c r="DL411" s="223">
        <f t="shared" ca="1" si="706"/>
        <v>2.1375856622014562E-4</v>
      </c>
      <c r="DM411" s="223">
        <f t="shared" ca="1" si="707"/>
        <v>3.4125055542776707E-4</v>
      </c>
      <c r="DN411" s="223">
        <f t="shared" ca="1" si="708"/>
        <v>1.6169132956000878E-5</v>
      </c>
      <c r="DO411" s="223">
        <f t="shared" ca="1" si="709"/>
        <v>-3.3035612176571076E-4</v>
      </c>
      <c r="DP411" s="223">
        <f t="shared" ca="1" si="710"/>
        <v>-2.3875638381374689E-4</v>
      </c>
      <c r="DQ411" s="223">
        <f t="shared" ca="1" si="711"/>
        <v>1.6948691548676913E-4</v>
      </c>
      <c r="DR411" s="223">
        <f t="shared" ca="1" si="712"/>
        <v>3.529532280342256E-4</v>
      </c>
      <c r="DS411" s="223">
        <f t="shared" ca="1" si="713"/>
        <v>6.8325807006751728E-5</v>
      </c>
      <c r="DT411" s="223">
        <f t="shared" ca="1" si="714"/>
        <v>-3.0691668582340291E-4</v>
      </c>
      <c r="DU411" s="223">
        <f t="shared" ca="1" si="715"/>
        <v>-2.7512004158809734E-4</v>
      </c>
      <c r="DV411" s="223">
        <f t="shared" ca="1" si="716"/>
        <v>1.2154638487165013E-4</v>
      </c>
      <c r="DW411" s="223">
        <f t="shared" ca="1" si="717"/>
        <v>3.5701552914762944E-4</v>
      </c>
      <c r="DX411" s="223">
        <f t="shared" ca="1" si="718"/>
        <v>1.1900343367493064E-4</v>
      </c>
      <c r="DY411" s="223">
        <f t="shared" ca="1" si="719"/>
        <v>-2.768334304997966E-4</v>
      </c>
      <c r="DZ411" s="223">
        <f t="shared" ca="1" si="720"/>
        <v>-3.0552818130521152E-4</v>
      </c>
      <c r="EA411" s="223">
        <f t="shared" ca="1" si="721"/>
        <v>7.0974742085590313E-5</v>
      </c>
      <c r="EB411" s="223">
        <f t="shared" ca="1" si="722"/>
        <v>3.5334952221673837E-4</v>
      </c>
      <c r="EC411" s="223">
        <f t="shared" ca="1" si="723"/>
        <v>1.671049953860254E-4</v>
      </c>
      <c r="ED411" s="223">
        <f t="shared" ca="1" si="724"/>
        <v>-2.4075756742332428E-4</v>
      </c>
      <c r="EE411" s="223">
        <f t="shared" ca="1" si="725"/>
        <v>-3.2932255857065382E-4</v>
      </c>
      <c r="EF411" s="223">
        <f t="shared" ca="1" si="726"/>
        <v>1.8866710472089531E-5</v>
      </c>
      <c r="EG411" s="223">
        <f t="shared" ca="1" si="727"/>
        <v>3.4203456522052177E-4</v>
      </c>
      <c r="EH411" s="223">
        <f t="shared" ca="1" si="728"/>
        <v>2.1158923859233733E-4</v>
      </c>
      <c r="EI411" s="223">
        <f t="shared" ca="1" si="729"/>
        <v>-1.9947003008303151E-4</v>
      </c>
      <c r="EJ411" s="223">
        <f t="shared" ca="1" si="730"/>
        <v>-3.4598809697396812E-4</v>
      </c>
      <c r="EK411" s="223">
        <f t="shared" ca="1" si="731"/>
        <v>-3.3649728446995313E-5</v>
      </c>
      <c r="EL411" s="223">
        <f t="shared" ca="1" si="732"/>
        <v>3.2331559280757908E-4</v>
      </c>
      <c r="EM411" s="223">
        <f t="shared" ca="1" si="733"/>
        <v>2.5149321376772123E-4</v>
      </c>
      <c r="EN411" s="223">
        <f t="shared" ca="1" si="734"/>
        <v>-1.5386456897689029E-4</v>
      </c>
      <c r="EO411" s="223">
        <f t="shared" ca="1" si="735"/>
        <v>-3.5516403793748122E-4</v>
      </c>
      <c r="EP411" s="223">
        <f t="shared" ca="1" si="736"/>
        <v>-8.5437752365002495E-5</v>
      </c>
      <c r="EQ411" s="223">
        <f t="shared" ca="1" si="737"/>
        <v>2.9759781420066514E-4</v>
      </c>
      <c r="ER411" s="223">
        <f t="shared" ca="1" si="738"/>
        <v>2.8595312035682426E-4</v>
      </c>
      <c r="ES411" s="223">
        <f t="shared" ca="1" si="739"/>
        <v>-1.0492840461255105E-4</v>
      </c>
      <c r="ET411" s="223">
        <f t="shared" ca="1" si="740"/>
        <v>-3.5665175005002451E-4</v>
      </c>
      <c r="EU411" s="223">
        <f t="shared" ca="1" si="741"/>
        <v>-1.3537630696031132E-4</v>
      </c>
      <c r="EV411" s="223">
        <f t="shared" ca="1" si="742"/>
        <v>2.6543794164074269E-4</v>
      </c>
      <c r="EW411" s="223">
        <f t="shared" ca="1" si="743"/>
        <v>3.1422300544847796E-4</v>
      </c>
      <c r="EX411" s="223">
        <f t="shared" ca="1" si="744"/>
        <v>-5.3720857164740737E-5</v>
      </c>
      <c r="EY411" s="223">
        <f t="shared" ca="1" si="745"/>
        <v>-3.5041902883714907E-4</v>
      </c>
      <c r="EZ411" s="223">
        <f t="shared" ca="1" si="746"/>
        <v>-1.823843733368404E-4</v>
      </c>
      <c r="FA411" s="223">
        <f t="shared" ca="1" si="747"/>
        <v>2.2753213924819218E-4</v>
      </c>
      <c r="FB411" s="223">
        <f t="shared" ca="1" si="748"/>
        <v>3.3569091140352061E-4</v>
      </c>
      <c r="FC411" s="223">
        <f t="shared" ca="1" si="749"/>
        <v>-1.3504153925284856E-6</v>
      </c>
      <c r="FD411" s="223">
        <f t="shared" ca="1" si="750"/>
        <v>-3.3660079389073223E-4</v>
      </c>
      <c r="FE411" s="223">
        <f t="shared" ca="1" si="751"/>
        <v>-2.2544436881858715E-4</v>
      </c>
      <c r="FF411" s="223">
        <f t="shared" ca="1" si="752"/>
        <v>1.8470095317194452E-4</v>
      </c>
      <c r="FG411" s="223">
        <f t="shared" ca="1" si="753"/>
        <v>3.4989212288958325E-4</v>
      </c>
      <c r="FH411" s="223">
        <f t="shared" ca="1" si="754"/>
        <v>5.1049258794782701E-5</v>
      </c>
      <c r="FI411" s="223">
        <f t="shared" ca="1" si="755"/>
        <v>-3.1549616826726825E-4</v>
      </c>
      <c r="FJ411" s="223">
        <f t="shared" ca="1" si="756"/>
        <v>-2.6362417454151802E-4</v>
      </c>
      <c r="FK411" s="223">
        <f t="shared" ca="1" si="757"/>
        <v>1.3787154924339243E-4</v>
      </c>
      <c r="FL411" s="223">
        <f t="shared" ca="1" si="758"/>
        <v>3.5651922656465031E-4</v>
      </c>
      <c r="FM411" s="223">
        <f t="shared" ca="1" si="759"/>
        <v>1.0234387069435247E-4</v>
      </c>
      <c r="FN411" s="223">
        <f t="shared" ca="1" si="760"/>
        <v>-2.8756200337702836E-4</v>
      </c>
      <c r="FO411" s="223">
        <f t="shared" ca="1" si="761"/>
        <v>-2.960973130120702E-4</v>
      </c>
      <c r="FP411" s="223">
        <f t="shared" ca="1" si="762"/>
        <v>8.8057642636097684E-5</v>
      </c>
      <c r="FQ411" s="223">
        <f t="shared" ca="1" si="763"/>
        <v>3.5542876564754555E-4</v>
      </c>
      <c r="FR411" s="223">
        <f t="shared" ca="1" si="764"/>
        <v>1.5142304686466984E-4</v>
      </c>
      <c r="FS411" s="223">
        <f t="shared" ca="1" si="765"/>
        <v>-2.5340298953066521E-4</v>
      </c>
      <c r="FT411" s="223">
        <f t="shared" ca="1" si="766"/>
        <v>-3.2216083884893903E-4</v>
      </c>
      <c r="FU411" s="223">
        <f t="shared" ca="1" si="767"/>
        <v>3.6337553993599965E-5</v>
      </c>
      <c r="FV411" s="223">
        <f t="shared" ca="1" si="768"/>
        <v>3.4664434532400708E-4</v>
      </c>
      <c r="FW411" s="223">
        <f t="shared" ca="1" si="769"/>
        <v>1.9722437135729381E-4</v>
      </c>
      <c r="FX411" s="223">
        <f t="shared" ca="1" si="770"/>
        <v>-2.1375856622014169E-4</v>
      </c>
      <c r="FY411" s="223">
        <f t="shared" ca="1" si="771"/>
        <v>-3.4125055542776555E-4</v>
      </c>
      <c r="FZ411" s="223">
        <f t="shared" ca="1" si="772"/>
        <v>-1.6169132956005784E-5</v>
      </c>
      <c r="GA411" s="223">
        <f t="shared" ca="1" si="773"/>
        <v>3.3035612176571277E-4</v>
      </c>
      <c r="GB411" s="223">
        <f t="shared" ca="1" si="774"/>
        <v>2.3875638381375055E-4</v>
      </c>
      <c r="GC411" s="223">
        <f t="shared" ca="1" si="775"/>
        <v>-1.6948691548677376E-4</v>
      </c>
      <c r="GD411" s="223">
        <f t="shared" ca="1" si="776"/>
        <v>-3.5295322803422473E-4</v>
      </c>
      <c r="GE411" s="223">
        <f t="shared" ca="1" si="777"/>
        <v>-6.8325807006756499E-5</v>
      </c>
      <c r="GF411" s="223">
        <f t="shared" ca="1" si="778"/>
        <v>3.0691668582340562E-4</v>
      </c>
      <c r="GG411" s="223">
        <f t="shared" ca="1" si="779"/>
        <v>2.7512004158810049E-4</v>
      </c>
      <c r="GH411" s="223">
        <f t="shared" ca="1" si="780"/>
        <v>-1.2154638487165503E-4</v>
      </c>
      <c r="GI411" s="223">
        <f t="shared" ca="1" si="781"/>
        <v>-3.5701552914762944E-4</v>
      </c>
      <c r="GJ411" s="223">
        <f t="shared" ca="1" si="782"/>
        <v>-1.1900343367492569E-4</v>
      </c>
      <c r="GK411" s="223">
        <f t="shared" ca="1" si="783"/>
        <v>2.7683343049979346E-4</v>
      </c>
      <c r="GL411" s="223">
        <f t="shared" ca="1" si="784"/>
        <v>3.0552818130520881E-4</v>
      </c>
      <c r="GM411" s="223">
        <f t="shared" ca="1" si="785"/>
        <v>-7.0974742085585515E-5</v>
      </c>
      <c r="GN411" s="223">
        <f t="shared" ca="1" si="786"/>
        <v>-3.5334952221673913E-4</v>
      </c>
      <c r="GO411" s="223">
        <f t="shared" ca="1" si="787"/>
        <v>-1.6710499538602968E-4</v>
      </c>
      <c r="GP411" s="223">
        <f t="shared" ca="1" si="788"/>
        <v>2.4075756742332065E-4</v>
      </c>
      <c r="GQ411" s="223">
        <f t="shared" ca="1" si="789"/>
        <v>3.2932255857065181E-4</v>
      </c>
      <c r="GR411" s="223">
        <f t="shared" ca="1" si="790"/>
        <v>-1.8866710472084707E-5</v>
      </c>
      <c r="GS411" s="223">
        <f t="shared" ca="1" si="791"/>
        <v>-3.4203456522052334E-4</v>
      </c>
      <c r="GT411" s="223">
        <f t="shared" ca="1" si="792"/>
        <v>-2.1158923859234129E-4</v>
      </c>
      <c r="GU411" s="223">
        <f t="shared" ca="1" si="793"/>
        <v>1.9947003008303585E-4</v>
      </c>
      <c r="GV411" s="223">
        <f t="shared" ca="1" si="794"/>
        <v>3.4598809697396936E-4</v>
      </c>
      <c r="GW411" s="223">
        <f t="shared" ca="1" si="795"/>
        <v>3.3649728446990082E-5</v>
      </c>
      <c r="GX411" s="223">
        <f t="shared" ca="1" si="796"/>
        <v>-3.2331559280757702E-4</v>
      </c>
      <c r="GY411" s="223">
        <f t="shared" ca="1" si="797"/>
        <v>-2.5149321376771754E-4</v>
      </c>
      <c r="GZ411" s="223">
        <f t="shared" ca="1" si="798"/>
        <v>1.5386456897688587E-4</v>
      </c>
      <c r="HA411" s="223">
        <f t="shared" ca="1" si="799"/>
        <v>3.5516403793748073E-4</v>
      </c>
      <c r="HB411" s="223">
        <f t="shared" ca="1" si="800"/>
        <v>8.5437752365007238E-5</v>
      </c>
      <c r="HC411" s="223">
        <f t="shared" ca="1" si="801"/>
        <v>-2.9759781420066243E-4</v>
      </c>
      <c r="HD411" s="223">
        <f t="shared" ca="1" si="802"/>
        <v>-2.8595312035682111E-4</v>
      </c>
      <c r="HE411" s="223">
        <f t="shared" ca="1" si="803"/>
        <v>1.0492840461254637E-4</v>
      </c>
      <c r="HF411" s="223">
        <f t="shared" ca="1" si="804"/>
        <v>3.5665175005002473E-4</v>
      </c>
      <c r="HG411" s="223">
        <f t="shared" ca="1" si="805"/>
        <v>1.3537630696031582E-4</v>
      </c>
      <c r="HH411" s="223">
        <f t="shared" ca="1" si="806"/>
        <v>-2.6543794164073944E-4</v>
      </c>
      <c r="HI411" s="223">
        <f t="shared" ca="1" si="807"/>
        <v>-3.1422300544847552E-4</v>
      </c>
      <c r="HJ411" s="223">
        <f t="shared" ca="1" si="808"/>
        <v>5.3720857164745941E-5</v>
      </c>
      <c r="HK411" s="223">
        <f t="shared" ca="1" si="809"/>
        <v>3.5041902883714809E-4</v>
      </c>
      <c r="HL411" s="223">
        <f t="shared" ca="1" si="810"/>
        <v>1.8238437333684466E-4</v>
      </c>
      <c r="HM411" s="223">
        <f t="shared" ca="1" si="811"/>
        <v>-2.2753213924819624E-4</v>
      </c>
      <c r="HN411" s="223">
        <f t="shared" ca="1" si="812"/>
        <v>-3.3569091140351882E-4</v>
      </c>
      <c r="HO411" s="223">
        <f t="shared" ca="1" si="813"/>
        <v>1.3504153925235796E-6</v>
      </c>
      <c r="HP411" s="223">
        <f t="shared" ca="1" si="814"/>
        <v>3.3660079389073055E-4</v>
      </c>
      <c r="HQ411" s="223">
        <f t="shared" ca="1" si="815"/>
        <v>2.2544436881859092E-4</v>
      </c>
      <c r="HR411" s="223">
        <f t="shared" ca="1" si="816"/>
        <v>-1.8470095317194902E-4</v>
      </c>
      <c r="HS411" s="223">
        <f t="shared" ca="1" si="817"/>
        <v>-3.4989212288958217E-4</v>
      </c>
      <c r="HT411" s="223">
        <f t="shared" ca="1" si="818"/>
        <v>-5.1049258794787553E-5</v>
      </c>
      <c r="HU411" s="223">
        <f t="shared" ca="1" si="819"/>
        <v>3.1549616826726597E-4</v>
      </c>
      <c r="HV411" s="223">
        <f t="shared" ca="1" si="820"/>
        <v>2.636241745415145E-4</v>
      </c>
      <c r="HW411" s="223">
        <f t="shared" ca="1" si="821"/>
        <v>-1.3787154924339726E-4</v>
      </c>
      <c r="HX411" s="223">
        <f t="shared" ca="1" si="822"/>
        <v>-3.5651922656465063E-4</v>
      </c>
      <c r="HY411" s="223">
        <f t="shared" ca="1" si="823"/>
        <v>-1.0234387069435718E-4</v>
      </c>
      <c r="HZ411" s="223">
        <f t="shared" ca="1" si="824"/>
        <v>2.8756200337703151E-4</v>
      </c>
      <c r="IA411" s="223">
        <f t="shared" ca="1" si="825"/>
        <v>2.9609731301206727E-4</v>
      </c>
      <c r="IB411" s="223">
        <f t="shared" ca="1" si="826"/>
        <v>-8.8057642636092914E-5</v>
      </c>
      <c r="IC411" s="223">
        <f t="shared" ca="1" si="827"/>
        <v>-3.5542876564754512E-4</v>
      </c>
      <c r="ID411" s="223">
        <f t="shared" ca="1" si="828"/>
        <v>-1.5142304686467428E-4</v>
      </c>
      <c r="IE411" s="223">
        <f t="shared" ca="1" si="829"/>
        <v>3.2927987390135881E-4</v>
      </c>
      <c r="IF411" s="223">
        <f t="shared" ca="1" si="830"/>
        <v>3.2216083884893676E-4</v>
      </c>
      <c r="IG411" s="223">
        <f t="shared" ca="1" si="831"/>
        <v>-3.6337553993595086E-5</v>
      </c>
      <c r="IH411" s="223">
        <f t="shared" ca="1" si="832"/>
        <v>-3.4664434532400595E-4</v>
      </c>
      <c r="II411" s="223">
        <f t="shared" ca="1" si="833"/>
        <v>-1.9722437135728945E-4</v>
      </c>
      <c r="IJ411" s="223">
        <f t="shared" ca="1" si="834"/>
        <v>2.1375856622014592E-4</v>
      </c>
      <c r="IK411" s="223">
        <f t="shared" ca="1" si="835"/>
        <v>3.4125055542776696E-4</v>
      </c>
      <c r="IL411" s="223">
        <f t="shared" ca="1" si="836"/>
        <v>1.6169132956010663E-5</v>
      </c>
      <c r="IM411" s="223">
        <f t="shared" ca="1" si="837"/>
        <v>-3.3035612176571477E-4</v>
      </c>
      <c r="IN411" s="223">
        <f t="shared" ca="1" si="838"/>
        <v>-2.3875638381374664E-4</v>
      </c>
      <c r="IO411" s="223">
        <f t="shared" ca="1" si="839"/>
        <v>1.6948691548676945E-4</v>
      </c>
      <c r="IP411" s="223">
        <f t="shared" ca="1" si="840"/>
        <v>3.5295322803422554E-4</v>
      </c>
      <c r="IQ411" s="223">
        <f t="shared" ca="1" si="841"/>
        <v>6.8325807006761323E-5</v>
      </c>
      <c r="IR411" s="223">
        <f t="shared" ca="1" si="842"/>
        <v>-3.0691668582340833E-4</v>
      </c>
      <c r="IS411" s="223">
        <f t="shared" ca="1" si="843"/>
        <v>-2.7512004158809718E-4</v>
      </c>
      <c r="IT411" s="223">
        <f t="shared" ca="1" si="844"/>
        <v>1.2154638487165044E-4</v>
      </c>
      <c r="IU411" s="223">
        <f t="shared" ca="1" si="845"/>
        <v>3.5701552914762949E-4</v>
      </c>
      <c r="IV411" s="223">
        <f t="shared" ca="1" si="846"/>
        <v>1.1900343367492073E-4</v>
      </c>
      <c r="IW411" s="223">
        <f t="shared" ca="1" si="847"/>
        <v>-2.7683343049979682E-4</v>
      </c>
      <c r="IX411" s="223">
        <f t="shared" ca="1" si="848"/>
        <v>-3.0552818130521136E-4</v>
      </c>
      <c r="IY411" s="223">
        <f t="shared" ca="1" si="849"/>
        <v>7.0974742085580717E-5</v>
      </c>
      <c r="IZ411" s="223">
        <f t="shared" ca="1" si="850"/>
        <v>3.5334952221673983E-4</v>
      </c>
      <c r="JA411" s="223">
        <f t="shared" ca="1" si="851"/>
        <v>1.6710499538602507E-4</v>
      </c>
      <c r="JB411" s="223">
        <f t="shared" ca="1" si="852"/>
        <v>-2.4075756742332453E-4</v>
      </c>
    </row>
    <row r="412" spans="2:262">
      <c r="B412" s="230">
        <v>51</v>
      </c>
      <c r="C412" s="229">
        <f t="shared" si="853"/>
        <v>9.9609375000000045E-4</v>
      </c>
      <c r="D412" s="226">
        <f t="shared" ca="1" si="597"/>
        <v>58.214217523405345</v>
      </c>
      <c r="E412" s="225">
        <f ca="1">BE361</f>
        <v>0.1142175234053459</v>
      </c>
      <c r="F412" s="224">
        <v>51</v>
      </c>
      <c r="G412" s="223">
        <f t="shared" ca="1" si="854"/>
        <v>-1.5742301056472627E-3</v>
      </c>
      <c r="H412" s="223">
        <f t="shared" ca="1" si="598"/>
        <v>2.2050015620210756E-4</v>
      </c>
      <c r="I412" s="223">
        <f t="shared" ca="1" si="599"/>
        <v>1.7125638511586716E-3</v>
      </c>
      <c r="J412" s="223">
        <f t="shared" ca="1" si="600"/>
        <v>8.5389986254925346E-4</v>
      </c>
      <c r="K412" s="223">
        <f t="shared" ca="1" si="601"/>
        <v>-1.1768582611370239E-3</v>
      </c>
      <c r="L412" s="223">
        <f t="shared" ca="1" si="602"/>
        <v>-1.592217757661803E-3</v>
      </c>
      <c r="M412" s="223">
        <f t="shared" ca="1" si="603"/>
        <v>1.7795898650227351E-4</v>
      </c>
      <c r="N412" s="223">
        <f t="shared" ca="1" si="604"/>
        <v>1.7038627268731151E-3</v>
      </c>
      <c r="O412" s="223">
        <f t="shared" ca="1" si="605"/>
        <v>8.9098226463044561E-4</v>
      </c>
      <c r="P412" s="223">
        <f t="shared" ca="1" si="606"/>
        <v>-1.1448929920054676E-3</v>
      </c>
      <c r="Q412" s="223">
        <f t="shared" ca="1" si="607"/>
        <v>-1.6092463172359837E-3</v>
      </c>
      <c r="R412" s="223">
        <f t="shared" ca="1" si="608"/>
        <v>1.3531062096328473E-4</v>
      </c>
      <c r="S412" s="223">
        <f t="shared" ca="1" si="609"/>
        <v>1.6941352593924208E-3</v>
      </c>
      <c r="T412" s="223">
        <f t="shared" ca="1" si="610"/>
        <v>9.2752797231139853E-4</v>
      </c>
      <c r="U412" s="223">
        <f t="shared" ca="1" si="611"/>
        <v>-1.1122380821458322E-3</v>
      </c>
      <c r="V412" s="223">
        <f t="shared" ca="1" si="612"/>
        <v>-1.6253055270022583E-3</v>
      </c>
      <c r="W412" s="223">
        <f t="shared" ca="1" si="613"/>
        <v>9.2580749365821008E-5</v>
      </c>
      <c r="X412" s="223">
        <f t="shared" ca="1" si="614"/>
        <v>1.6833873081792668E-3</v>
      </c>
      <c r="Y412" s="223">
        <f t="shared" ca="1" si="615"/>
        <v>9.6351497182433341E-4</v>
      </c>
      <c r="Z412" s="223">
        <f t="shared" ca="1" si="616"/>
        <v>-1.0789132016547755E-3</v>
      </c>
      <c r="AA412" s="223">
        <f t="shared" ca="1" si="617"/>
        <v>-1.6403857134931535E-3</v>
      </c>
      <c r="AB412" s="223">
        <f t="shared" ca="1" si="618"/>
        <v>4.9795110586756488E-5</v>
      </c>
      <c r="AC412" s="223">
        <f t="shared" ca="1" si="619"/>
        <v>1.6716253473975716E-3</v>
      </c>
      <c r="AD412" s="223">
        <f t="shared" ca="1" si="620"/>
        <v>9.9892158594639194E-4</v>
      </c>
      <c r="AE412" s="223">
        <f t="shared" ca="1" si="621"/>
        <v>-1.0449384241942E-3</v>
      </c>
      <c r="AF412" s="223">
        <f t="shared" ca="1" si="622"/>
        <v>-1.6544777929682151E-3</v>
      </c>
      <c r="AG412" s="223">
        <f t="shared" ca="1" si="623"/>
        <v>6.9794770950336749E-6</v>
      </c>
      <c r="AH412" s="223">
        <f t="shared" ca="1" si="624"/>
        <v>1.6588564620126996E-3</v>
      </c>
      <c r="AI412" s="223">
        <f t="shared" ca="1" si="625"/>
        <v>1.0337264870571498E-3</v>
      </c>
      <c r="AJ412" s="223">
        <f t="shared" ca="1" si="626"/>
        <v>-1.0103342148996592E-3</v>
      </c>
      <c r="AK412" s="223">
        <f t="shared" ca="1" si="627"/>
        <v>-1.6675732768856983E-3</v>
      </c>
      <c r="AL412" s="223">
        <f t="shared" ca="1" si="628"/>
        <v>-3.584036057271815E-5</v>
      </c>
      <c r="AM412" s="223">
        <f t="shared" ca="1" si="629"/>
        <v>1.6450883435237497E-3</v>
      </c>
      <c r="AN412" s="223">
        <f t="shared" ca="1" si="630"/>
        <v>1.0679087099856376E-3</v>
      </c>
      <c r="AO412" s="223">
        <f t="shared" ca="1" si="631"/>
        <v>-9.7512141805288725E-4</v>
      </c>
      <c r="AP412" s="223">
        <f t="shared" ca="1" si="632"/>
        <v>-1.6796642770157697E-3</v>
      </c>
      <c r="AQ412" s="223">
        <f t="shared" ca="1" si="633"/>
        <v>-7.863860934741835E-5</v>
      </c>
      <c r="AR412" s="223">
        <f t="shared" ca="1" si="634"/>
        <v>1.6303292853304804E-3</v>
      </c>
      <c r="AS412" s="223">
        <f t="shared" ca="1" si="635"/>
        <v>1.1014476646389086E-3</v>
      </c>
      <c r="AT412" s="223">
        <f t="shared" ca="1" si="636"/>
        <v>-9.3932124452602889E-4</v>
      </c>
      <c r="AU412" s="223">
        <f t="shared" ca="1" si="637"/>
        <v>-1.69074351019206E-3</v>
      </c>
      <c r="AV412" s="223">
        <f t="shared" ca="1" si="638"/>
        <v>-1.2138948916432218E-4</v>
      </c>
      <c r="AW412" s="223">
        <f t="shared" ca="1" si="639"/>
        <v>1.6145881777376622E-3</v>
      </c>
      <c r="AX412" s="223">
        <f t="shared" ca="1" si="640"/>
        <v>1.1343231484047722E-3</v>
      </c>
      <c r="AY412" s="223">
        <f t="shared" ca="1" si="641"/>
        <v>-9.029552590049414E-4</v>
      </c>
      <c r="AZ412" s="223">
        <f t="shared" ca="1" si="642"/>
        <v>-1.7008043026987794E-3</v>
      </c>
      <c r="BA412" s="223">
        <f t="shared" ca="1" si="643"/>
        <v>-1.6406724849201109E-4</v>
      </c>
      <c r="BB412" s="223">
        <f t="shared" ca="1" si="644"/>
        <v>1.5978745025999152E-3</v>
      </c>
      <c r="BC412" s="223">
        <f t="shared" ca="1" si="645"/>
        <v>1.1665153583211212E-3</v>
      </c>
      <c r="BD412" s="223">
        <f t="shared" ca="1" si="646"/>
        <v>-8.6604536699950107E-4</v>
      </c>
      <c r="BE412" s="223">
        <f t="shared" ca="1" si="647"/>
        <v>-1.7098405942907245E-3</v>
      </c>
      <c r="BF412" s="223">
        <f t="shared" ca="1" si="648"/>
        <v>-2.0664617984407811E-4</v>
      </c>
      <c r="BG412" s="223">
        <f t="shared" ca="1" si="649"/>
        <v>1.580198327610183E-3</v>
      </c>
      <c r="BH412" s="223">
        <f t="shared" ca="1" si="650"/>
        <v>1.1980049030044268E-3</v>
      </c>
      <c r="BI412" s="223">
        <f t="shared" ca="1" si="651"/>
        <v>-8.286138016485021E-4</v>
      </c>
      <c r="BJ412" s="223">
        <f t="shared" ca="1" si="652"/>
        <v>-1.717846941843727E-3</v>
      </c>
      <c r="BK412" s="223">
        <f t="shared" ca="1" si="653"/>
        <v>-2.491006352643931E-4</v>
      </c>
      <c r="BL412" s="223">
        <f t="shared" ca="1" si="654"/>
        <v>1.5615703002353203E-3</v>
      </c>
      <c r="BM412" s="223">
        <f t="shared" ca="1" si="655"/>
        <v>1.2287728143304693E-3</v>
      </c>
      <c r="BN412" s="223">
        <f t="shared" ca="1" si="656"/>
        <v>-7.9068311032726678E-4</v>
      </c>
      <c r="BO412" s="223">
        <f t="shared" ca="1" si="657"/>
        <v>-1.724818522633395E-3</v>
      </c>
      <c r="BP412" s="223">
        <f t="shared" ca="1" si="658"/>
        <v>-2.914050417764972E-4</v>
      </c>
      <c r="BQ412" s="223">
        <f t="shared" ca="1" si="659"/>
        <v>1.5420016413024587E-3</v>
      </c>
      <c r="BR412" s="223">
        <f t="shared" ca="1" si="660"/>
        <v>1.2588005588599158E-3</v>
      </c>
      <c r="BS412" s="223">
        <f t="shared" ca="1" si="661"/>
        <v>-7.522761410659164E-4</v>
      </c>
      <c r="BT412" s="223">
        <f t="shared" ca="1" si="662"/>
        <v>-1.7307511372401511E-3</v>
      </c>
      <c r="BU412" s="223">
        <f t="shared" ca="1" si="663"/>
        <v>-3.335339167877964E-4</v>
      </c>
      <c r="BV412" s="223">
        <f t="shared" ca="1" si="664"/>
        <v>1.5215041382400432E-3</v>
      </c>
      <c r="BW412" s="223">
        <f t="shared" ca="1" si="665"/>
        <v>1.2880700490022904E-3</v>
      </c>
      <c r="BX412" s="223">
        <f t="shared" ca="1" si="666"/>
        <v>-7.1341602878658187E-4</v>
      </c>
      <c r="BY412" s="223">
        <f t="shared" ca="1" si="667"/>
        <v>-1.7356412120787834E-3</v>
      </c>
      <c r="BZ412" s="223">
        <f t="shared" ca="1" si="668"/>
        <v>-3.7546188343923464E-4</v>
      </c>
      <c r="CA412" s="223">
        <f t="shared" ca="1" si="669"/>
        <v>1.5000901379774564E-3</v>
      </c>
      <c r="CB412" s="223">
        <f t="shared" ca="1" si="670"/>
        <v>1.3165636539112038E-3</v>
      </c>
      <c r="CC412" s="223">
        <f t="shared" ca="1" si="671"/>
        <v>-6.7412618136787248E-4</v>
      </c>
      <c r="CD412" s="223">
        <f t="shared" ca="1" si="672"/>
        <v>-1.7394858015510654E-3</v>
      </c>
      <c r="CE412" s="223">
        <f t="shared" ca="1" si="673"/>
        <v>-4.1716368589151298E-4</v>
      </c>
      <c r="CF412" s="223">
        <f t="shared" ca="1" si="674"/>
        <v>1.4777725395077224E-3</v>
      </c>
      <c r="CG412" s="223">
        <f t="shared" ca="1" si="675"/>
        <v>1.3442642101044707E-3</v>
      </c>
      <c r="CH412" s="223">
        <f t="shared" ca="1" si="676"/>
        <v>-6.344302655447089E-4</v>
      </c>
      <c r="CI412" s="223">
        <f t="shared" ca="1" si="677"/>
        <v>-1.7422825898200578E-3</v>
      </c>
      <c r="CJ412" s="223">
        <f t="shared" ca="1" si="678"/>
        <v>-4.5861420453818943E-4</v>
      </c>
      <c r="CK412" s="223">
        <f t="shared" ca="1" si="679"/>
        <v>1.4545647861176762E-3</v>
      </c>
      <c r="CL412" s="223">
        <f t="shared" ca="1" si="680"/>
        <v>1.3711550318028472E-3</v>
      </c>
      <c r="CM412" s="223">
        <f t="shared" ca="1" si="681"/>
        <v>-5.9435219265243364E-4</v>
      </c>
      <c r="CN412" s="223">
        <f t="shared" ca="1" si="682"/>
        <v>-1.7440298922050835E-3</v>
      </c>
      <c r="CO412" s="223">
        <f t="shared" ca="1" si="683"/>
        <v>-4.9978847113671756E-4</v>
      </c>
      <c r="CP412" s="223">
        <f t="shared" ca="1" si="684"/>
        <v>1.4304808572901534E-3</v>
      </c>
      <c r="CQ412" s="223">
        <f t="shared" ca="1" si="685"/>
        <v>1.3972199209808698E-3</v>
      </c>
      <c r="CR412" s="223">
        <f t="shared" ca="1" si="686"/>
        <v>-5.5391610422358744E-4</v>
      </c>
      <c r="CS412" s="223">
        <f t="shared" ca="1" si="687"/>
        <v>-1.7447266561965232E-3</v>
      </c>
      <c r="CT412" s="223">
        <f t="shared" ca="1" si="688"/>
        <v>-5.4066168384852762E-4</v>
      </c>
      <c r="CU412" s="223">
        <f t="shared" ca="1" si="689"/>
        <v>1.4055352602833095E-3</v>
      </c>
      <c r="CV412" s="223">
        <f t="shared" ca="1" si="690"/>
        <v>1.4224431771238963E-3</v>
      </c>
      <c r="CW412" s="223">
        <f t="shared" ca="1" si="691"/>
        <v>-5.1314635744581451E-4</v>
      </c>
      <c r="CX412" s="223">
        <f t="shared" ca="1" si="692"/>
        <v>-1.7443724620898019E-3</v>
      </c>
      <c r="CY412" s="223">
        <f t="shared" ca="1" si="693"/>
        <v>-5.8120922217865369E-4</v>
      </c>
      <c r="CZ412" s="223">
        <f t="shared" ca="1" si="694"/>
        <v>1.3797430213920337E-3</v>
      </c>
      <c r="DA412" s="223">
        <f t="shared" ca="1" si="695"/>
        <v>1.4468096066856001E-3</v>
      </c>
      <c r="DB412" s="223">
        <f t="shared" ca="1" si="696"/>
        <v>-4.7206751049007063E-4</v>
      </c>
      <c r="DC412" s="223">
        <f t="shared" ca="1" si="697"/>
        <v>-1.7429675232382051E-3</v>
      </c>
      <c r="DD412" s="223">
        <f t="shared" ca="1" si="698"/>
        <v>-6.2140666180612815E-4</v>
      </c>
      <c r="DE412" s="223">
        <f t="shared" ca="1" si="699"/>
        <v>1.3531196768965705E-3</v>
      </c>
      <c r="DF412" s="223">
        <f t="shared" ca="1" si="700"/>
        <v>1.4703045322399461E-3</v>
      </c>
      <c r="DG412" s="223">
        <f t="shared" ca="1" si="701"/>
        <v>-4.3070430771777234E-4</v>
      </c>
      <c r="DH412" s="223">
        <f t="shared" ca="1" si="702"/>
        <v>-1.740512685924364E-3</v>
      </c>
      <c r="DI412" s="223">
        <f t="shared" ca="1" si="703"/>
        <v>-6.6122978929642276E-4</v>
      </c>
      <c r="DJ412" s="223">
        <f t="shared" ca="1" si="704"/>
        <v>1.3256812637041802E-3</v>
      </c>
      <c r="DK412" s="223">
        <f t="shared" ca="1" si="705"/>
        <v>1.4929138013222716E-3</v>
      </c>
      <c r="DL412" s="223">
        <f t="shared" ca="1" si="706"/>
        <v>-3.8908166477555231E-4</v>
      </c>
      <c r="DM412" s="223">
        <f t="shared" ca="1" si="707"/>
        <v>-1.737009428850481E-3</v>
      </c>
      <c r="DN412" s="223">
        <f t="shared" ca="1" si="708"/>
        <v>-7.0065461668664228E-4</v>
      </c>
      <c r="DO412" s="223">
        <f t="shared" ca="1" si="709"/>
        <v>1.2974443096889178E-3</v>
      </c>
      <c r="DP412" s="223">
        <f t="shared" ca="1" si="710"/>
        <v>1.5146237949543494E-3</v>
      </c>
      <c r="DQ412" s="223">
        <f t="shared" ca="1" si="711"/>
        <v>-3.4722465358722051E-4</v>
      </c>
      <c r="DR412" s="223">
        <f t="shared" ca="1" si="712"/>
        <v>-1.7324598622476298E-3</v>
      </c>
      <c r="DS412" s="223">
        <f t="shared" ca="1" si="713"/>
        <v>-7.3965739593493307E-4</v>
      </c>
      <c r="DT412" s="223">
        <f t="shared" ca="1" si="714"/>
        <v>1.2684258237360658E-3</v>
      </c>
      <c r="DU412" s="223">
        <f t="shared" ca="1" si="715"/>
        <v>1.5354214358477773E-3</v>
      </c>
      <c r="DV412" s="223">
        <f t="shared" ca="1" si="716"/>
        <v>-3.0515848725108511E-4</v>
      </c>
      <c r="DW412" s="223">
        <f t="shared" ca="1" si="717"/>
        <v>-1.7268667266046019E-3</v>
      </c>
      <c r="DX412" s="223">
        <f t="shared" ca="1" si="718"/>
        <v>-7.7821463322543926E-4</v>
      </c>
      <c r="DY412" s="223">
        <f t="shared" ca="1" si="719"/>
        <v>1.2386432854965257E-3</v>
      </c>
      <c r="DZ412" s="223">
        <f t="shared" ca="1" si="720"/>
        <v>1.5552941962813328E-3</v>
      </c>
      <c r="EA412" s="223">
        <f t="shared" ca="1" si="721"/>
        <v>-2.6290850485284026E-4</v>
      </c>
      <c r="EB412" s="223">
        <f t="shared" ca="1" si="722"/>
        <v>-1.7202333910171722E-3</v>
      </c>
      <c r="EC412" s="223">
        <f t="shared" ca="1" si="723"/>
        <v>-8.1630310312025452E-4</v>
      </c>
      <c r="ED412" s="223">
        <f t="shared" ca="1" si="724"/>
        <v>1.2081146348576237E-3</v>
      </c>
      <c r="EE412" s="223">
        <f t="shared" ca="1" si="725"/>
        <v>1.5742301056472672E-3</v>
      </c>
      <c r="EF412" s="223">
        <f t="shared" ca="1" si="726"/>
        <v>-2.2050015620210365E-4</v>
      </c>
      <c r="EG412" s="223">
        <f t="shared" ca="1" si="727"/>
        <v>-1.7125638511586723E-3</v>
      </c>
      <c r="EH412" s="223">
        <f t="shared" ca="1" si="728"/>
        <v>-8.5389986254928859E-4</v>
      </c>
      <c r="EI412" s="223">
        <f t="shared" ca="1" si="729"/>
        <v>1.1768582611369986E-3</v>
      </c>
      <c r="EJ412" s="223">
        <f t="shared" ca="1" si="730"/>
        <v>1.5922177576618139E-3</v>
      </c>
      <c r="EK412" s="223">
        <f t="shared" ca="1" si="731"/>
        <v>-1.7795898650225335E-4</v>
      </c>
      <c r="EL412" s="223">
        <f t="shared" ca="1" si="732"/>
        <v>-1.703862726873112E-3</v>
      </c>
      <c r="EM412" s="223">
        <f t="shared" ca="1" si="733"/>
        <v>-8.9098226463045233E-4</v>
      </c>
      <c r="EN412" s="223">
        <f t="shared" ca="1" si="734"/>
        <v>1.1448929920054663E-3</v>
      </c>
      <c r="EO412" s="223">
        <f t="shared" ca="1" si="735"/>
        <v>1.6092463172359818E-3</v>
      </c>
      <c r="EP412" s="223">
        <f t="shared" ca="1" si="736"/>
        <v>-1.3531062096324917E-4</v>
      </c>
      <c r="EQ412" s="223">
        <f t="shared" ca="1" si="737"/>
        <v>-1.6941352593924136E-3</v>
      </c>
      <c r="ER412" s="223">
        <f t="shared" ca="1" si="738"/>
        <v>-9.2752797231141848E-4</v>
      </c>
      <c r="ES412" s="223">
        <f t="shared" ca="1" si="739"/>
        <v>1.112238082145819E-3</v>
      </c>
      <c r="ET412" s="223">
        <f t="shared" ca="1" si="740"/>
        <v>1.6253055270022622E-3</v>
      </c>
      <c r="EU412" s="223">
        <f t="shared" ca="1" si="741"/>
        <v>-9.2580749365816345E-5</v>
      </c>
      <c r="EV412" s="223">
        <f t="shared" ca="1" si="742"/>
        <v>-1.6833873081792674E-3</v>
      </c>
      <c r="EW412" s="223">
        <f t="shared" ca="1" si="743"/>
        <v>-9.6351497182436843E-4</v>
      </c>
      <c r="EX412" s="223">
        <f t="shared" ca="1" si="744"/>
        <v>1.0789132016547475E-3</v>
      </c>
      <c r="EY412" s="223">
        <f t="shared" ca="1" si="745"/>
        <v>1.6403857134931635E-3</v>
      </c>
      <c r="EZ412" s="223">
        <f t="shared" ca="1" si="746"/>
        <v>-4.9795110586733178E-5</v>
      </c>
      <c r="FA412" s="223">
        <f t="shared" ca="1" si="747"/>
        <v>-1.6716253473975666E-3</v>
      </c>
      <c r="FB412" s="223">
        <f t="shared" ca="1" si="748"/>
        <v>-9.9892158594639541E-4</v>
      </c>
      <c r="FC412" s="223">
        <f t="shared" ca="1" si="749"/>
        <v>1.0449384241942011E-3</v>
      </c>
      <c r="FD412" s="223">
        <f t="shared" ca="1" si="750"/>
        <v>1.6544777929682125E-3</v>
      </c>
      <c r="FE412" s="223">
        <f t="shared" ca="1" si="751"/>
        <v>-6.9794770949914995E-6</v>
      </c>
      <c r="FF412" s="223">
        <f t="shared" ca="1" si="752"/>
        <v>-1.6588564620126905E-3</v>
      </c>
      <c r="FG412" s="223">
        <f t="shared" ca="1" si="753"/>
        <v>-1.0337264870571735E-3</v>
      </c>
      <c r="FH412" s="223">
        <f t="shared" ca="1" si="754"/>
        <v>1.0103342148996451E-3</v>
      </c>
      <c r="FI412" s="223">
        <f t="shared" ca="1" si="755"/>
        <v>1.6675732768857031E-3</v>
      </c>
      <c r="FJ412" s="223">
        <f t="shared" ca="1" si="756"/>
        <v>3.5840360572722812E-5</v>
      </c>
      <c r="FK412" s="223">
        <f t="shared" ca="1" si="757"/>
        <v>-1.6450883435237523E-3</v>
      </c>
      <c r="FL412" s="223">
        <f t="shared" ca="1" si="758"/>
        <v>-1.0679087099856707E-3</v>
      </c>
      <c r="FM412" s="223">
        <f t="shared" ca="1" si="759"/>
        <v>9.7512141805286274E-4</v>
      </c>
      <c r="FN412" s="223">
        <f t="shared" ca="1" si="760"/>
        <v>1.6796642770157779E-3</v>
      </c>
      <c r="FO412" s="223">
        <f t="shared" ca="1" si="761"/>
        <v>7.8638609347435372E-5</v>
      </c>
      <c r="FP412" s="223">
        <f t="shared" ca="1" si="762"/>
        <v>-1.6303292853304743E-3</v>
      </c>
      <c r="FQ412" s="223">
        <f t="shared" ca="1" si="763"/>
        <v>-1.1014476646389122E-3</v>
      </c>
      <c r="FR412" s="223">
        <f t="shared" ca="1" si="764"/>
        <v>9.3932124452602499E-4</v>
      </c>
      <c r="FS412" s="223">
        <f t="shared" ca="1" si="765"/>
        <v>1.6907435101920578E-3</v>
      </c>
      <c r="FT412" s="223">
        <f t="shared" ca="1" si="766"/>
        <v>1.2138948916436392E-4</v>
      </c>
      <c r="FU412" s="223">
        <f t="shared" ca="1" si="767"/>
        <v>-1.6145881777376509E-3</v>
      </c>
      <c r="FV412" s="223">
        <f t="shared" ca="1" si="768"/>
        <v>-1.1343231484047948E-3</v>
      </c>
      <c r="FW412" s="223">
        <f t="shared" ca="1" si="769"/>
        <v>9.0295525900492687E-4</v>
      </c>
      <c r="FX412" s="223">
        <f t="shared" ca="1" si="770"/>
        <v>1.7008043026987829E-3</v>
      </c>
      <c r="FY412" s="223">
        <f t="shared" ca="1" si="771"/>
        <v>1.6406724849201576E-4</v>
      </c>
      <c r="FZ412" s="223">
        <f t="shared" ca="1" si="772"/>
        <v>-1.5978745025999183E-3</v>
      </c>
      <c r="GA412" s="223">
        <f t="shared" ca="1" si="773"/>
        <v>-1.1665153583211522E-3</v>
      </c>
      <c r="GB412" s="223">
        <f t="shared" ca="1" si="774"/>
        <v>8.6604536699947548E-4</v>
      </c>
      <c r="GC412" s="223">
        <f t="shared" ca="1" si="775"/>
        <v>1.7098405942907306E-3</v>
      </c>
      <c r="GD412" s="223">
        <f t="shared" ca="1" si="776"/>
        <v>2.0664617984409502E-4</v>
      </c>
      <c r="GE412" s="223">
        <f t="shared" ca="1" si="777"/>
        <v>-1.5801983276101759E-3</v>
      </c>
      <c r="GF412" s="223">
        <f t="shared" ca="1" si="778"/>
        <v>-1.1980049030044394E-3</v>
      </c>
      <c r="GG412" s="223">
        <f t="shared" ca="1" si="779"/>
        <v>8.2861380164850882E-4</v>
      </c>
      <c r="GH412" s="223">
        <f t="shared" ca="1" si="780"/>
        <v>1.7178469418437257E-3</v>
      </c>
      <c r="GI412" s="223">
        <f t="shared" ca="1" si="781"/>
        <v>2.491006352644343E-4</v>
      </c>
      <c r="GJ412" s="223">
        <f t="shared" ca="1" si="782"/>
        <v>-1.5615703002353014E-3</v>
      </c>
      <c r="GK412" s="223">
        <f t="shared" ca="1" si="783"/>
        <v>-1.2287728143304812E-3</v>
      </c>
      <c r="GL412" s="223">
        <f t="shared" ca="1" si="784"/>
        <v>7.906831103272516E-4</v>
      </c>
      <c r="GM412" s="223">
        <f t="shared" ca="1" si="785"/>
        <v>1.7248185226333974E-3</v>
      </c>
      <c r="GN412" s="223">
        <f t="shared" ca="1" si="786"/>
        <v>2.9140504177651433E-4</v>
      </c>
      <c r="GO412" s="223">
        <f t="shared" ca="1" si="787"/>
        <v>-1.5420016413024624E-3</v>
      </c>
      <c r="GP412" s="223">
        <f t="shared" ca="1" si="788"/>
        <v>-1.2588005588599449E-3</v>
      </c>
      <c r="GQ412" s="223">
        <f t="shared" ca="1" si="789"/>
        <v>7.5227614106587845E-4</v>
      </c>
      <c r="GR412" s="223">
        <f t="shared" ca="1" si="790"/>
        <v>1.7307511372401533E-3</v>
      </c>
      <c r="GS412" s="223">
        <f t="shared" ca="1" si="791"/>
        <v>3.335339167878131E-4</v>
      </c>
      <c r="GT412" s="223">
        <f t="shared" ca="1" si="792"/>
        <v>-1.5215041382400348E-3</v>
      </c>
      <c r="GU412" s="223">
        <f t="shared" ca="1" si="793"/>
        <v>-1.2880700490023019E-3</v>
      </c>
      <c r="GV412" s="223">
        <f t="shared" ca="1" si="794"/>
        <v>7.1341602878658892E-4</v>
      </c>
      <c r="GW412" s="223">
        <f t="shared" ca="1" si="795"/>
        <v>1.7356412120787829E-3</v>
      </c>
      <c r="GX412" s="223">
        <f t="shared" ca="1" si="796"/>
        <v>3.754618834392753E-4</v>
      </c>
      <c r="GY412" s="223">
        <f t="shared" ca="1" si="797"/>
        <v>-1.5000901379774352E-3</v>
      </c>
      <c r="GZ412" s="223">
        <f t="shared" ca="1" si="798"/>
        <v>-1.3165636539112151E-3</v>
      </c>
      <c r="HA412" s="223">
        <f t="shared" ca="1" si="799"/>
        <v>6.7412618136785687E-4</v>
      </c>
      <c r="HB412" s="223">
        <f t="shared" ca="1" si="800"/>
        <v>1.7394858015510667E-3</v>
      </c>
      <c r="HC412" s="223">
        <f t="shared" ca="1" si="801"/>
        <v>4.171636858915776E-4</v>
      </c>
      <c r="HD412" s="223">
        <f t="shared" ca="1" si="802"/>
        <v>-1.4777725395077E-3</v>
      </c>
      <c r="HE412" s="223">
        <f t="shared" ca="1" si="803"/>
        <v>-1.3442642101044973E-3</v>
      </c>
      <c r="HF412" s="223">
        <f t="shared" ca="1" si="804"/>
        <v>6.3443026554466987E-4</v>
      </c>
      <c r="HG412" s="223">
        <f t="shared" ca="1" si="805"/>
        <v>1.7422825898200586E-3</v>
      </c>
      <c r="HH412" s="223">
        <f t="shared" ca="1" si="806"/>
        <v>4.5861420453820591E-4</v>
      </c>
      <c r="HI412" s="223">
        <f t="shared" ca="1" si="807"/>
        <v>-1.4545647861176668E-3</v>
      </c>
      <c r="HJ412" s="223">
        <f t="shared" ca="1" si="808"/>
        <v>-1.3711550318028576E-3</v>
      </c>
      <c r="HK412" s="223">
        <f t="shared" ca="1" si="809"/>
        <v>5.9435219265244091E-4</v>
      </c>
      <c r="HL412" s="223">
        <f t="shared" ca="1" si="810"/>
        <v>1.7440298922050833E-3</v>
      </c>
      <c r="HM412" s="223">
        <f t="shared" ca="1" si="811"/>
        <v>4.9978847113671019E-4</v>
      </c>
      <c r="HN412" s="223">
        <f t="shared" ca="1" si="812"/>
        <v>-1.4304808572901579E-3</v>
      </c>
      <c r="HO412" s="223">
        <f t="shared" ca="1" si="813"/>
        <v>-1.3972199209808503E-3</v>
      </c>
      <c r="HP412" s="223">
        <f t="shared" ca="1" si="814"/>
        <v>5.5391610422361823E-4</v>
      </c>
      <c r="HQ412" s="223">
        <f t="shared" ca="1" si="815"/>
        <v>1.7447266561965236E-3</v>
      </c>
      <c r="HR412" s="223">
        <f t="shared" ca="1" si="816"/>
        <v>5.4066168384859137E-4</v>
      </c>
      <c r="HS412" s="223">
        <f t="shared" ca="1" si="817"/>
        <v>-1.4055352602832846E-3</v>
      </c>
      <c r="HT412" s="223">
        <f t="shared" ca="1" si="818"/>
        <v>-1.4224431771239208E-3</v>
      </c>
      <c r="HU412" s="223">
        <f t="shared" ca="1" si="819"/>
        <v>5.131463574457745E-4</v>
      </c>
      <c r="HV412" s="223">
        <f t="shared" ca="1" si="820"/>
        <v>1.7443724620898014E-3</v>
      </c>
      <c r="HW412" s="223">
        <f t="shared" ca="1" si="821"/>
        <v>5.8120922217866973E-4</v>
      </c>
      <c r="HX412" s="223">
        <f t="shared" ca="1" si="822"/>
        <v>-1.3797430213920233E-3</v>
      </c>
      <c r="HY412" s="223">
        <f t="shared" ca="1" si="823"/>
        <v>-1.4468096066856098E-3</v>
      </c>
      <c r="HZ412" s="223">
        <f t="shared" ca="1" si="824"/>
        <v>4.7206751049007811E-4</v>
      </c>
      <c r="IA412" s="223">
        <f t="shared" ca="1" si="825"/>
        <v>1.7429675232382056E-3</v>
      </c>
      <c r="IB412" s="223">
        <f t="shared" ca="1" si="826"/>
        <v>6.214066618061211E-4</v>
      </c>
      <c r="IC412" s="223">
        <f t="shared" ca="1" si="827"/>
        <v>-1.3531196768965911E-3</v>
      </c>
      <c r="ID412" s="223">
        <f t="shared" ca="1" si="828"/>
        <v>-1.4703045322399285E-3</v>
      </c>
      <c r="IE412" s="223">
        <f t="shared" ca="1" si="829"/>
        <v>4.8519383451868796E-4</v>
      </c>
      <c r="IF412" s="223">
        <f t="shared" ca="1" si="830"/>
        <v>1.7405126859243595E-3</v>
      </c>
      <c r="IG412" s="223">
        <f t="shared" ca="1" si="831"/>
        <v>6.6122978929648456E-4</v>
      </c>
      <c r="IH412" s="223">
        <f t="shared" ca="1" si="832"/>
        <v>-1.3256812637041369E-3</v>
      </c>
      <c r="II412" s="223">
        <f t="shared" ca="1" si="833"/>
        <v>-1.4929138013223063E-3</v>
      </c>
      <c r="IJ412" s="223">
        <f t="shared" ca="1" si="834"/>
        <v>3.8908166477553583E-4</v>
      </c>
      <c r="IK412" s="223">
        <f t="shared" ca="1" si="835"/>
        <v>1.7370094288504795E-3</v>
      </c>
      <c r="IL412" s="223">
        <f t="shared" ca="1" si="836"/>
        <v>7.00654616686658E-4</v>
      </c>
      <c r="IM412" s="223">
        <f t="shared" ca="1" si="837"/>
        <v>-1.2974443096889063E-3</v>
      </c>
      <c r="IN412" s="223">
        <f t="shared" ca="1" si="838"/>
        <v>-1.5146237949543579E-3</v>
      </c>
      <c r="IO412" s="223">
        <f t="shared" ca="1" si="839"/>
        <v>3.4722465358720349E-4</v>
      </c>
      <c r="IP412" s="223">
        <f t="shared" ca="1" si="840"/>
        <v>1.7324598622476277E-3</v>
      </c>
      <c r="IQ412" s="223">
        <f t="shared" ca="1" si="841"/>
        <v>7.3965739593490369E-4</v>
      </c>
      <c r="IR412" s="223">
        <f t="shared" ca="1" si="842"/>
        <v>-1.2684258237360881E-3</v>
      </c>
      <c r="IS412" s="223">
        <f t="shared" ca="1" si="843"/>
        <v>-1.5354214358477619E-3</v>
      </c>
      <c r="IT412" s="223">
        <f t="shared" ca="1" si="844"/>
        <v>3.0515848725111698E-4</v>
      </c>
      <c r="IU412" s="223">
        <f t="shared" ca="1" si="845"/>
        <v>1.7268667266045921E-3</v>
      </c>
      <c r="IV412" s="223">
        <f t="shared" ca="1" si="846"/>
        <v>7.78214633225499E-4</v>
      </c>
      <c r="IW412" s="223">
        <f t="shared" ca="1" si="847"/>
        <v>-1.2386432854964787E-3</v>
      </c>
      <c r="IX412" s="223">
        <f t="shared" ca="1" si="848"/>
        <v>-1.5552941962813632E-3</v>
      </c>
      <c r="IY412" s="223">
        <f t="shared" ca="1" si="849"/>
        <v>2.6290850485282357E-4</v>
      </c>
      <c r="IZ412" s="223">
        <f t="shared" ca="1" si="850"/>
        <v>1.7202333910171694E-3</v>
      </c>
      <c r="JA412" s="223">
        <f t="shared" ca="1" si="851"/>
        <v>8.1630310312026959E-4</v>
      </c>
      <c r="JB412" s="223">
        <f t="shared" ca="1" si="852"/>
        <v>-1.2081146348576113E-3</v>
      </c>
    </row>
    <row r="413" spans="2:262">
      <c r="B413" s="230">
        <v>52</v>
      </c>
      <c r="C413" s="229">
        <f t="shared" si="853"/>
        <v>1.0156250000000005E-3</v>
      </c>
      <c r="D413" s="226">
        <f t="shared" ca="1" si="597"/>
        <v>58.209898991636869</v>
      </c>
      <c r="E413" s="225">
        <f ca="1">BF361</f>
        <v>0.10989899163686893</v>
      </c>
      <c r="F413" s="224">
        <v>52</v>
      </c>
      <c r="G413" s="223">
        <f t="shared" ca="1" si="854"/>
        <v>-6.0298259955287009E-4</v>
      </c>
      <c r="H413" s="223">
        <f t="shared" ca="1" si="598"/>
        <v>7.8407580499844872E-5</v>
      </c>
      <c r="I413" s="223">
        <f t="shared" ca="1" si="599"/>
        <v>6.4850363795227145E-4</v>
      </c>
      <c r="J413" s="223">
        <f t="shared" ca="1" si="600"/>
        <v>2.9809375798279473E-4</v>
      </c>
      <c r="K413" s="223">
        <f t="shared" ca="1" si="601"/>
        <v>-4.7543953729706077E-4</v>
      </c>
      <c r="L413" s="223">
        <f t="shared" ca="1" si="602"/>
        <v>-5.7411938325937118E-4</v>
      </c>
      <c r="M413" s="223">
        <f t="shared" ca="1" si="603"/>
        <v>1.4212341754710637E-4</v>
      </c>
      <c r="N413" s="223">
        <f t="shared" ca="1" si="604"/>
        <v>6.5663188404529657E-4</v>
      </c>
      <c r="O413" s="223">
        <f t="shared" ca="1" si="605"/>
        <v>2.3909693152305165E-4</v>
      </c>
      <c r="P413" s="223">
        <f t="shared" ca="1" si="606"/>
        <v>-5.1781953284589434E-4</v>
      </c>
      <c r="Q413" s="223">
        <f t="shared" ca="1" si="607"/>
        <v>-5.3972708345950454E-4</v>
      </c>
      <c r="R413" s="223">
        <f t="shared" ca="1" si="608"/>
        <v>2.0447052839082507E-4</v>
      </c>
      <c r="S413" s="223">
        <f t="shared" ca="1" si="609"/>
        <v>6.5843640614346498E-4</v>
      </c>
      <c r="T413" s="223">
        <f t="shared" ca="1" si="610"/>
        <v>1.7779747090906138E-4</v>
      </c>
      <c r="U413" s="223">
        <f t="shared" ca="1" si="611"/>
        <v>-5.5521264322447165E-4</v>
      </c>
      <c r="V413" s="223">
        <f t="shared" ca="1" si="612"/>
        <v>-5.0013691680108761E-4</v>
      </c>
      <c r="W413" s="223">
        <f t="shared" ca="1" si="613"/>
        <v>2.6484847627117954E-4</v>
      </c>
      <c r="X413" s="223">
        <f t="shared" ca="1" si="614"/>
        <v>6.5389982571251897E-4</v>
      </c>
      <c r="Y413" s="223">
        <f t="shared" ca="1" si="615"/>
        <v>1.1478572345623476E-4</v>
      </c>
      <c r="Z413" s="223">
        <f t="shared" ca="1" si="616"/>
        <v>-5.8725875233869244E-4</v>
      </c>
      <c r="AA413" s="223">
        <f t="shared" ca="1" si="617"/>
        <v>-4.5573015823122679E-4</v>
      </c>
      <c r="AB413" s="223">
        <f t="shared" ca="1" si="618"/>
        <v>3.2267578854414027E-4</v>
      </c>
      <c r="AC413" s="223">
        <f t="shared" ca="1" si="619"/>
        <v>6.4306583250195546E-4</v>
      </c>
      <c r="AD413" s="223">
        <f t="shared" ca="1" si="620"/>
        <v>5.0668526738265334E-5</v>
      </c>
      <c r="AE413" s="223">
        <f t="shared" ca="1" si="621"/>
        <v>-6.136492386396024E-4</v>
      </c>
      <c r="AF413" s="223">
        <f t="shared" ca="1" si="622"/>
        <v>-4.0693446911015341E-4</v>
      </c>
      <c r="AG413" s="223">
        <f t="shared" ca="1" si="623"/>
        <v>3.7739555658088808E-4</v>
      </c>
      <c r="AH413" s="223">
        <f t="shared" ca="1" si="624"/>
        <v>6.2603876378885506E-4</v>
      </c>
      <c r="AI413" s="223">
        <f t="shared" ca="1" si="625"/>
        <v>-1.3936635590430042E-5</v>
      </c>
      <c r="AJ413" s="223">
        <f t="shared" ca="1" si="626"/>
        <v>-6.3412994731761724E-4</v>
      </c>
      <c r="AK413" s="223">
        <f t="shared" ca="1" si="627"/>
        <v>-3.5421977859853842E-4</v>
      </c>
      <c r="AL413" s="223">
        <f t="shared" ca="1" si="628"/>
        <v>4.2848079910236898E-4</v>
      </c>
      <c r="AM413" s="223">
        <f t="shared" ca="1" si="629"/>
        <v>6.0298259955286976E-4</v>
      </c>
      <c r="AN413" s="223">
        <f t="shared" ca="1" si="630"/>
        <v>-7.8407580499845035E-5</v>
      </c>
      <c r="AO413" s="223">
        <f t="shared" ca="1" si="631"/>
        <v>-6.4850363795227145E-4</v>
      </c>
      <c r="AP413" s="223">
        <f t="shared" ca="1" si="632"/>
        <v>-2.980937579827957E-4</v>
      </c>
      <c r="AQ413" s="223">
        <f t="shared" ca="1" si="633"/>
        <v>4.7543953729706283E-4</v>
      </c>
      <c r="AR413" s="223">
        <f t="shared" ca="1" si="634"/>
        <v>5.7411938325936988E-4</v>
      </c>
      <c r="AS413" s="223">
        <f t="shared" ca="1" si="635"/>
        <v>-1.4212341754710764E-4</v>
      </c>
      <c r="AT413" s="223">
        <f t="shared" ca="1" si="636"/>
        <v>-6.5663188404529679E-4</v>
      </c>
      <c r="AU413" s="223">
        <f t="shared" ca="1" si="637"/>
        <v>-2.3909693152305048E-4</v>
      </c>
      <c r="AV413" s="223">
        <f t="shared" ca="1" si="638"/>
        <v>5.1781953284589445E-4</v>
      </c>
      <c r="AW413" s="223">
        <f t="shared" ca="1" si="639"/>
        <v>5.3972708345950519E-4</v>
      </c>
      <c r="AX413" s="223">
        <f t="shared" ca="1" si="640"/>
        <v>-2.0447052839082854E-4</v>
      </c>
      <c r="AY413" s="223">
        <f t="shared" ca="1" si="641"/>
        <v>-6.5843640614346487E-4</v>
      </c>
      <c r="AZ413" s="223">
        <f t="shared" ca="1" si="642"/>
        <v>-1.7779747090906011E-4</v>
      </c>
      <c r="BA413" s="223">
        <f t="shared" ca="1" si="643"/>
        <v>5.552126432244723E-4</v>
      </c>
      <c r="BB413" s="223">
        <f t="shared" ca="1" si="644"/>
        <v>5.0013691680108675E-4</v>
      </c>
      <c r="BC413" s="223">
        <f t="shared" ca="1" si="645"/>
        <v>-2.6484847627118073E-4</v>
      </c>
      <c r="BD413" s="223">
        <f t="shared" ca="1" si="646"/>
        <v>-6.5389982571251886E-4</v>
      </c>
      <c r="BE413" s="223">
        <f t="shared" ca="1" si="647"/>
        <v>-1.1478572345623113E-4</v>
      </c>
      <c r="BF413" s="223">
        <f t="shared" ca="1" si="648"/>
        <v>5.872587523386919E-4</v>
      </c>
      <c r="BG413" s="223">
        <f t="shared" ca="1" si="649"/>
        <v>4.5573015823122419E-4</v>
      </c>
      <c r="BH413" s="223">
        <f t="shared" ca="1" si="650"/>
        <v>-3.2267578854413729E-4</v>
      </c>
      <c r="BI413" s="223">
        <f t="shared" ca="1" si="651"/>
        <v>-6.4306583250195513E-4</v>
      </c>
      <c r="BJ413" s="223">
        <f t="shared" ca="1" si="652"/>
        <v>-5.066852673825937E-5</v>
      </c>
      <c r="BK413" s="223">
        <f t="shared" ca="1" si="653"/>
        <v>6.1364923863960294E-4</v>
      </c>
      <c r="BL413" s="223">
        <f t="shared" ca="1" si="654"/>
        <v>4.0693446911014869E-4</v>
      </c>
      <c r="BM413" s="223">
        <f t="shared" ca="1" si="655"/>
        <v>-3.7739555658088911E-4</v>
      </c>
      <c r="BN413" s="223">
        <f t="shared" ca="1" si="656"/>
        <v>-6.2603876378885474E-4</v>
      </c>
      <c r="BO413" s="223">
        <f t="shared" ca="1" si="657"/>
        <v>1.3936635590426681E-5</v>
      </c>
      <c r="BP413" s="223">
        <f t="shared" ca="1" si="658"/>
        <v>6.3412994731761757E-4</v>
      </c>
      <c r="BQ413" s="223">
        <f t="shared" ca="1" si="659"/>
        <v>3.5421977859854134E-4</v>
      </c>
      <c r="BR413" s="223">
        <f t="shared" ca="1" si="660"/>
        <v>-4.2848079910236996E-4</v>
      </c>
      <c r="BS413" s="223">
        <f t="shared" ca="1" si="661"/>
        <v>-6.0298259955286738E-4</v>
      </c>
      <c r="BT413" s="223">
        <f t="shared" ca="1" si="662"/>
        <v>7.8407580499846282E-5</v>
      </c>
      <c r="BU413" s="223">
        <f t="shared" ca="1" si="663"/>
        <v>6.4850363795227253E-4</v>
      </c>
      <c r="BV413" s="223">
        <f t="shared" ca="1" si="664"/>
        <v>2.9809375798279451E-4</v>
      </c>
      <c r="BW413" s="223">
        <f t="shared" ca="1" si="665"/>
        <v>-4.754395372970638E-4</v>
      </c>
      <c r="BX413" s="223">
        <f t="shared" ca="1" si="666"/>
        <v>-5.741193832593715E-4</v>
      </c>
      <c r="BY413" s="223">
        <f t="shared" ca="1" si="667"/>
        <v>1.4212341754710889E-4</v>
      </c>
      <c r="BZ413" s="223">
        <f t="shared" ca="1" si="668"/>
        <v>6.5663188404529657E-4</v>
      </c>
      <c r="CA413" s="223">
        <f t="shared" ca="1" si="669"/>
        <v>2.3909693152304932E-4</v>
      </c>
      <c r="CB413" s="223">
        <f t="shared" ca="1" si="670"/>
        <v>-5.1781953284589814E-4</v>
      </c>
      <c r="CC413" s="223">
        <f t="shared" ca="1" si="671"/>
        <v>-5.3972708345950433E-4</v>
      </c>
      <c r="CD413" s="223">
        <f t="shared" ca="1" si="672"/>
        <v>2.0447052839082973E-4</v>
      </c>
      <c r="CE413" s="223">
        <f t="shared" ca="1" si="673"/>
        <v>6.5843640614346487E-4</v>
      </c>
      <c r="CF413" s="223">
        <f t="shared" ca="1" si="674"/>
        <v>1.7779747090905886E-4</v>
      </c>
      <c r="CG413" s="223">
        <f t="shared" ca="1" si="675"/>
        <v>-5.5521264322447045E-4</v>
      </c>
      <c r="CH413" s="223">
        <f t="shared" ca="1" si="676"/>
        <v>-5.0013691680108599E-4</v>
      </c>
      <c r="CI413" s="223">
        <f t="shared" ca="1" si="677"/>
        <v>2.6484847627118615E-4</v>
      </c>
      <c r="CJ413" s="223">
        <f t="shared" ca="1" si="678"/>
        <v>6.5389982571251865E-4</v>
      </c>
      <c r="CK413" s="223">
        <f t="shared" ca="1" si="679"/>
        <v>1.1478572345622988E-4</v>
      </c>
      <c r="CL413" s="223">
        <f t="shared" ca="1" si="680"/>
        <v>-5.8725875233869255E-4</v>
      </c>
      <c r="CM413" s="223">
        <f t="shared" ca="1" si="681"/>
        <v>-4.5573015823122327E-4</v>
      </c>
      <c r="CN413" s="223">
        <f t="shared" ca="1" si="682"/>
        <v>3.2267578854413843E-4</v>
      </c>
      <c r="CO413" s="223">
        <f t="shared" ca="1" si="683"/>
        <v>6.4306583250195492E-4</v>
      </c>
      <c r="CP413" s="223">
        <f t="shared" ca="1" si="684"/>
        <v>5.0668526738258124E-5</v>
      </c>
      <c r="CQ413" s="223">
        <f t="shared" ca="1" si="685"/>
        <v>-6.1364923863960338E-4</v>
      </c>
      <c r="CR413" s="223">
        <f t="shared" ca="1" si="686"/>
        <v>-4.0693446911014772E-4</v>
      </c>
      <c r="CS413" s="223">
        <f t="shared" ca="1" si="687"/>
        <v>3.773955565808902E-4</v>
      </c>
      <c r="CT413" s="223">
        <f t="shared" ca="1" si="688"/>
        <v>6.2603876378885441E-4</v>
      </c>
      <c r="CU413" s="223">
        <f t="shared" ca="1" si="689"/>
        <v>-1.3936635590427982E-5</v>
      </c>
      <c r="CV413" s="223">
        <f t="shared" ca="1" si="690"/>
        <v>-6.34129947317618E-4</v>
      </c>
      <c r="CW413" s="223">
        <f t="shared" ca="1" si="691"/>
        <v>-3.5421977859854021E-4</v>
      </c>
      <c r="CX413" s="223">
        <f t="shared" ca="1" si="692"/>
        <v>4.2848079910237093E-4</v>
      </c>
      <c r="CY413" s="223">
        <f t="shared" ca="1" si="693"/>
        <v>6.0298259955286673E-4</v>
      </c>
      <c r="CZ413" s="223">
        <f t="shared" ca="1" si="694"/>
        <v>-7.8407580499847529E-5</v>
      </c>
      <c r="DA413" s="223">
        <f t="shared" ca="1" si="695"/>
        <v>-6.4850363795227275E-4</v>
      </c>
      <c r="DB413" s="223">
        <f t="shared" ca="1" si="696"/>
        <v>-2.9809375798279337E-4</v>
      </c>
      <c r="DC413" s="223">
        <f t="shared" ca="1" si="697"/>
        <v>4.7543953729705816E-4</v>
      </c>
      <c r="DD413" s="223">
        <f t="shared" ca="1" si="698"/>
        <v>5.7411938325936641E-4</v>
      </c>
      <c r="DE413" s="223">
        <f t="shared" ca="1" si="699"/>
        <v>-1.4212341754711014E-4</v>
      </c>
      <c r="DF413" s="223">
        <f t="shared" ca="1" si="700"/>
        <v>-6.5663188404529657E-4</v>
      </c>
      <c r="DG413" s="223">
        <f t="shared" ca="1" si="701"/>
        <v>-2.3909693152303934E-4</v>
      </c>
      <c r="DH413" s="223">
        <f t="shared" ca="1" si="702"/>
        <v>5.178195328458989E-4</v>
      </c>
      <c r="DI413" s="223">
        <f t="shared" ca="1" si="703"/>
        <v>5.3972708345950368E-4</v>
      </c>
      <c r="DJ413" s="223">
        <f t="shared" ca="1" si="704"/>
        <v>-2.0447052839082206E-4</v>
      </c>
      <c r="DK413" s="223">
        <f t="shared" ca="1" si="705"/>
        <v>-6.5843640614346487E-4</v>
      </c>
      <c r="DL413" s="223">
        <f t="shared" ca="1" si="706"/>
        <v>-1.7779747090905762E-4</v>
      </c>
      <c r="DM413" s="223">
        <f t="shared" ca="1" si="707"/>
        <v>5.5521264322447111E-4</v>
      </c>
      <c r="DN413" s="223">
        <f t="shared" ca="1" si="708"/>
        <v>5.0013691680107905E-4</v>
      </c>
      <c r="DO413" s="223">
        <f t="shared" ca="1" si="709"/>
        <v>-2.648484762711874E-4</v>
      </c>
      <c r="DP413" s="223">
        <f t="shared" ca="1" si="710"/>
        <v>-6.5389982571251854E-4</v>
      </c>
      <c r="DQ413" s="223">
        <f t="shared" ca="1" si="711"/>
        <v>-1.1478572345623785E-4</v>
      </c>
      <c r="DR413" s="223">
        <f t="shared" ca="1" si="712"/>
        <v>5.8725875233869732E-4</v>
      </c>
      <c r="DS413" s="223">
        <f t="shared" ca="1" si="713"/>
        <v>4.5573015823122234E-4</v>
      </c>
      <c r="DT413" s="223">
        <f t="shared" ca="1" si="714"/>
        <v>-3.2267578854413957E-4</v>
      </c>
      <c r="DU413" s="223">
        <f t="shared" ca="1" si="715"/>
        <v>-6.4306583250195654E-4</v>
      </c>
      <c r="DV413" s="223">
        <f t="shared" ca="1" si="716"/>
        <v>-5.0668526738256768E-5</v>
      </c>
      <c r="DW413" s="223">
        <f t="shared" ca="1" si="717"/>
        <v>6.1364923863960381E-4</v>
      </c>
      <c r="DX413" s="223">
        <f t="shared" ca="1" si="718"/>
        <v>4.0693446911015411E-4</v>
      </c>
      <c r="DY413" s="223">
        <f t="shared" ca="1" si="719"/>
        <v>-3.7739555658089887E-4</v>
      </c>
      <c r="DZ413" s="223">
        <f t="shared" ca="1" si="720"/>
        <v>-6.2603876378885398E-4</v>
      </c>
      <c r="EA413" s="223">
        <f t="shared" ca="1" si="721"/>
        <v>1.3936635590429229E-5</v>
      </c>
      <c r="EB413" s="223">
        <f t="shared" ca="1" si="722"/>
        <v>6.3412994731761572E-4</v>
      </c>
      <c r="EC413" s="223">
        <f t="shared" ca="1" si="723"/>
        <v>3.5421977859853126E-4</v>
      </c>
      <c r="ED413" s="223">
        <f t="shared" ca="1" si="724"/>
        <v>-4.2848079910237191E-4</v>
      </c>
      <c r="EE413" s="223">
        <f t="shared" ca="1" si="725"/>
        <v>-6.0298259955287009E-4</v>
      </c>
      <c r="EF413" s="223">
        <f t="shared" ca="1" si="726"/>
        <v>7.84075804998581E-5</v>
      </c>
      <c r="EG413" s="223">
        <f t="shared" ca="1" si="727"/>
        <v>6.4850363795227297E-4</v>
      </c>
      <c r="EH413" s="223">
        <f t="shared" ca="1" si="728"/>
        <v>2.9809375798279223E-4</v>
      </c>
      <c r="EI413" s="223">
        <f t="shared" ca="1" si="729"/>
        <v>-4.7543953729705908E-4</v>
      </c>
      <c r="EJ413" s="223">
        <f t="shared" ca="1" si="730"/>
        <v>-5.7411938325936565E-4</v>
      </c>
      <c r="EK413" s="223">
        <f t="shared" ca="1" si="731"/>
        <v>1.4212341754711144E-4</v>
      </c>
      <c r="EL413" s="223">
        <f t="shared" ca="1" si="732"/>
        <v>6.5663188404529679E-4</v>
      </c>
      <c r="EM413" s="223">
        <f t="shared" ca="1" si="733"/>
        <v>2.3909693152303818E-4</v>
      </c>
      <c r="EN413" s="223">
        <f t="shared" ca="1" si="734"/>
        <v>-5.1781953284589966E-4</v>
      </c>
      <c r="EO413" s="223">
        <f t="shared" ca="1" si="735"/>
        <v>-5.3972708345950292E-4</v>
      </c>
      <c r="EP413" s="223">
        <f t="shared" ca="1" si="736"/>
        <v>2.0447052839082331E-4</v>
      </c>
      <c r="EQ413" s="223">
        <f t="shared" ca="1" si="737"/>
        <v>6.5843640614346465E-4</v>
      </c>
      <c r="ER413" s="223">
        <f t="shared" ca="1" si="738"/>
        <v>1.777974709090564E-4</v>
      </c>
      <c r="ES413" s="223">
        <f t="shared" ca="1" si="739"/>
        <v>-5.5521264322447186E-4</v>
      </c>
      <c r="ET413" s="223">
        <f t="shared" ca="1" si="740"/>
        <v>-5.0013691680109032E-4</v>
      </c>
      <c r="EU413" s="223">
        <f t="shared" ca="1" si="741"/>
        <v>2.6484847627118854E-4</v>
      </c>
      <c r="EV413" s="223">
        <f t="shared" ca="1" si="742"/>
        <v>6.5389982571251843E-4</v>
      </c>
      <c r="EW413" s="223">
        <f t="shared" ca="1" si="743"/>
        <v>1.147857234562366E-4</v>
      </c>
      <c r="EX413" s="223">
        <f t="shared" ca="1" si="744"/>
        <v>-5.8725875233869786E-4</v>
      </c>
      <c r="EY413" s="223">
        <f t="shared" ca="1" si="745"/>
        <v>-4.5573015823122137E-4</v>
      </c>
      <c r="EZ413" s="223">
        <f t="shared" ca="1" si="746"/>
        <v>3.2267578854414071E-4</v>
      </c>
      <c r="FA413" s="223">
        <f t="shared" ca="1" si="747"/>
        <v>6.4306583250195643E-4</v>
      </c>
      <c r="FB413" s="223">
        <f t="shared" ca="1" si="748"/>
        <v>5.0668526738255576E-5</v>
      </c>
      <c r="FC413" s="223">
        <f t="shared" ca="1" si="749"/>
        <v>-6.1364923863960435E-4</v>
      </c>
      <c r="FD413" s="223">
        <f t="shared" ca="1" si="750"/>
        <v>-4.0693446911015308E-4</v>
      </c>
      <c r="FE413" s="223">
        <f t="shared" ca="1" si="751"/>
        <v>3.7739555658089995E-4</v>
      </c>
      <c r="FF413" s="223">
        <f t="shared" ca="1" si="752"/>
        <v>6.2603876378885355E-4</v>
      </c>
      <c r="FG413" s="223">
        <f t="shared" ca="1" si="753"/>
        <v>-1.393663559043053E-5</v>
      </c>
      <c r="FH413" s="223">
        <f t="shared" ca="1" si="754"/>
        <v>-6.3412994731761616E-4</v>
      </c>
      <c r="FI413" s="223">
        <f t="shared" ca="1" si="755"/>
        <v>-3.5421977859853012E-4</v>
      </c>
      <c r="FJ413" s="223">
        <f t="shared" ca="1" si="756"/>
        <v>4.2848079910237289E-4</v>
      </c>
      <c r="FK413" s="223">
        <f t="shared" ca="1" si="757"/>
        <v>6.0298259955286954E-4</v>
      </c>
      <c r="FL413" s="223">
        <f t="shared" ca="1" si="758"/>
        <v>-7.8407580499859455E-5</v>
      </c>
      <c r="FM413" s="223">
        <f t="shared" ca="1" si="759"/>
        <v>-6.4850363795227318E-4</v>
      </c>
      <c r="FN413" s="223">
        <f t="shared" ca="1" si="760"/>
        <v>-2.9809375798279104E-4</v>
      </c>
      <c r="FO413" s="223">
        <f t="shared" ca="1" si="761"/>
        <v>4.7543953729706001E-4</v>
      </c>
      <c r="FP413" s="223">
        <f t="shared" ca="1" si="762"/>
        <v>5.741193832593651E-4</v>
      </c>
      <c r="FQ413" s="223">
        <f t="shared" ca="1" si="763"/>
        <v>-1.4212341754711268E-4</v>
      </c>
      <c r="FR413" s="223">
        <f t="shared" ca="1" si="764"/>
        <v>-6.5663188404529679E-4</v>
      </c>
      <c r="FS413" s="223">
        <f t="shared" ca="1" si="765"/>
        <v>-2.3909693152303696E-4</v>
      </c>
      <c r="FT413" s="223">
        <f t="shared" ca="1" si="766"/>
        <v>5.1781953284590052E-4</v>
      </c>
      <c r="FU413" s="223">
        <f t="shared" ca="1" si="767"/>
        <v>5.3972708345950216E-4</v>
      </c>
      <c r="FV413" s="223">
        <f t="shared" ca="1" si="768"/>
        <v>-2.0447052839082458E-4</v>
      </c>
      <c r="FW413" s="223">
        <f t="shared" ca="1" si="769"/>
        <v>-6.5843640614346465E-4</v>
      </c>
      <c r="FX413" s="223">
        <f t="shared" ca="1" si="770"/>
        <v>-1.7779747090905515E-4</v>
      </c>
      <c r="FY413" s="223">
        <f t="shared" ca="1" si="771"/>
        <v>5.5521264322447251E-4</v>
      </c>
      <c r="FZ413" s="223">
        <f t="shared" ca="1" si="772"/>
        <v>5.0013691680107731E-4</v>
      </c>
      <c r="GA413" s="223">
        <f t="shared" ca="1" si="773"/>
        <v>-2.6484847627118973E-4</v>
      </c>
      <c r="GB413" s="223">
        <f t="shared" ca="1" si="774"/>
        <v>-6.5389982571251832E-4</v>
      </c>
      <c r="GC413" s="223">
        <f t="shared" ca="1" si="775"/>
        <v>-1.147857234562353E-4</v>
      </c>
      <c r="GD413" s="223">
        <f t="shared" ca="1" si="776"/>
        <v>5.8725875233869851E-4</v>
      </c>
      <c r="GE413" s="223">
        <f t="shared" ca="1" si="777"/>
        <v>4.5573015823122045E-4</v>
      </c>
      <c r="GF413" s="223">
        <f t="shared" ca="1" si="778"/>
        <v>-3.2267578854414174E-4</v>
      </c>
      <c r="GG413" s="223">
        <f t="shared" ca="1" si="779"/>
        <v>-6.4306583250195611E-4</v>
      </c>
      <c r="GH413" s="223">
        <f t="shared" ca="1" si="780"/>
        <v>-5.0668526738254275E-5</v>
      </c>
      <c r="GI413" s="223">
        <f t="shared" ca="1" si="781"/>
        <v>6.1364923863960479E-4</v>
      </c>
      <c r="GJ413" s="223">
        <f t="shared" ca="1" si="782"/>
        <v>4.0693446911015205E-4</v>
      </c>
      <c r="GK413" s="223">
        <f t="shared" ca="1" si="783"/>
        <v>-3.7739555658090098E-4</v>
      </c>
      <c r="GL413" s="223">
        <f t="shared" ca="1" si="784"/>
        <v>-6.2603876378885311E-4</v>
      </c>
      <c r="GM413" s="223">
        <f t="shared" ca="1" si="785"/>
        <v>1.3936635590431831E-5</v>
      </c>
      <c r="GN413" s="223">
        <f t="shared" ca="1" si="786"/>
        <v>6.3412994731761648E-4</v>
      </c>
      <c r="GO413" s="223">
        <f t="shared" ca="1" si="787"/>
        <v>3.5421977859852904E-4</v>
      </c>
      <c r="GP413" s="223">
        <f t="shared" ca="1" si="788"/>
        <v>-4.2848079910237386E-4</v>
      </c>
      <c r="GQ413" s="223">
        <f t="shared" ca="1" si="789"/>
        <v>-6.02982599552869E-4</v>
      </c>
      <c r="GR413" s="223">
        <f t="shared" ca="1" si="790"/>
        <v>7.8407580499860702E-5</v>
      </c>
      <c r="GS413" s="223">
        <f t="shared" ca="1" si="791"/>
        <v>6.485036379522734E-4</v>
      </c>
      <c r="GT413" s="223">
        <f t="shared" ca="1" si="792"/>
        <v>2.9809375798278996E-4</v>
      </c>
      <c r="GU413" s="223">
        <f t="shared" ca="1" si="793"/>
        <v>-4.7543953729706087E-4</v>
      </c>
      <c r="GV413" s="223">
        <f t="shared" ca="1" si="794"/>
        <v>-5.7411938325936445E-4</v>
      </c>
      <c r="GW413" s="223">
        <f t="shared" ca="1" si="795"/>
        <v>1.4212341754711393E-4</v>
      </c>
      <c r="GX413" s="223">
        <f t="shared" ca="1" si="796"/>
        <v>6.566318840452969E-4</v>
      </c>
      <c r="GY413" s="223">
        <f t="shared" ca="1" si="797"/>
        <v>2.3909693152303574E-4</v>
      </c>
      <c r="GZ413" s="223">
        <f t="shared" ca="1" si="798"/>
        <v>-5.1781953284588968E-4</v>
      </c>
      <c r="HA413" s="223">
        <f t="shared" ca="1" si="799"/>
        <v>-5.3972708345950151E-4</v>
      </c>
      <c r="HB413" s="223">
        <f t="shared" ca="1" si="800"/>
        <v>2.0447052839084356E-4</v>
      </c>
      <c r="HC413" s="223">
        <f t="shared" ca="1" si="801"/>
        <v>6.5843640614346509E-4</v>
      </c>
      <c r="HD413" s="223">
        <f t="shared" ca="1" si="802"/>
        <v>1.7779747090905393E-4</v>
      </c>
      <c r="HE413" s="223">
        <f t="shared" ca="1" si="803"/>
        <v>-5.5521264322448325E-4</v>
      </c>
      <c r="HF413" s="223">
        <f t="shared" ca="1" si="804"/>
        <v>-5.001369168010887E-4</v>
      </c>
      <c r="HG413" s="223">
        <f t="shared" ca="1" si="805"/>
        <v>2.6484847627119092E-4</v>
      </c>
      <c r="HH413" s="223">
        <f t="shared" ca="1" si="806"/>
        <v>6.5389982571251583E-4</v>
      </c>
      <c r="HI413" s="223">
        <f t="shared" ca="1" si="807"/>
        <v>1.1478572345623405E-4</v>
      </c>
      <c r="HJ413" s="223">
        <f t="shared" ca="1" si="808"/>
        <v>-5.8725875233869916E-4</v>
      </c>
      <c r="HK413" s="223">
        <f t="shared" ca="1" si="809"/>
        <v>-4.5573015823123302E-4</v>
      </c>
      <c r="HL413" s="223">
        <f t="shared" ca="1" si="810"/>
        <v>3.2267578854414293E-4</v>
      </c>
      <c r="HM413" s="223">
        <f t="shared" ca="1" si="811"/>
        <v>6.4306583250195177E-4</v>
      </c>
      <c r="HN413" s="223">
        <f t="shared" ca="1" si="812"/>
        <v>5.0668526738271676E-5</v>
      </c>
      <c r="HO413" s="223">
        <f t="shared" ca="1" si="813"/>
        <v>-6.1364923863960522E-4</v>
      </c>
      <c r="HP413" s="223">
        <f t="shared" ca="1" si="814"/>
        <v>-4.0693446911013622E-4</v>
      </c>
      <c r="HQ413" s="223">
        <f t="shared" ca="1" si="815"/>
        <v>3.7739555658088673E-4</v>
      </c>
      <c r="HR413" s="223">
        <f t="shared" ca="1" si="816"/>
        <v>6.2603876378885268E-4</v>
      </c>
      <c r="HS413" s="223">
        <f t="shared" ca="1" si="817"/>
        <v>-1.3936635590451835E-5</v>
      </c>
      <c r="HT413" s="223">
        <f t="shared" ca="1" si="818"/>
        <v>-6.341299473176167E-4</v>
      </c>
      <c r="HU413" s="223">
        <f t="shared" ca="1" si="819"/>
        <v>-3.5421977859852795E-4</v>
      </c>
      <c r="HV413" s="223">
        <f t="shared" ca="1" si="820"/>
        <v>4.2848079910238909E-4</v>
      </c>
      <c r="HW413" s="223">
        <f t="shared" ca="1" si="821"/>
        <v>6.0298259955286846E-4</v>
      </c>
      <c r="HX413" s="223">
        <f t="shared" ca="1" si="822"/>
        <v>-7.8407580499861948E-5</v>
      </c>
      <c r="HY413" s="223">
        <f t="shared" ca="1" si="823"/>
        <v>-6.4850363795227036E-4</v>
      </c>
      <c r="HZ413" s="223">
        <f t="shared" ca="1" si="824"/>
        <v>-2.9809375798278877E-4</v>
      </c>
      <c r="IA413" s="223">
        <f t="shared" ca="1" si="825"/>
        <v>4.754395372970747E-4</v>
      </c>
      <c r="IB413" s="223">
        <f t="shared" ca="1" si="826"/>
        <v>5.7411938325937291E-4</v>
      </c>
      <c r="IC413" s="223">
        <f t="shared" ca="1" si="827"/>
        <v>-1.4212341754711523E-4</v>
      </c>
      <c r="ID413" s="223">
        <f t="shared" ca="1" si="828"/>
        <v>-6.5663188404529852E-4</v>
      </c>
      <c r="IE413" s="223">
        <f t="shared" ca="1" si="829"/>
        <v>-2.7661673858625003E-4</v>
      </c>
      <c r="IF413" s="223">
        <f t="shared" ca="1" si="830"/>
        <v>5.1781953284590215E-4</v>
      </c>
      <c r="IG413" s="223">
        <f t="shared" ca="1" si="831"/>
        <v>5.3972708345949002E-4</v>
      </c>
      <c r="IH413" s="223">
        <f t="shared" ca="1" si="832"/>
        <v>-2.0447052839082697E-4</v>
      </c>
      <c r="II413" s="223">
        <f t="shared" ca="1" si="833"/>
        <v>-6.5843640614346465E-4</v>
      </c>
      <c r="IJ413" s="223">
        <f t="shared" ca="1" si="834"/>
        <v>-1.7779747090907068E-4</v>
      </c>
      <c r="IK413" s="223">
        <f t="shared" ca="1" si="835"/>
        <v>5.5521264322447392E-4</v>
      </c>
      <c r="IL413" s="223">
        <f t="shared" ca="1" si="836"/>
        <v>5.0013691680107569E-4</v>
      </c>
      <c r="IM413" s="223">
        <f t="shared" ca="1" si="837"/>
        <v>-2.6484847627117493E-4</v>
      </c>
      <c r="IN413" s="223">
        <f t="shared" ca="1" si="838"/>
        <v>-6.5389982571251799E-4</v>
      </c>
      <c r="IO413" s="223">
        <f t="shared" ca="1" si="839"/>
        <v>-1.1478572345621432E-4</v>
      </c>
      <c r="IP413" s="223">
        <f t="shared" ca="1" si="840"/>
        <v>5.8725875233869114E-4</v>
      </c>
      <c r="IQ413" s="223">
        <f t="shared" ca="1" si="841"/>
        <v>4.5573015823121866E-4</v>
      </c>
      <c r="IR413" s="223">
        <f t="shared" ca="1" si="842"/>
        <v>-3.2267578854416033E-4</v>
      </c>
      <c r="IS413" s="223">
        <f t="shared" ca="1" si="843"/>
        <v>-6.4306583250195546E-4</v>
      </c>
      <c r="IT413" s="223">
        <f t="shared" ca="1" si="844"/>
        <v>-5.0668526738251673E-5</v>
      </c>
      <c r="IU413" s="223">
        <f t="shared" ca="1" si="845"/>
        <v>6.1364923863961249E-4</v>
      </c>
      <c r="IV413" s="223">
        <f t="shared" ca="1" si="846"/>
        <v>4.0693446911014999E-4</v>
      </c>
      <c r="IW413" s="223">
        <f t="shared" ca="1" si="847"/>
        <v>-3.773955565809031E-4</v>
      </c>
      <c r="IX413" s="223">
        <f t="shared" ca="1" si="848"/>
        <v>-6.260387637888581E-4</v>
      </c>
      <c r="IY413" s="223">
        <f t="shared" ca="1" si="849"/>
        <v>1.3936635590434433E-5</v>
      </c>
      <c r="IZ413" s="223">
        <f t="shared" ca="1" si="850"/>
        <v>6.3412994731762223E-4</v>
      </c>
      <c r="JA413" s="223">
        <f t="shared" ca="1" si="851"/>
        <v>3.5421977859854265E-4</v>
      </c>
      <c r="JB413" s="223">
        <f t="shared" ca="1" si="852"/>
        <v>-4.2848079910237587E-4</v>
      </c>
    </row>
    <row r="414" spans="2:262">
      <c r="B414" s="230">
        <v>53</v>
      </c>
      <c r="C414" s="229">
        <f t="shared" si="853"/>
        <v>1.0351562500000005E-3</v>
      </c>
      <c r="D414" s="226">
        <f t="shared" ca="1" si="597"/>
        <v>58.207092148341701</v>
      </c>
      <c r="E414" s="225">
        <f ca="1">BG361</f>
        <v>0.10709214834169667</v>
      </c>
      <c r="F414" s="224">
        <v>53</v>
      </c>
      <c r="G414" s="223">
        <f t="shared" ca="1" si="854"/>
        <v>5.5074140865806127E-4</v>
      </c>
      <c r="H414" s="223">
        <f t="shared" ca="1" si="598"/>
        <v>-1.8608225744900315E-4</v>
      </c>
      <c r="I414" s="223">
        <f t="shared" ca="1" si="599"/>
        <v>-6.5000243266081646E-4</v>
      </c>
      <c r="J414" s="223">
        <f t="shared" ca="1" si="600"/>
        <v>-1.6064562491171347E-4</v>
      </c>
      <c r="K414" s="223">
        <f t="shared" ca="1" si="601"/>
        <v>5.6430995746785373E-4</v>
      </c>
      <c r="L414" s="223">
        <f t="shared" ca="1" si="602"/>
        <v>4.6166295456530137E-4</v>
      </c>
      <c r="M414" s="223">
        <f t="shared" ca="1" si="603"/>
        <v>-3.1804715819561325E-4</v>
      </c>
      <c r="N414" s="223">
        <f t="shared" ca="1" si="604"/>
        <v>-6.313174237041159E-4</v>
      </c>
      <c r="O414" s="223">
        <f t="shared" ca="1" si="605"/>
        <v>-1.8713663640533757E-5</v>
      </c>
      <c r="P414" s="223">
        <f t="shared" ca="1" si="606"/>
        <v>6.213350780400668E-4</v>
      </c>
      <c r="Q414" s="223">
        <f t="shared" ca="1" si="607"/>
        <v>3.501496476004287E-4</v>
      </c>
      <c r="R414" s="223">
        <f t="shared" ca="1" si="608"/>
        <v>-4.3455632195931826E-4</v>
      </c>
      <c r="S414" s="223">
        <f t="shared" ca="1" si="609"/>
        <v>-5.8195307741626715E-4</v>
      </c>
      <c r="T414" s="223">
        <f t="shared" ca="1" si="610"/>
        <v>1.2412770196192676E-4</v>
      </c>
      <c r="U414" s="223">
        <f t="shared" ca="1" si="611"/>
        <v>6.4816596075484333E-4</v>
      </c>
      <c r="V414" s="223">
        <f t="shared" ca="1" si="612"/>
        <v>2.2162055942665537E-4</v>
      </c>
      <c r="W414" s="223">
        <f t="shared" ca="1" si="613"/>
        <v>-5.2994789971921841E-4</v>
      </c>
      <c r="X414" s="223">
        <f t="shared" ca="1" si="614"/>
        <v>-5.0430829073094233E-4</v>
      </c>
      <c r="Y414" s="223">
        <f t="shared" ca="1" si="615"/>
        <v>2.6093699004261183E-4</v>
      </c>
      <c r="Z414" s="223">
        <f t="shared" ca="1" si="616"/>
        <v>6.4349873901387315E-4</v>
      </c>
      <c r="AA414" s="223">
        <f t="shared" ca="1" si="617"/>
        <v>8.2321656185406142E-5</v>
      </c>
      <c r="AB414" s="223">
        <f t="shared" ca="1" si="618"/>
        <v>-5.9958626717165203E-4</v>
      </c>
      <c r="AC414" s="223">
        <f t="shared" ca="1" si="619"/>
        <v>-4.0215626950827321E-4</v>
      </c>
      <c r="AD414" s="223">
        <f t="shared" ca="1" si="620"/>
        <v>3.850658520189127E-4</v>
      </c>
      <c r="AE414" s="223">
        <f t="shared" ca="1" si="621"/>
        <v>6.0756021991104265E-4</v>
      </c>
      <c r="AF414" s="223">
        <f t="shared" ca="1" si="622"/>
        <v>-6.0977728849855072E-5</v>
      </c>
      <c r="AG414" s="223">
        <f t="shared" ca="1" si="623"/>
        <v>-6.4008729632324471E-4</v>
      </c>
      <c r="AH414" s="223">
        <f t="shared" ca="1" si="624"/>
        <v>-2.8046116680419727E-4</v>
      </c>
      <c r="AI414" s="223">
        <f t="shared" ca="1" si="625"/>
        <v>4.904821539972958E-4</v>
      </c>
      <c r="AJ414" s="223">
        <f t="shared" ca="1" si="626"/>
        <v>5.420968623738912E-4</v>
      </c>
      <c r="AK414" s="223">
        <f t="shared" ca="1" si="627"/>
        <v>-2.0131385603283262E-4</v>
      </c>
      <c r="AL414" s="223">
        <f t="shared" ca="1" si="628"/>
        <v>-6.4948280969473352E-4</v>
      </c>
      <c r="AM414" s="223">
        <f t="shared" ca="1" si="629"/>
        <v>-1.4513684617961929E-4</v>
      </c>
      <c r="AN414" s="223">
        <f t="shared" ca="1" si="630"/>
        <v>5.7206311278318117E-4</v>
      </c>
      <c r="AO414" s="223">
        <f t="shared" ca="1" si="631"/>
        <v>4.5028990669977276E-4</v>
      </c>
      <c r="AP414" s="223">
        <f t="shared" ca="1" si="632"/>
        <v>-3.3186698742515824E-4</v>
      </c>
      <c r="AQ414" s="223">
        <f t="shared" ca="1" si="633"/>
        <v>-6.2731622536187439E-4</v>
      </c>
      <c r="AR414" s="223">
        <f t="shared" ca="1" si="634"/>
        <v>-2.7594931248649084E-6</v>
      </c>
      <c r="AS414" s="223">
        <f t="shared" ca="1" si="635"/>
        <v>6.2584424132074417E-4</v>
      </c>
      <c r="AT414" s="223">
        <f t="shared" ca="1" si="636"/>
        <v>3.3660077982974564E-4</v>
      </c>
      <c r="AU414" s="223">
        <f t="shared" ca="1" si="637"/>
        <v>-4.4629279700756009E-4</v>
      </c>
      <c r="AV414" s="223">
        <f t="shared" ca="1" si="638"/>
        <v>-5.7466474489188701E-4</v>
      </c>
      <c r="AW414" s="223">
        <f t="shared" ca="1" si="639"/>
        <v>1.3975195954010918E-4</v>
      </c>
      <c r="AX414" s="223">
        <f t="shared" ca="1" si="640"/>
        <v>6.4921200587481445E-4</v>
      </c>
      <c r="AY414" s="223">
        <f t="shared" ca="1" si="641"/>
        <v>2.0655428900525212E-4</v>
      </c>
      <c r="AZ414" s="223">
        <f t="shared" ca="1" si="642"/>
        <v>-5.3903067789709688E-4</v>
      </c>
      <c r="BA414" s="223">
        <f t="shared" ca="1" si="643"/>
        <v>-4.9408700593625153E-4</v>
      </c>
      <c r="BB414" s="223">
        <f t="shared" ca="1" si="644"/>
        <v>2.7547206232555023E-4</v>
      </c>
      <c r="BC414" s="223">
        <f t="shared" ca="1" si="645"/>
        <v>6.4103083263653991E-4</v>
      </c>
      <c r="BD414" s="223">
        <f t="shared" ca="1" si="646"/>
        <v>6.6470139672290829E-5</v>
      </c>
      <c r="BE414" s="223">
        <f t="shared" ca="1" si="647"/>
        <v>-6.0557396415306173E-4</v>
      </c>
      <c r="BF414" s="223">
        <f t="shared" ca="1" si="648"/>
        <v>-3.894987433408264E-4</v>
      </c>
      <c r="BG414" s="223">
        <f t="shared" ca="1" si="649"/>
        <v>3.9780539641418196E-4</v>
      </c>
      <c r="BH414" s="223">
        <f t="shared" ca="1" si="650"/>
        <v>6.0169829177287356E-4</v>
      </c>
      <c r="BI414" s="223">
        <f t="shared" ca="1" si="651"/>
        <v>-7.6844175280826811E-5</v>
      </c>
      <c r="BJ414" s="223">
        <f t="shared" ca="1" si="652"/>
        <v>-6.4268893554293835E-4</v>
      </c>
      <c r="BK414" s="223">
        <f t="shared" ca="1" si="653"/>
        <v>-2.6598250111370847E-4</v>
      </c>
      <c r="BL414" s="223">
        <f t="shared" ca="1" si="654"/>
        <v>5.0080708291872671E-4</v>
      </c>
      <c r="BM414" s="223">
        <f t="shared" ca="1" si="655"/>
        <v>5.3312577721013259E-4</v>
      </c>
      <c r="BN414" s="223">
        <f t="shared" ca="1" si="656"/>
        <v>-2.1642419067739559E-4</v>
      </c>
      <c r="BO414" s="223">
        <f t="shared" ca="1" si="657"/>
        <v>-6.4857196256981695E-4</v>
      </c>
      <c r="BP414" s="223">
        <f t="shared" ca="1" si="658"/>
        <v>-1.2954064243840731E-4</v>
      </c>
      <c r="BQ414" s="223">
        <f t="shared" ca="1" si="659"/>
        <v>5.7947167867018485E-4</v>
      </c>
      <c r="BR414" s="223">
        <f t="shared" ca="1" si="660"/>
        <v>4.3864562103187072E-4</v>
      </c>
      <c r="BS414" s="223">
        <f t="shared" ca="1" si="661"/>
        <v>-3.454869123907813E-4</v>
      </c>
      <c r="BT414" s="223">
        <f t="shared" ca="1" si="662"/>
        <v>-6.2293715518233947E-4</v>
      </c>
      <c r="BU414" s="223">
        <f t="shared" ca="1" si="663"/>
        <v>1.3196339606281777E-5</v>
      </c>
      <c r="BV414" s="223">
        <f t="shared" ca="1" si="664"/>
        <v>6.2997641943227513E-4</v>
      </c>
      <c r="BW414" s="223">
        <f t="shared" ca="1" si="665"/>
        <v>3.2284915633560597E-4</v>
      </c>
      <c r="BX414" s="223">
        <f t="shared" ca="1" si="666"/>
        <v>-4.577604419628438E-4</v>
      </c>
      <c r="BY414" s="223">
        <f t="shared" ca="1" si="667"/>
        <v>-5.6703025581328272E-4</v>
      </c>
      <c r="BZ414" s="223">
        <f t="shared" ca="1" si="668"/>
        <v>1.5529203576352912E-4</v>
      </c>
      <c r="CA414" s="223">
        <f t="shared" ca="1" si="669"/>
        <v>6.4986698995804699E-4</v>
      </c>
      <c r="CB414" s="223">
        <f t="shared" ca="1" si="670"/>
        <v>1.9136359800371445E-4</v>
      </c>
      <c r="CC414" s="223">
        <f t="shared" ca="1" si="671"/>
        <v>-5.4778876415026813E-4</v>
      </c>
      <c r="CD414" s="223">
        <f t="shared" ca="1" si="672"/>
        <v>-4.8356810160428957E-4</v>
      </c>
      <c r="CE414" s="223">
        <f t="shared" ca="1" si="673"/>
        <v>2.8984120053870749E-4</v>
      </c>
      <c r="CF414" s="223">
        <f t="shared" ca="1" si="674"/>
        <v>6.3817679325531382E-4</v>
      </c>
      <c r="CG414" s="223">
        <f t="shared" ca="1" si="675"/>
        <v>5.0578584032515562E-5</v>
      </c>
      <c r="CH414" s="223">
        <f t="shared" ca="1" si="676"/>
        <v>-6.111968860223353E-4</v>
      </c>
      <c r="CI414" s="223">
        <f t="shared" ca="1" si="677"/>
        <v>-3.7660659769469835E-4</v>
      </c>
      <c r="CJ414" s="223">
        <f t="shared" ca="1" si="678"/>
        <v>4.1030531771355319E-4</v>
      </c>
      <c r="CK414" s="223">
        <f t="shared" ca="1" si="679"/>
        <v>5.9547392308268712E-4</v>
      </c>
      <c r="CL414" s="223">
        <f t="shared" ca="1" si="680"/>
        <v>-9.2664333653998099E-5</v>
      </c>
      <c r="CM414" s="223">
        <f t="shared" ca="1" si="681"/>
        <v>-6.4490344297954806E-4</v>
      </c>
      <c r="CN414" s="223">
        <f t="shared" ca="1" si="682"/>
        <v>-2.513436175102709E-4</v>
      </c>
      <c r="CO414" s="223">
        <f t="shared" ca="1" si="683"/>
        <v>5.108303443797903E-4</v>
      </c>
      <c r="CP414" s="223">
        <f t="shared" ca="1" si="684"/>
        <v>5.2383355701303923E-4</v>
      </c>
      <c r="CQ414" s="223">
        <f t="shared" ca="1" si="685"/>
        <v>-2.3140415948212067E-4</v>
      </c>
      <c r="CR414" s="223">
        <f t="shared" ca="1" si="686"/>
        <v>-6.4727043994631584E-4</v>
      </c>
      <c r="CS414" s="223">
        <f t="shared" ca="1" si="687"/>
        <v>-1.138664082580224E-4</v>
      </c>
      <c r="CT414" s="223">
        <f t="shared" ca="1" si="688"/>
        <v>5.8653119248579526E-4</v>
      </c>
      <c r="CU414" s="223">
        <f t="shared" ca="1" si="689"/>
        <v>4.2673711164387525E-4</v>
      </c>
      <c r="CV414" s="223">
        <f t="shared" ca="1" si="690"/>
        <v>-3.5889872895897182E-4</v>
      </c>
      <c r="CW414" s="223">
        <f t="shared" ca="1" si="691"/>
        <v>-6.1818285095364316E-4</v>
      </c>
      <c r="CX414" s="223">
        <f t="shared" ca="1" si="692"/>
        <v>2.9144223355892583E-5</v>
      </c>
      <c r="CY414" s="223">
        <f t="shared" ca="1" si="693"/>
        <v>6.337291233050724E-4</v>
      </c>
      <c r="CZ414" s="223">
        <f t="shared" ca="1" si="694"/>
        <v>3.089030605817973E-4</v>
      </c>
      <c r="DA414" s="223">
        <f t="shared" ca="1" si="695"/>
        <v>-4.6895234914465776E-4</v>
      </c>
      <c r="DB414" s="223">
        <f t="shared" ca="1" si="696"/>
        <v>-5.5905420891120335E-4</v>
      </c>
      <c r="DC414" s="223">
        <f t="shared" ca="1" si="697"/>
        <v>1.7073856987133952E-4</v>
      </c>
      <c r="DD414" s="223">
        <f t="shared" ca="1" si="698"/>
        <v>6.5013051846662105E-4</v>
      </c>
      <c r="DE414" s="223">
        <f t="shared" ca="1" si="699"/>
        <v>1.7605763672628506E-4</v>
      </c>
      <c r="DF414" s="223">
        <f t="shared" ca="1" si="700"/>
        <v>-5.5621688293506111E-4</v>
      </c>
      <c r="DG414" s="223">
        <f t="shared" ca="1" si="701"/>
        <v>-4.727579139296941E-4</v>
      </c>
      <c r="DH414" s="223">
        <f t="shared" ca="1" si="702"/>
        <v>3.0403574925052092E-4</v>
      </c>
      <c r="DI414" s="223">
        <f t="shared" ca="1" si="703"/>
        <v>6.3493834003679531E-4</v>
      </c>
      <c r="DJ414" s="223">
        <f t="shared" ca="1" si="704"/>
        <v>3.4656561744983417E-5</v>
      </c>
      <c r="DK414" s="223">
        <f t="shared" ca="1" si="705"/>
        <v>-6.1645164574159264E-4</v>
      </c>
      <c r="DL414" s="223">
        <f t="shared" ca="1" si="706"/>
        <v>-3.6348759831633166E-4</v>
      </c>
      <c r="DM414" s="223">
        <f t="shared" ca="1" si="707"/>
        <v>4.2255808643183078E-4</v>
      </c>
      <c r="DN414" s="223">
        <f t="shared" ca="1" si="708"/>
        <v>5.8889086316743977E-4</v>
      </c>
      <c r="DO414" s="223">
        <f t="shared" ca="1" si="709"/>
        <v>-1.0842867449751891E-4</v>
      </c>
      <c r="DP414" s="223">
        <f t="shared" ca="1" si="710"/>
        <v>-6.4672948469659901E-4</v>
      </c>
      <c r="DQ414" s="223">
        <f t="shared" ca="1" si="711"/>
        <v>-2.3655333390998831E-4</v>
      </c>
      <c r="DR414" s="223">
        <f t="shared" ca="1" si="712"/>
        <v>5.2054590074257631E-4</v>
      </c>
      <c r="DS414" s="223">
        <f t="shared" ca="1" si="713"/>
        <v>5.1422579906860522E-4</v>
      </c>
      <c r="DT414" s="223">
        <f t="shared" ca="1" si="714"/>
        <v>-2.4624473907393254E-4</v>
      </c>
      <c r="DU414" s="223">
        <f t="shared" ca="1" si="715"/>
        <v>-6.4557902581279187E-4</v>
      </c>
      <c r="DV414" s="223">
        <f t="shared" ca="1" si="716"/>
        <v>-9.8123585211051367E-5</v>
      </c>
      <c r="DW414" s="223">
        <f t="shared" ca="1" si="717"/>
        <v>5.9323740184287043E-4</v>
      </c>
      <c r="DX414" s="223">
        <f t="shared" ca="1" si="718"/>
        <v>4.1457155177655389E-4</v>
      </c>
      <c r="DY414" s="223">
        <f t="shared" ca="1" si="719"/>
        <v>-3.7209435835293289E-4</v>
      </c>
      <c r="DZ414" s="223">
        <f t="shared" ca="1" si="720"/>
        <v>-6.1305617649088111E-4</v>
      </c>
      <c r="EA414" s="223">
        <f t="shared" ca="1" si="721"/>
        <v>4.507455171512642E-5</v>
      </c>
      <c r="EB414" s="223">
        <f t="shared" ca="1" si="722"/>
        <v>6.3710009245065296E-4</v>
      </c>
      <c r="EC414" s="223">
        <f t="shared" ca="1" si="723"/>
        <v>2.9477089317493177E-4</v>
      </c>
      <c r="ED414" s="223">
        <f t="shared" ca="1" si="724"/>
        <v>-4.7986177696660471E-4</v>
      </c>
      <c r="EE414" s="223">
        <f t="shared" ca="1" si="725"/>
        <v>-5.5074140865805921E-4</v>
      </c>
      <c r="EF414" s="223">
        <f t="shared" ca="1" si="726"/>
        <v>1.8608225744899467E-4</v>
      </c>
      <c r="EG414" s="223">
        <f t="shared" ca="1" si="727"/>
        <v>6.5000243266081657E-4</v>
      </c>
      <c r="EH414" s="223">
        <f t="shared" ca="1" si="728"/>
        <v>1.6064562491171092E-4</v>
      </c>
      <c r="EI414" s="223">
        <f t="shared" ca="1" si="729"/>
        <v>-5.6430995746784886E-4</v>
      </c>
      <c r="EJ414" s="223">
        <f t="shared" ca="1" si="730"/>
        <v>-4.6166295456530435E-4</v>
      </c>
      <c r="EK414" s="223">
        <f t="shared" ca="1" si="731"/>
        <v>3.1804715819561461E-4</v>
      </c>
      <c r="EL414" s="223">
        <f t="shared" ca="1" si="732"/>
        <v>6.3131742370411406E-4</v>
      </c>
      <c r="EM414" s="223">
        <f t="shared" ca="1" si="733"/>
        <v>1.8713663640539178E-5</v>
      </c>
      <c r="EN414" s="223">
        <f t="shared" ca="1" si="734"/>
        <v>-6.2133507804006691E-4</v>
      </c>
      <c r="EO414" s="223">
        <f t="shared" ca="1" si="735"/>
        <v>-3.5014964760042344E-4</v>
      </c>
      <c r="EP414" s="223">
        <f t="shared" ca="1" si="736"/>
        <v>4.3455632195931349E-4</v>
      </c>
      <c r="EQ414" s="223">
        <f t="shared" ca="1" si="737"/>
        <v>5.8195307741626802E-4</v>
      </c>
      <c r="ER414" s="223">
        <f t="shared" ca="1" si="738"/>
        <v>-1.2412770196193164E-4</v>
      </c>
      <c r="ES414" s="223">
        <f t="shared" ca="1" si="739"/>
        <v>-6.4816596075484279E-4</v>
      </c>
      <c r="ET414" s="223">
        <f t="shared" ca="1" si="740"/>
        <v>-2.2162055942665722E-4</v>
      </c>
      <c r="EU414" s="223">
        <f t="shared" ca="1" si="741"/>
        <v>5.2994789971921993E-4</v>
      </c>
      <c r="EV414" s="223">
        <f t="shared" ca="1" si="742"/>
        <v>5.0430829073094797E-4</v>
      </c>
      <c r="EW414" s="223">
        <f t="shared" ca="1" si="743"/>
        <v>-2.6093699004261009E-4</v>
      </c>
      <c r="EX414" s="223">
        <f t="shared" ca="1" si="744"/>
        <v>-6.4349873901387272E-4</v>
      </c>
      <c r="EY414" s="223">
        <f t="shared" ca="1" si="745"/>
        <v>-8.2321656185417201E-5</v>
      </c>
      <c r="EZ414" s="223">
        <f t="shared" ca="1" si="746"/>
        <v>5.9958626717165051E-4</v>
      </c>
      <c r="FA414" s="223">
        <f t="shared" ca="1" si="747"/>
        <v>4.0215626950827109E-4</v>
      </c>
      <c r="FB414" s="223">
        <f t="shared" ca="1" si="748"/>
        <v>-3.8506585201890375E-4</v>
      </c>
      <c r="FC414" s="223">
        <f t="shared" ca="1" si="749"/>
        <v>-6.0756021991104493E-4</v>
      </c>
      <c r="FD414" s="223">
        <f t="shared" ca="1" si="750"/>
        <v>6.0977728849853175E-5</v>
      </c>
      <c r="FE414" s="223">
        <f t="shared" ca="1" si="751"/>
        <v>6.4008729632324601E-4</v>
      </c>
      <c r="FF414" s="223">
        <f t="shared" ca="1" si="752"/>
        <v>2.8046116680420323E-4</v>
      </c>
      <c r="FG414" s="223">
        <f t="shared" ca="1" si="753"/>
        <v>-4.9048215399729461E-4</v>
      </c>
      <c r="FH414" s="223">
        <f t="shared" ca="1" si="754"/>
        <v>-5.4209686237388719E-4</v>
      </c>
      <c r="FI414" s="223">
        <f t="shared" ca="1" si="755"/>
        <v>2.0131385603282636E-4</v>
      </c>
      <c r="FJ414" s="223">
        <f t="shared" ca="1" si="756"/>
        <v>6.4948280969473362E-4</v>
      </c>
      <c r="FK414" s="223">
        <f t="shared" ca="1" si="757"/>
        <v>1.4513684617961669E-4</v>
      </c>
      <c r="FL414" s="223">
        <f t="shared" ca="1" si="758"/>
        <v>-5.7206311278317585E-4</v>
      </c>
      <c r="FM414" s="223">
        <f t="shared" ca="1" si="759"/>
        <v>-4.5028990669977417E-4</v>
      </c>
      <c r="FN414" s="223">
        <f t="shared" ca="1" si="760"/>
        <v>3.3186698742516057E-4</v>
      </c>
      <c r="FO414" s="223">
        <f t="shared" ca="1" si="761"/>
        <v>6.2731622536187732E-4</v>
      </c>
      <c r="FP414" s="223">
        <f t="shared" ca="1" si="762"/>
        <v>2.7594931248668057E-6</v>
      </c>
      <c r="FQ414" s="223">
        <f t="shared" ca="1" si="763"/>
        <v>-6.2584424132074482E-4</v>
      </c>
      <c r="FR414" s="223">
        <f t="shared" ca="1" si="764"/>
        <v>-3.3660077982973935E-4</v>
      </c>
      <c r="FS414" s="223">
        <f t="shared" ca="1" si="765"/>
        <v>4.4629279700755532E-4</v>
      </c>
      <c r="FT414" s="223">
        <f t="shared" ca="1" si="766"/>
        <v>5.7466474489188788E-4</v>
      </c>
      <c r="FU414" s="223">
        <f t="shared" ca="1" si="767"/>
        <v>-1.3975195954011628E-4</v>
      </c>
      <c r="FV414" s="223">
        <f t="shared" ca="1" si="768"/>
        <v>-6.4921200587481423E-4</v>
      </c>
      <c r="FW414" s="223">
        <f t="shared" ca="1" si="769"/>
        <v>-2.0655428900525393E-4</v>
      </c>
      <c r="FX414" s="223">
        <f t="shared" ca="1" si="770"/>
        <v>5.39030677897101E-4</v>
      </c>
      <c r="FY414" s="223">
        <f t="shared" ca="1" si="771"/>
        <v>4.9408700593625587E-4</v>
      </c>
      <c r="FZ414" s="223">
        <f t="shared" ca="1" si="772"/>
        <v>-2.754720623255485E-4</v>
      </c>
      <c r="GA414" s="223">
        <f t="shared" ca="1" si="773"/>
        <v>-6.4103083263653937E-4</v>
      </c>
      <c r="GB414" s="223">
        <f t="shared" ca="1" si="774"/>
        <v>-6.6470139672301942E-5</v>
      </c>
      <c r="GC414" s="223">
        <f t="shared" ca="1" si="775"/>
        <v>6.0557396415306098E-4</v>
      </c>
      <c r="GD414" s="223">
        <f t="shared" ca="1" si="776"/>
        <v>3.8949874334082797E-4</v>
      </c>
      <c r="GE414" s="223">
        <f t="shared" ca="1" si="777"/>
        <v>-3.9780539641417318E-4</v>
      </c>
      <c r="GF414" s="223">
        <f t="shared" ca="1" si="778"/>
        <v>-6.0169829177287432E-4</v>
      </c>
      <c r="GG414" s="223">
        <f t="shared" ca="1" si="779"/>
        <v>7.6844175280824914E-5</v>
      </c>
      <c r="GH414" s="223">
        <f t="shared" ca="1" si="780"/>
        <v>6.4268893554293672E-4</v>
      </c>
      <c r="GI414" s="223">
        <f t="shared" ca="1" si="781"/>
        <v>2.6598250111371021E-4</v>
      </c>
      <c r="GJ414" s="223">
        <f t="shared" ca="1" si="782"/>
        <v>-5.0080708291872541E-4</v>
      </c>
      <c r="GK414" s="223">
        <f t="shared" ca="1" si="783"/>
        <v>-5.3312577721012836E-4</v>
      </c>
      <c r="GL414" s="223">
        <f t="shared" ca="1" si="784"/>
        <v>2.1642419067739374E-4</v>
      </c>
      <c r="GM414" s="223">
        <f t="shared" ca="1" si="785"/>
        <v>6.4857196256981706E-4</v>
      </c>
      <c r="GN414" s="223">
        <f t="shared" ca="1" si="786"/>
        <v>1.295406424384001E-4</v>
      </c>
      <c r="GO414" s="223">
        <f t="shared" ca="1" si="787"/>
        <v>-5.7947167867017976E-4</v>
      </c>
      <c r="GP414" s="223">
        <f t="shared" ca="1" si="788"/>
        <v>-4.3864562103187213E-4</v>
      </c>
      <c r="GQ414" s="223">
        <f t="shared" ca="1" si="789"/>
        <v>3.4548691239078748E-4</v>
      </c>
      <c r="GR414" s="223">
        <f t="shared" ca="1" si="790"/>
        <v>6.2293715518234262E-4</v>
      </c>
      <c r="GS414" s="223">
        <f t="shared" ca="1" si="791"/>
        <v>-1.3196339606279879E-5</v>
      </c>
      <c r="GT414" s="223">
        <f t="shared" ca="1" si="792"/>
        <v>-6.2997641943227469E-4</v>
      </c>
      <c r="GU414" s="223">
        <f t="shared" ca="1" si="793"/>
        <v>-3.2284915633559968E-4</v>
      </c>
      <c r="GV414" s="223">
        <f t="shared" ca="1" si="794"/>
        <v>4.5776044196284239E-4</v>
      </c>
      <c r="GW414" s="223">
        <f t="shared" ca="1" si="795"/>
        <v>5.6703025581329269E-4</v>
      </c>
      <c r="GX414" s="223">
        <f t="shared" ca="1" si="796"/>
        <v>-1.5529203576353625E-4</v>
      </c>
      <c r="GY414" s="223">
        <f t="shared" ca="1" si="797"/>
        <v>-6.4986698995804699E-4</v>
      </c>
      <c r="GZ414" s="223">
        <f t="shared" ca="1" si="798"/>
        <v>-1.9136359800373388E-4</v>
      </c>
      <c r="HA414" s="223">
        <f t="shared" ca="1" si="799"/>
        <v>5.4778876415027204E-4</v>
      </c>
      <c r="HB414" s="223">
        <f t="shared" ca="1" si="800"/>
        <v>4.8356810160429087E-4</v>
      </c>
      <c r="HC414" s="223">
        <f t="shared" ca="1" si="801"/>
        <v>-2.8984120053868927E-4</v>
      </c>
      <c r="HD414" s="223">
        <f t="shared" ca="1" si="802"/>
        <v>-6.3817679325531241E-4</v>
      </c>
      <c r="HE414" s="223">
        <f t="shared" ca="1" si="803"/>
        <v>-5.0578584032526675E-5</v>
      </c>
      <c r="HF414" s="223">
        <f t="shared" ca="1" si="804"/>
        <v>6.1119688602234094E-4</v>
      </c>
      <c r="HG414" s="223">
        <f t="shared" ca="1" si="805"/>
        <v>3.7660659769469238E-4</v>
      </c>
      <c r="HH414" s="223">
        <f t="shared" ca="1" si="806"/>
        <v>-4.1030531771354452E-4</v>
      </c>
      <c r="HI414" s="223">
        <f t="shared" ca="1" si="807"/>
        <v>-5.9547392308268051E-4</v>
      </c>
      <c r="HJ414" s="223">
        <f t="shared" ca="1" si="808"/>
        <v>9.2664333653996202E-5</v>
      </c>
      <c r="HK414" s="223">
        <f t="shared" ca="1" si="809"/>
        <v>6.4490344297954676E-4</v>
      </c>
      <c r="HL414" s="223">
        <f t="shared" ca="1" si="810"/>
        <v>2.5134361751025561E-4</v>
      </c>
      <c r="HM414" s="223">
        <f t="shared" ca="1" si="811"/>
        <v>-5.108303443797891E-4</v>
      </c>
      <c r="HN414" s="223">
        <f t="shared" ca="1" si="812"/>
        <v>-5.2383355701304585E-4</v>
      </c>
      <c r="HO414" s="223">
        <f t="shared" ca="1" si="813"/>
        <v>2.3140415948213612E-4</v>
      </c>
      <c r="HP414" s="223">
        <f t="shared" ca="1" si="814"/>
        <v>6.4727043994631606E-4</v>
      </c>
      <c r="HQ414" s="223">
        <f t="shared" ca="1" si="815"/>
        <v>1.138664082580334E-4</v>
      </c>
      <c r="HR414" s="223">
        <f t="shared" ca="1" si="816"/>
        <v>-5.8653119248580242E-4</v>
      </c>
      <c r="HS414" s="223">
        <f t="shared" ca="1" si="817"/>
        <v>-4.2673711164387666E-4</v>
      </c>
      <c r="HT414" s="223">
        <f t="shared" ca="1" si="818"/>
        <v>3.5889872895896249E-4</v>
      </c>
      <c r="HU414" s="223">
        <f t="shared" ca="1" si="819"/>
        <v>6.1818285095364088E-4</v>
      </c>
      <c r="HV414" s="223">
        <f t="shared" ca="1" si="820"/>
        <v>-2.9144223355890631E-5</v>
      </c>
      <c r="HW414" s="223">
        <f t="shared" ca="1" si="821"/>
        <v>-6.337291233050698E-4</v>
      </c>
      <c r="HX414" s="223">
        <f t="shared" ca="1" si="822"/>
        <v>-3.0890306058179091E-4</v>
      </c>
      <c r="HY414" s="223">
        <f t="shared" ca="1" si="823"/>
        <v>4.689523491446564E-4</v>
      </c>
      <c r="HZ414" s="223">
        <f t="shared" ca="1" si="824"/>
        <v>5.5905420891121376E-4</v>
      </c>
      <c r="IA414" s="223">
        <f t="shared" ca="1" si="825"/>
        <v>-1.7073856987135546E-4</v>
      </c>
      <c r="IB414" s="223">
        <f t="shared" ca="1" si="826"/>
        <v>-6.5013051846662105E-4</v>
      </c>
      <c r="IC414" s="223">
        <f t="shared" ca="1" si="827"/>
        <v>-1.7605763672630471E-4</v>
      </c>
      <c r="ID414" s="223">
        <f t="shared" ca="1" si="828"/>
        <v>5.5621688293506014E-4</v>
      </c>
      <c r="IE414" s="223">
        <f t="shared" ca="1" si="829"/>
        <v>4.1696067077734943E-4</v>
      </c>
      <c r="IF414" s="223">
        <f t="shared" ca="1" si="830"/>
        <v>-3.0403574925050292E-4</v>
      </c>
      <c r="IG414" s="223">
        <f t="shared" ca="1" si="831"/>
        <v>-6.3493834003679563E-4</v>
      </c>
      <c r="IH414" s="223">
        <f t="shared" ca="1" si="832"/>
        <v>-3.465656174498526E-5</v>
      </c>
      <c r="II414" s="223">
        <f t="shared" ca="1" si="833"/>
        <v>6.1645164574158614E-4</v>
      </c>
      <c r="IJ414" s="223">
        <f t="shared" ca="1" si="834"/>
        <v>3.6348759831633328E-4</v>
      </c>
      <c r="IK414" s="223">
        <f t="shared" ca="1" si="835"/>
        <v>-4.2255808643182927E-4</v>
      </c>
      <c r="IL414" s="223">
        <f t="shared" ca="1" si="836"/>
        <v>-5.8889086316744844E-4</v>
      </c>
      <c r="IM414" s="223">
        <f t="shared" ca="1" si="837"/>
        <v>1.0842867449751707E-4</v>
      </c>
      <c r="IN414" s="223">
        <f t="shared" ca="1" si="838"/>
        <v>6.467294846965988E-4</v>
      </c>
      <c r="IO414" s="223">
        <f t="shared" ca="1" si="839"/>
        <v>2.3655333390997286E-4</v>
      </c>
      <c r="IP414" s="223">
        <f t="shared" ca="1" si="840"/>
        <v>-5.2054590074257512E-4</v>
      </c>
      <c r="IQ414" s="223">
        <f t="shared" ca="1" si="841"/>
        <v>-5.1422579906860641E-4</v>
      </c>
      <c r="IR414" s="223">
        <f t="shared" ca="1" si="842"/>
        <v>2.4624473907394783E-4</v>
      </c>
      <c r="IS414" s="223">
        <f t="shared" ca="1" si="843"/>
        <v>6.4557902581279208E-4</v>
      </c>
      <c r="IT414" s="223">
        <f t="shared" ca="1" si="844"/>
        <v>9.8123585211053318E-5</v>
      </c>
      <c r="IU414" s="223">
        <f t="shared" ca="1" si="845"/>
        <v>-5.9323740184287716E-4</v>
      </c>
      <c r="IV414" s="223">
        <f t="shared" ca="1" si="846"/>
        <v>-4.1457155177655535E-4</v>
      </c>
      <c r="IW414" s="223">
        <f t="shared" ca="1" si="847"/>
        <v>3.7209435835291614E-4</v>
      </c>
      <c r="IX414" s="223">
        <f t="shared" ca="1" si="848"/>
        <v>6.1305617649087558E-4</v>
      </c>
      <c r="IY414" s="223">
        <f t="shared" ca="1" si="849"/>
        <v>-4.5074551715124577E-5</v>
      </c>
      <c r="IZ414" s="223">
        <f t="shared" ca="1" si="850"/>
        <v>-6.3710009245064884E-4</v>
      </c>
      <c r="JA414" s="223">
        <f t="shared" ca="1" si="851"/>
        <v>-2.9477089317491703E-4</v>
      </c>
      <c r="JB414" s="223">
        <f t="shared" ca="1" si="852"/>
        <v>4.7986177696660341E-4</v>
      </c>
    </row>
    <row r="415" spans="2:262">
      <c r="B415" s="230">
        <v>54</v>
      </c>
      <c r="C415" s="229">
        <f t="shared" si="853"/>
        <v>1.0546875000000005E-3</v>
      </c>
      <c r="D415" s="226">
        <f t="shared" ca="1" si="597"/>
        <v>58.204242348051139</v>
      </c>
      <c r="E415" s="225">
        <f ca="1">BH361</f>
        <v>0.10424234805113539</v>
      </c>
      <c r="F415" s="224">
        <v>54</v>
      </c>
      <c r="G415" s="223">
        <f t="shared" ca="1" si="854"/>
        <v>-3.0440926168152677E-4</v>
      </c>
      <c r="H415" s="223">
        <f t="shared" ca="1" si="598"/>
        <v>7.942810266986771E-5</v>
      </c>
      <c r="I415" s="223">
        <f t="shared" ca="1" si="599"/>
        <v>3.4300817103372549E-4</v>
      </c>
      <c r="J415" s="223">
        <f t="shared" ca="1" si="600"/>
        <v>8.7260271542260629E-5</v>
      </c>
      <c r="K415" s="223">
        <f t="shared" ca="1" si="601"/>
        <v>-3.0060313807823318E-4</v>
      </c>
      <c r="L415" s="223">
        <f t="shared" ca="1" si="602"/>
        <v>-2.3334148068173029E-4</v>
      </c>
      <c r="M415" s="223">
        <f t="shared" ca="1" si="603"/>
        <v>1.8720842816835129E-4</v>
      </c>
      <c r="N415" s="223">
        <f t="shared" ca="1" si="604"/>
        <v>3.2431735579323696E-4</v>
      </c>
      <c r="O415" s="223">
        <f t="shared" ca="1" si="605"/>
        <v>-2.9603049255568707E-5</v>
      </c>
      <c r="P415" s="223">
        <f t="shared" ca="1" si="606"/>
        <v>-3.3870326426084334E-4</v>
      </c>
      <c r="Q415" s="223">
        <f t="shared" ca="1" si="607"/>
        <v>-1.3499331091227683E-4</v>
      </c>
      <c r="R415" s="223">
        <f t="shared" ca="1" si="608"/>
        <v>2.731018663184389E-4</v>
      </c>
      <c r="S415" s="223">
        <f t="shared" ca="1" si="609"/>
        <v>2.677099921322193E-4</v>
      </c>
      <c r="T415" s="223">
        <f t="shared" ca="1" si="610"/>
        <v>-1.4300542221806222E-4</v>
      </c>
      <c r="U415" s="223">
        <f t="shared" ca="1" si="611"/>
        <v>-3.3720495856759376E-4</v>
      </c>
      <c r="V415" s="223">
        <f t="shared" ca="1" si="612"/>
        <v>-2.0862820775990377E-5</v>
      </c>
      <c r="W415" s="223">
        <f t="shared" ca="1" si="613"/>
        <v>3.2706645467671434E-4</v>
      </c>
      <c r="X415" s="223">
        <f t="shared" ca="1" si="614"/>
        <v>1.7980415277133146E-4</v>
      </c>
      <c r="Y415" s="223">
        <f t="shared" ca="1" si="615"/>
        <v>-2.3968876390124966E-4</v>
      </c>
      <c r="Z415" s="223">
        <f t="shared" ca="1" si="616"/>
        <v>-2.9628339071836526E-4</v>
      </c>
      <c r="AA415" s="223">
        <f t="shared" ca="1" si="617"/>
        <v>9.5706780743055257E-5</v>
      </c>
      <c r="AB415" s="223">
        <f t="shared" ca="1" si="618"/>
        <v>3.4279309232418474E-4</v>
      </c>
      <c r="AC415" s="223">
        <f t="shared" ca="1" si="619"/>
        <v>7.0877073741998543E-5</v>
      </c>
      <c r="AD415" s="223">
        <f t="shared" ca="1" si="620"/>
        <v>-3.0834964406648946E-4</v>
      </c>
      <c r="AE415" s="223">
        <f t="shared" ca="1" si="621"/>
        <v>-2.20722777718765E-4</v>
      </c>
      <c r="AF415" s="223">
        <f t="shared" ca="1" si="622"/>
        <v>2.0108712358878297E-4</v>
      </c>
      <c r="AG415" s="223">
        <f t="shared" ca="1" si="623"/>
        <v>3.1844314865042889E-4</v>
      </c>
      <c r="AH415" s="223">
        <f t="shared" ca="1" si="624"/>
        <v>-4.6336376492695213E-5</v>
      </c>
      <c r="AI415" s="223">
        <f t="shared" ca="1" si="625"/>
        <v>-3.4096079084295033E-4</v>
      </c>
      <c r="AJ415" s="223">
        <f t="shared" ca="1" si="626"/>
        <v>-1.1935705210526261E-4</v>
      </c>
      <c r="AK415" s="223">
        <f t="shared" ca="1" si="627"/>
        <v>2.829579948564312E-4</v>
      </c>
      <c r="AL415" s="223">
        <f t="shared" ca="1" si="628"/>
        <v>2.5686342109582674E-4</v>
      </c>
      <c r="AM415" s="223">
        <f t="shared" ca="1" si="629"/>
        <v>-1.5813255431956617E-4</v>
      </c>
      <c r="AN415" s="223">
        <f t="shared" ca="1" si="630"/>
        <v>-3.3370957409008869E-4</v>
      </c>
      <c r="AO415" s="223">
        <f t="shared" ca="1" si="631"/>
        <v>-4.0370703761361546E-6</v>
      </c>
      <c r="AP415" s="223">
        <f t="shared" ca="1" si="632"/>
        <v>3.3174771791753788E-4</v>
      </c>
      <c r="AQ415" s="223">
        <f t="shared" ca="1" si="633"/>
        <v>1.652533107403367E-4</v>
      </c>
      <c r="AR415" s="223">
        <f t="shared" ca="1" si="634"/>
        <v>-2.5144115957094308E-4</v>
      </c>
      <c r="AS415" s="223">
        <f t="shared" ca="1" si="635"/>
        <v>-2.8744374711560275E-4</v>
      </c>
      <c r="AT415" s="223">
        <f t="shared" ca="1" si="636"/>
        <v>1.1175489279850827E-4</v>
      </c>
      <c r="AU415" s="223">
        <f t="shared" ca="1" si="637"/>
        <v>3.4175219503010639E-4</v>
      </c>
      <c r="AV415" s="223">
        <f t="shared" ca="1" si="638"/>
        <v>5.4323126862992308E-5</v>
      </c>
      <c r="AW415" s="223">
        <f t="shared" ca="1" si="639"/>
        <v>-3.1535330875395051E-4</v>
      </c>
      <c r="AX415" s="223">
        <f t="shared" ca="1" si="640"/>
        <v>-2.0757233425124287E-4</v>
      </c>
      <c r="AY415" s="223">
        <f t="shared" ca="1" si="641"/>
        <v>2.1448138251533644E-4</v>
      </c>
      <c r="AZ415" s="223">
        <f t="shared" ca="1" si="642"/>
        <v>3.1180178407019647E-4</v>
      </c>
      <c r="BA415" s="223">
        <f t="shared" ca="1" si="643"/>
        <v>-6.2958075340267231E-5</v>
      </c>
      <c r="BB415" s="223">
        <f t="shared" ca="1" si="644"/>
        <v>-3.4239691301527853E-4</v>
      </c>
      <c r="BC415" s="223">
        <f t="shared" ca="1" si="645"/>
        <v>-1.0343325170528377E-4</v>
      </c>
      <c r="BD415" s="223">
        <f t="shared" ca="1" si="646"/>
        <v>2.9213245280061912E-4</v>
      </c>
      <c r="BE415" s="223">
        <f t="shared" ca="1" si="647"/>
        <v>2.453980435794343E-4</v>
      </c>
      <c r="BF415" s="223">
        <f t="shared" ca="1" si="648"/>
        <v>-1.728787312469405E-4</v>
      </c>
      <c r="BG415" s="223">
        <f t="shared" ca="1" si="649"/>
        <v>-3.2941025401909442E-4</v>
      </c>
      <c r="BH415" s="223">
        <f t="shared" ca="1" si="650"/>
        <v>1.2798405679859858E-5</v>
      </c>
      <c r="BI415" s="223">
        <f t="shared" ca="1" si="651"/>
        <v>3.3562977184822915E-4</v>
      </c>
      <c r="BJ415" s="223">
        <f t="shared" ca="1" si="652"/>
        <v>1.5030435900929018E-4</v>
      </c>
      <c r="BK415" s="223">
        <f t="shared" ca="1" si="653"/>
        <v>-2.625878114635873E-4</v>
      </c>
      <c r="BL415" s="223">
        <f t="shared" ca="1" si="654"/>
        <v>-2.7791162634894075E-4</v>
      </c>
      <c r="BM415" s="223">
        <f t="shared" ca="1" si="655"/>
        <v>1.2753377752863722E-4</v>
      </c>
      <c r="BN415" s="223">
        <f t="shared" ca="1" si="656"/>
        <v>3.3988798676424365E-4</v>
      </c>
      <c r="BO415" s="223">
        <f t="shared" ca="1" si="657"/>
        <v>3.7638310813232812E-5</v>
      </c>
      <c r="BP415" s="223">
        <f t="shared" ca="1" si="658"/>
        <v>-3.2159725969893658E-4</v>
      </c>
      <c r="BQ415" s="223">
        <f t="shared" ca="1" si="659"/>
        <v>-1.939218308493183E-4</v>
      </c>
      <c r="BR415" s="223">
        <f t="shared" ca="1" si="660"/>
        <v>2.2735893700506023E-4</v>
      </c>
      <c r="BS415" s="223">
        <f t="shared" ca="1" si="661"/>
        <v>3.0440926168152823E-4</v>
      </c>
      <c r="BT415" s="223">
        <f t="shared" ca="1" si="662"/>
        <v>-7.9428102669863631E-5</v>
      </c>
      <c r="BU415" s="223">
        <f t="shared" ca="1" si="663"/>
        <v>-3.4300817103372549E-4</v>
      </c>
      <c r="BV415" s="223">
        <f t="shared" ca="1" si="664"/>
        <v>-8.7260271542261768E-5</v>
      </c>
      <c r="BW415" s="223">
        <f t="shared" ca="1" si="665"/>
        <v>3.0060313807823221E-4</v>
      </c>
      <c r="BX415" s="223">
        <f t="shared" ca="1" si="666"/>
        <v>2.3334148068173246E-4</v>
      </c>
      <c r="BY415" s="223">
        <f t="shared" ca="1" si="667"/>
        <v>-1.8720842816834831E-4</v>
      </c>
      <c r="BZ415" s="223">
        <f t="shared" ca="1" si="668"/>
        <v>-3.2431735579323691E-4</v>
      </c>
      <c r="CA415" s="223">
        <f t="shared" ca="1" si="669"/>
        <v>2.9603049255567596E-5</v>
      </c>
      <c r="CB415" s="223">
        <f t="shared" ca="1" si="670"/>
        <v>3.3870326426084301E-4</v>
      </c>
      <c r="CC415" s="223">
        <f t="shared" ca="1" si="671"/>
        <v>1.3499331091227902E-4</v>
      </c>
      <c r="CD415" s="223">
        <f t="shared" ca="1" si="672"/>
        <v>-2.7310186631843673E-4</v>
      </c>
      <c r="CE415" s="223">
        <f t="shared" ca="1" si="673"/>
        <v>-2.6770999213222222E-4</v>
      </c>
      <c r="CF415" s="223">
        <f t="shared" ca="1" si="674"/>
        <v>1.4300542221806227E-4</v>
      </c>
      <c r="CG415" s="223">
        <f t="shared" ca="1" si="675"/>
        <v>3.3720495856759392E-4</v>
      </c>
      <c r="CH415" s="223">
        <f t="shared" ca="1" si="676"/>
        <v>2.0862820775992735E-5</v>
      </c>
      <c r="CI415" s="223">
        <f t="shared" ca="1" si="677"/>
        <v>-3.2706645467671326E-4</v>
      </c>
      <c r="CJ415" s="223">
        <f t="shared" ca="1" si="678"/>
        <v>-1.7980415277133555E-4</v>
      </c>
      <c r="CK415" s="223">
        <f t="shared" ca="1" si="679"/>
        <v>2.3968876390124971E-4</v>
      </c>
      <c r="CL415" s="223">
        <f t="shared" ca="1" si="680"/>
        <v>2.9628339071836586E-4</v>
      </c>
      <c r="CM415" s="223">
        <f t="shared" ca="1" si="681"/>
        <v>-9.570678074305298E-5</v>
      </c>
      <c r="CN415" s="223">
        <f t="shared" ca="1" si="682"/>
        <v>-3.4279309232418485E-4</v>
      </c>
      <c r="CO415" s="223">
        <f t="shared" ca="1" si="683"/>
        <v>-7.087707374200204E-5</v>
      </c>
      <c r="CP415" s="223">
        <f t="shared" ca="1" si="684"/>
        <v>3.083496440664874E-4</v>
      </c>
      <c r="CQ415" s="223">
        <f t="shared" ca="1" si="685"/>
        <v>2.207227777187649E-4</v>
      </c>
      <c r="CR415" s="223">
        <f t="shared" ca="1" si="686"/>
        <v>-2.0108712358878105E-4</v>
      </c>
      <c r="CS415" s="223">
        <f t="shared" ca="1" si="687"/>
        <v>-3.1844314865042982E-4</v>
      </c>
      <c r="CT415" s="223">
        <f t="shared" ca="1" si="688"/>
        <v>4.6336376492692882E-5</v>
      </c>
      <c r="CU415" s="223">
        <f t="shared" ca="1" si="689"/>
        <v>3.4096079084294979E-4</v>
      </c>
      <c r="CV415" s="223">
        <f t="shared" ca="1" si="690"/>
        <v>1.193570521052625E-4</v>
      </c>
      <c r="CW415" s="223">
        <f t="shared" ca="1" si="691"/>
        <v>-2.8295799485642984E-4</v>
      </c>
      <c r="CX415" s="223">
        <f t="shared" ca="1" si="692"/>
        <v>-2.5686342109582832E-4</v>
      </c>
      <c r="CY415" s="223">
        <f t="shared" ca="1" si="693"/>
        <v>1.5813255431956406E-4</v>
      </c>
      <c r="CZ415" s="223">
        <f t="shared" ca="1" si="694"/>
        <v>3.3370957409008982E-4</v>
      </c>
      <c r="DA415" s="223">
        <f t="shared" ca="1" si="695"/>
        <v>4.0370703761409522E-6</v>
      </c>
      <c r="DB415" s="223">
        <f t="shared" ca="1" si="696"/>
        <v>-3.3174771791753604E-4</v>
      </c>
      <c r="DC415" s="223">
        <f t="shared" ca="1" si="697"/>
        <v>-1.6525331074034304E-4</v>
      </c>
      <c r="DD415" s="223">
        <f t="shared" ca="1" si="698"/>
        <v>2.5144115957094476E-4</v>
      </c>
      <c r="DE415" s="223">
        <f t="shared" ca="1" si="699"/>
        <v>2.8744374711560269E-4</v>
      </c>
      <c r="DF415" s="223">
        <f t="shared" ca="1" si="700"/>
        <v>-1.1175489279850836E-4</v>
      </c>
      <c r="DG415" s="223">
        <f t="shared" ca="1" si="701"/>
        <v>-3.4175219503010639E-4</v>
      </c>
      <c r="DH415" s="223">
        <f t="shared" ca="1" si="702"/>
        <v>-5.4323126862994612E-5</v>
      </c>
      <c r="DI415" s="223">
        <f t="shared" ca="1" si="703"/>
        <v>3.1535330875394959E-4</v>
      </c>
      <c r="DJ415" s="223">
        <f t="shared" ca="1" si="704"/>
        <v>2.0757233425124471E-4</v>
      </c>
      <c r="DK415" s="223">
        <f t="shared" ca="1" si="705"/>
        <v>-2.144813825153327E-4</v>
      </c>
      <c r="DL415" s="223">
        <f t="shared" ca="1" si="706"/>
        <v>-3.1180178407019848E-4</v>
      </c>
      <c r="DM415" s="223">
        <f t="shared" ca="1" si="707"/>
        <v>6.2958075340260129E-5</v>
      </c>
      <c r="DN415" s="223">
        <f t="shared" ca="1" si="708"/>
        <v>3.4239691301527809E-4</v>
      </c>
      <c r="DO415" s="223">
        <f t="shared" ca="1" si="709"/>
        <v>1.0343325170528136E-4</v>
      </c>
      <c r="DP415" s="223">
        <f t="shared" ca="1" si="710"/>
        <v>-2.9213245280062042E-4</v>
      </c>
      <c r="DQ415" s="223">
        <f t="shared" ca="1" si="711"/>
        <v>-2.4539804357943593E-4</v>
      </c>
      <c r="DR415" s="223">
        <f t="shared" ca="1" si="712"/>
        <v>1.7287873124693847E-4</v>
      </c>
      <c r="DS415" s="223">
        <f t="shared" ca="1" si="713"/>
        <v>3.2941025401909512E-4</v>
      </c>
      <c r="DT415" s="223">
        <f t="shared" ca="1" si="714"/>
        <v>-1.2798405679857473E-5</v>
      </c>
      <c r="DU415" s="223">
        <f t="shared" ca="1" si="715"/>
        <v>-3.3562977184822861E-4</v>
      </c>
      <c r="DV415" s="223">
        <f t="shared" ca="1" si="716"/>
        <v>-1.5030435900929232E-4</v>
      </c>
      <c r="DW415" s="223">
        <f t="shared" ca="1" si="717"/>
        <v>2.6258781146358263E-4</v>
      </c>
      <c r="DX415" s="223">
        <f t="shared" ca="1" si="718"/>
        <v>2.7791162634894498E-4</v>
      </c>
      <c r="DY415" s="223">
        <f t="shared" ca="1" si="719"/>
        <v>-1.2753377752863952E-4</v>
      </c>
      <c r="DZ415" s="223">
        <f t="shared" ca="1" si="720"/>
        <v>-3.3988798676424332E-4</v>
      </c>
      <c r="EA415" s="223">
        <f t="shared" ca="1" si="721"/>
        <v>-3.7638310813230318E-5</v>
      </c>
      <c r="EB415" s="223">
        <f t="shared" ca="1" si="722"/>
        <v>3.2159725969893577E-4</v>
      </c>
      <c r="EC415" s="223">
        <f t="shared" ca="1" si="723"/>
        <v>1.9392183084932023E-4</v>
      </c>
      <c r="ED415" s="223">
        <f t="shared" ca="1" si="724"/>
        <v>-2.2735893700505846E-4</v>
      </c>
      <c r="EE415" s="223">
        <f t="shared" ca="1" si="725"/>
        <v>-3.0440926168152932E-4</v>
      </c>
      <c r="EF415" s="223">
        <f t="shared" ca="1" si="726"/>
        <v>7.9428102669861341E-5</v>
      </c>
      <c r="EG415" s="223">
        <f t="shared" ca="1" si="727"/>
        <v>3.4300817103372544E-4</v>
      </c>
      <c r="EH415" s="223">
        <f t="shared" ca="1" si="728"/>
        <v>8.7260271542268707E-5</v>
      </c>
      <c r="EI415" s="223">
        <f t="shared" ca="1" si="729"/>
        <v>-3.0060313807822874E-4</v>
      </c>
      <c r="EJ415" s="223">
        <f t="shared" ca="1" si="730"/>
        <v>-2.3334148068173059E-4</v>
      </c>
      <c r="EK415" s="223">
        <f t="shared" ca="1" si="731"/>
        <v>1.8720842816835043E-4</v>
      </c>
      <c r="EL415" s="223">
        <f t="shared" ca="1" si="732"/>
        <v>3.2431735579323766E-4</v>
      </c>
      <c r="EM415" s="223">
        <f t="shared" ca="1" si="733"/>
        <v>-2.960304925556521E-5</v>
      </c>
      <c r="EN415" s="223">
        <f t="shared" ca="1" si="734"/>
        <v>-3.3870326426084269E-4</v>
      </c>
      <c r="EO415" s="223">
        <f t="shared" ca="1" si="735"/>
        <v>-1.3499331091228119E-4</v>
      </c>
      <c r="EP415" s="223">
        <f t="shared" ca="1" si="736"/>
        <v>2.7310186631843532E-4</v>
      </c>
      <c r="EQ415" s="223">
        <f t="shared" ca="1" si="737"/>
        <v>2.6770999213222374E-4</v>
      </c>
      <c r="ER415" s="223">
        <f t="shared" ca="1" si="738"/>
        <v>-1.4300542221805571E-4</v>
      </c>
      <c r="ES415" s="223">
        <f t="shared" ca="1" si="739"/>
        <v>-3.3720495856759527E-4</v>
      </c>
      <c r="ET415" s="223">
        <f t="shared" ca="1" si="740"/>
        <v>-2.0862820775990242E-5</v>
      </c>
      <c r="EU415" s="223">
        <f t="shared" ca="1" si="741"/>
        <v>3.2706645467671402E-4</v>
      </c>
      <c r="EV415" s="223">
        <f t="shared" ca="1" si="742"/>
        <v>1.7980415277133339E-4</v>
      </c>
      <c r="EW415" s="223">
        <f t="shared" ca="1" si="743"/>
        <v>-2.3968876390124803E-4</v>
      </c>
      <c r="EX415" s="223">
        <f t="shared" ca="1" si="744"/>
        <v>-2.9628339071836705E-4</v>
      </c>
      <c r="EY415" s="223">
        <f t="shared" ca="1" si="745"/>
        <v>9.5706780743050744E-5</v>
      </c>
      <c r="EZ415" s="223">
        <f t="shared" ca="1" si="746"/>
        <v>3.4279309232418495E-4</v>
      </c>
      <c r="FA415" s="223">
        <f t="shared" ca="1" si="747"/>
        <v>7.0877073742004317E-5</v>
      </c>
      <c r="FB415" s="223">
        <f t="shared" ca="1" si="748"/>
        <v>-3.0834964406648631E-4</v>
      </c>
      <c r="FC415" s="223">
        <f t="shared" ca="1" si="749"/>
        <v>-2.2072277771877045E-4</v>
      </c>
      <c r="FD415" s="223">
        <f t="shared" ca="1" si="750"/>
        <v>2.0108712358877522E-4</v>
      </c>
      <c r="FE415" s="223">
        <f t="shared" ca="1" si="751"/>
        <v>3.1844314865042884E-4</v>
      </c>
      <c r="FF415" s="223">
        <f t="shared" ca="1" si="752"/>
        <v>-4.6336376492695376E-5</v>
      </c>
      <c r="FG415" s="223">
        <f t="shared" ca="1" si="753"/>
        <v>-3.4096079084295012E-4</v>
      </c>
      <c r="FH415" s="223">
        <f t="shared" ca="1" si="754"/>
        <v>-1.1935705210526473E-4</v>
      </c>
      <c r="FI415" s="223">
        <f t="shared" ca="1" si="755"/>
        <v>2.8295799485642849E-4</v>
      </c>
      <c r="FJ415" s="223">
        <f t="shared" ca="1" si="756"/>
        <v>2.5686342109582989E-4</v>
      </c>
      <c r="FK415" s="223">
        <f t="shared" ca="1" si="757"/>
        <v>-1.58132554319562E-4</v>
      </c>
      <c r="FL415" s="223">
        <f t="shared" ca="1" si="758"/>
        <v>-3.3370957409009037E-4</v>
      </c>
      <c r="FM415" s="223">
        <f t="shared" ca="1" si="759"/>
        <v>-4.0370703761432832E-6</v>
      </c>
      <c r="FN415" s="223">
        <f t="shared" ca="1" si="760"/>
        <v>3.317477179175355E-4</v>
      </c>
      <c r="FO415" s="223">
        <f t="shared" ca="1" si="761"/>
        <v>1.652533107403451E-4</v>
      </c>
      <c r="FP415" s="223">
        <f t="shared" ca="1" si="762"/>
        <v>-2.5144115957094319E-4</v>
      </c>
      <c r="FQ415" s="223">
        <f t="shared" ca="1" si="763"/>
        <v>-2.8744374711560405E-4</v>
      </c>
      <c r="FR415" s="223">
        <f t="shared" ca="1" si="764"/>
        <v>1.1175489279850613E-4</v>
      </c>
      <c r="FS415" s="223">
        <f t="shared" ca="1" si="765"/>
        <v>3.4175219503010661E-4</v>
      </c>
      <c r="FT415" s="223">
        <f t="shared" ca="1" si="766"/>
        <v>5.432312686299697E-5</v>
      </c>
      <c r="FU415" s="223">
        <f t="shared" ca="1" si="767"/>
        <v>-3.1535330875394866E-4</v>
      </c>
      <c r="FV415" s="223">
        <f t="shared" ca="1" si="768"/>
        <v>-2.0757233425124658E-4</v>
      </c>
      <c r="FW415" s="223">
        <f t="shared" ca="1" si="769"/>
        <v>2.1448138251533089E-4</v>
      </c>
      <c r="FX415" s="223">
        <f t="shared" ca="1" si="770"/>
        <v>3.118017840701994E-4</v>
      </c>
      <c r="FY415" s="223">
        <f t="shared" ca="1" si="771"/>
        <v>-6.2958075340257798E-5</v>
      </c>
      <c r="FZ415" s="223">
        <f t="shared" ca="1" si="772"/>
        <v>-3.4239691301527798E-4</v>
      </c>
      <c r="GA415" s="223">
        <f t="shared" ca="1" si="773"/>
        <v>-1.0343325170528362E-4</v>
      </c>
      <c r="GB415" s="223">
        <f t="shared" ca="1" si="774"/>
        <v>2.9213245280061923E-4</v>
      </c>
      <c r="GC415" s="223">
        <f t="shared" ca="1" si="775"/>
        <v>2.4539804357943761E-4</v>
      </c>
      <c r="GD415" s="223">
        <f t="shared" ca="1" si="776"/>
        <v>-1.7287873124693641E-4</v>
      </c>
      <c r="GE415" s="223">
        <f t="shared" ca="1" si="777"/>
        <v>-3.2941025401909578E-4</v>
      </c>
      <c r="GF415" s="223">
        <f t="shared" ca="1" si="778"/>
        <v>1.2798405679855169E-5</v>
      </c>
      <c r="GG415" s="223">
        <f t="shared" ca="1" si="779"/>
        <v>3.3562977184822818E-4</v>
      </c>
      <c r="GH415" s="223">
        <f t="shared" ca="1" si="780"/>
        <v>1.5030435900929444E-4</v>
      </c>
      <c r="GI415" s="223">
        <f t="shared" ca="1" si="781"/>
        <v>-2.6258781146358112E-4</v>
      </c>
      <c r="GJ415" s="223">
        <f t="shared" ca="1" si="782"/>
        <v>-2.7791162634894638E-4</v>
      </c>
      <c r="GK415" s="223">
        <f t="shared" ca="1" si="783"/>
        <v>1.2753377752863735E-4</v>
      </c>
      <c r="GL415" s="223">
        <f t="shared" ca="1" si="784"/>
        <v>3.3988798676424365E-4</v>
      </c>
      <c r="GM415" s="223">
        <f t="shared" ca="1" si="785"/>
        <v>3.7638310813232649E-5</v>
      </c>
      <c r="GN415" s="223">
        <f t="shared" ca="1" si="786"/>
        <v>-3.2159725969893495E-4</v>
      </c>
      <c r="GO415" s="223">
        <f t="shared" ca="1" si="787"/>
        <v>-1.9392183084932218E-4</v>
      </c>
      <c r="GP415" s="223">
        <f t="shared" ca="1" si="788"/>
        <v>2.273589370050567E-4</v>
      </c>
      <c r="GQ415" s="223">
        <f t="shared" ca="1" si="789"/>
        <v>3.0440926168153045E-4</v>
      </c>
      <c r="GR415" s="223">
        <f t="shared" ca="1" si="790"/>
        <v>-7.942810266985905E-5</v>
      </c>
      <c r="GS415" s="223">
        <f t="shared" ca="1" si="791"/>
        <v>-3.4300817103372538E-4</v>
      </c>
      <c r="GT415" s="223">
        <f t="shared" ca="1" si="792"/>
        <v>-8.7260271542270983E-5</v>
      </c>
      <c r="GU415" s="223">
        <f t="shared" ca="1" si="793"/>
        <v>3.006031380782276E-4</v>
      </c>
      <c r="GV415" s="223">
        <f t="shared" ca="1" si="794"/>
        <v>2.3334148068173942E-4</v>
      </c>
      <c r="GW415" s="223">
        <f t="shared" ca="1" si="795"/>
        <v>-1.8720842816834032E-4</v>
      </c>
      <c r="GX415" s="223">
        <f t="shared" ca="1" si="796"/>
        <v>-3.2431735579324162E-4</v>
      </c>
      <c r="GY415" s="223">
        <f t="shared" ca="1" si="797"/>
        <v>2.9603049255553149E-5</v>
      </c>
      <c r="GZ415" s="223">
        <f t="shared" ca="1" si="798"/>
        <v>3.3870326426084079E-4</v>
      </c>
      <c r="HA415" s="223">
        <f t="shared" ca="1" si="799"/>
        <v>1.3499331091227439E-4</v>
      </c>
      <c r="HB415" s="223">
        <f t="shared" ca="1" si="800"/>
        <v>-2.7310186631843982E-4</v>
      </c>
      <c r="HC415" s="223">
        <f t="shared" ca="1" si="801"/>
        <v>-2.6770999213221908E-4</v>
      </c>
      <c r="HD415" s="223">
        <f t="shared" ca="1" si="802"/>
        <v>1.4300542221806246E-4</v>
      </c>
      <c r="HE415" s="223">
        <f t="shared" ca="1" si="803"/>
        <v>3.3720495856759392E-4</v>
      </c>
      <c r="HF415" s="223">
        <f t="shared" ca="1" si="804"/>
        <v>2.08628207759926E-5</v>
      </c>
      <c r="HG415" s="223">
        <f t="shared" ca="1" si="805"/>
        <v>-3.2706645467671337E-4</v>
      </c>
      <c r="HH415" s="223">
        <f t="shared" ca="1" si="806"/>
        <v>-1.7980415277133537E-4</v>
      </c>
      <c r="HI415" s="223">
        <f t="shared" ca="1" si="807"/>
        <v>2.3968876390124632E-4</v>
      </c>
      <c r="HJ415" s="223">
        <f t="shared" ca="1" si="808"/>
        <v>2.9628339071836819E-4</v>
      </c>
      <c r="HK415" s="223">
        <f t="shared" ca="1" si="809"/>
        <v>-9.5706780743048467E-5</v>
      </c>
      <c r="HL415" s="223">
        <f t="shared" ca="1" si="810"/>
        <v>-3.4279309232418501E-4</v>
      </c>
      <c r="HM415" s="223">
        <f t="shared" ca="1" si="811"/>
        <v>-7.087707374200662E-5</v>
      </c>
      <c r="HN415" s="223">
        <f t="shared" ca="1" si="812"/>
        <v>3.0834964406648534E-4</v>
      </c>
      <c r="HO415" s="223">
        <f t="shared" ca="1" si="813"/>
        <v>2.2072277771877227E-4</v>
      </c>
      <c r="HP415" s="223">
        <f t="shared" ca="1" si="814"/>
        <v>-2.010871235887733E-4</v>
      </c>
      <c r="HQ415" s="223">
        <f t="shared" ca="1" si="815"/>
        <v>-3.1844314865043334E-4</v>
      </c>
      <c r="HR415" s="223">
        <f t="shared" ca="1" si="816"/>
        <v>4.6336376492683395E-5</v>
      </c>
      <c r="HS415" s="223">
        <f t="shared" ca="1" si="817"/>
        <v>3.4096079084294876E-4</v>
      </c>
      <c r="HT415" s="223">
        <f t="shared" ca="1" si="818"/>
        <v>1.1935705210527608E-4</v>
      </c>
      <c r="HU415" s="223">
        <f t="shared" ca="1" si="819"/>
        <v>-2.8295799485642166E-4</v>
      </c>
      <c r="HV415" s="223">
        <f t="shared" ca="1" si="820"/>
        <v>-2.5686342109583791E-4</v>
      </c>
      <c r="HW415" s="223">
        <f t="shared" ca="1" si="821"/>
        <v>1.5813255431956856E-4</v>
      </c>
      <c r="HX415" s="223">
        <f t="shared" ca="1" si="822"/>
        <v>3.3370957409008863E-4</v>
      </c>
      <c r="HY415" s="223">
        <f t="shared" ca="1" si="823"/>
        <v>4.0370703761358835E-6</v>
      </c>
      <c r="HZ415" s="223">
        <f t="shared" ca="1" si="824"/>
        <v>-3.3174771791753734E-4</v>
      </c>
      <c r="IA415" s="223">
        <f t="shared" ca="1" si="825"/>
        <v>-1.652533107403386E-4</v>
      </c>
      <c r="IB415" s="223">
        <f t="shared" ca="1" si="826"/>
        <v>2.5144115957094156E-4</v>
      </c>
      <c r="IC415" s="223">
        <f t="shared" ca="1" si="827"/>
        <v>2.874437471156053E-4</v>
      </c>
      <c r="ID415" s="223">
        <f t="shared" ca="1" si="828"/>
        <v>-1.1175489279850391E-4</v>
      </c>
      <c r="IE415" s="223">
        <f t="shared" ca="1" si="829"/>
        <v>-1.9785028091247737E-4</v>
      </c>
      <c r="IF415" s="223">
        <f t="shared" ca="1" si="830"/>
        <v>-5.4323126862999301E-5</v>
      </c>
      <c r="IG415" s="223">
        <f t="shared" ca="1" si="831"/>
        <v>3.1535330875394769E-4</v>
      </c>
      <c r="IH415" s="223">
        <f t="shared" ca="1" si="832"/>
        <v>2.0757233425124848E-4</v>
      </c>
      <c r="II415" s="223">
        <f t="shared" ca="1" si="833"/>
        <v>-2.1448138251532904E-4</v>
      </c>
      <c r="IJ415" s="223">
        <f t="shared" ca="1" si="834"/>
        <v>-3.1180178407020043E-4</v>
      </c>
      <c r="IK415" s="223">
        <f t="shared" ca="1" si="835"/>
        <v>6.2958075340255467E-5</v>
      </c>
      <c r="IL415" s="223">
        <f t="shared" ca="1" si="836"/>
        <v>3.4239691301527777E-4</v>
      </c>
      <c r="IM415" s="223">
        <f t="shared" ca="1" si="837"/>
        <v>1.0343325170529515E-4</v>
      </c>
      <c r="IN415" s="223">
        <f t="shared" ca="1" si="838"/>
        <v>-2.9213245280061283E-4</v>
      </c>
      <c r="IO415" s="223">
        <f t="shared" ca="1" si="839"/>
        <v>-2.4539804357944607E-4</v>
      </c>
      <c r="IP415" s="223">
        <f t="shared" ca="1" si="840"/>
        <v>1.7287873124692597E-4</v>
      </c>
      <c r="IQ415" s="223">
        <f t="shared" ca="1" si="841"/>
        <v>3.2941025401909914E-4</v>
      </c>
      <c r="IR415" s="223">
        <f t="shared" ca="1" si="842"/>
        <v>-1.2798405679862568E-5</v>
      </c>
      <c r="IS415" s="223">
        <f t="shared" ca="1" si="843"/>
        <v>-3.3562977184822969E-4</v>
      </c>
      <c r="IT415" s="223">
        <f t="shared" ca="1" si="844"/>
        <v>-1.5030435900928777E-4</v>
      </c>
      <c r="IU415" s="223">
        <f t="shared" ca="1" si="845"/>
        <v>2.6258781146358583E-4</v>
      </c>
      <c r="IV415" s="223">
        <f t="shared" ca="1" si="846"/>
        <v>2.7791162634894205E-4</v>
      </c>
      <c r="IW415" s="223">
        <f t="shared" ca="1" si="847"/>
        <v>-1.2753377752863519E-4</v>
      </c>
      <c r="IX415" s="223">
        <f t="shared" ca="1" si="848"/>
        <v>-3.3988798676424397E-4</v>
      </c>
      <c r="IY415" s="223">
        <f t="shared" ca="1" si="849"/>
        <v>-3.7638310813235007E-5</v>
      </c>
      <c r="IZ415" s="223">
        <f t="shared" ca="1" si="850"/>
        <v>3.2159725969893414E-4</v>
      </c>
      <c r="JA415" s="223">
        <f t="shared" ca="1" si="851"/>
        <v>1.9392183084932413E-4</v>
      </c>
      <c r="JB415" s="223">
        <f t="shared" ca="1" si="852"/>
        <v>-2.2735893700505494E-4</v>
      </c>
    </row>
    <row r="416" spans="2:262">
      <c r="B416" s="230">
        <v>55</v>
      </c>
      <c r="C416" s="229">
        <f t="shared" si="853"/>
        <v>1.0742187500000005E-3</v>
      </c>
      <c r="D416" s="226">
        <f t="shared" ca="1" si="597"/>
        <v>58.20439435724478</v>
      </c>
      <c r="E416" s="225">
        <f ca="1">BI361</f>
        <v>0.10439435724477791</v>
      </c>
      <c r="F416" s="224">
        <v>55</v>
      </c>
      <c r="G416" s="223">
        <f t="shared" ca="1" si="854"/>
        <v>-1.3394820839284329E-3</v>
      </c>
      <c r="H416" s="223">
        <f t="shared" ca="1" si="598"/>
        <v>4.7669751328131621E-4</v>
      </c>
      <c r="I416" s="223">
        <f t="shared" ca="1" si="599"/>
        <v>1.5483721166076976E-3</v>
      </c>
      <c r="J416" s="223">
        <f t="shared" ca="1" si="600"/>
        <v>2.0180298866481164E-4</v>
      </c>
      <c r="K416" s="223">
        <f t="shared" ca="1" si="601"/>
        <v>-1.4599415464400514E-3</v>
      </c>
      <c r="L416" s="223">
        <f t="shared" ca="1" si="602"/>
        <v>-8.4155299542791801E-4</v>
      </c>
      <c r="M416" s="223">
        <f t="shared" ca="1" si="603"/>
        <v>1.0911709365280806E-3</v>
      </c>
      <c r="N416" s="223">
        <f t="shared" ca="1" si="604"/>
        <v>1.3197068062607896E-3</v>
      </c>
      <c r="O416" s="223">
        <f t="shared" ca="1" si="605"/>
        <v>-5.1287214073767839E-4</v>
      </c>
      <c r="P416" s="223">
        <f t="shared" ca="1" si="606"/>
        <v>-1.5444486504158578E-3</v>
      </c>
      <c r="Q416" s="223">
        <f t="shared" ca="1" si="607"/>
        <v>-1.6390908859175888E-4</v>
      </c>
      <c r="R416" s="223">
        <f t="shared" ca="1" si="608"/>
        <v>1.4726232812489852E-3</v>
      </c>
      <c r="S416" s="223">
        <f t="shared" ca="1" si="609"/>
        <v>8.092162630028198E-4</v>
      </c>
      <c r="T416" s="223">
        <f t="shared" ca="1" si="610"/>
        <v>-1.118022707690934E-3</v>
      </c>
      <c r="U416" s="223">
        <f t="shared" ca="1" si="611"/>
        <v>-1.2991365865600705E-3</v>
      </c>
      <c r="V416" s="223">
        <f t="shared" ca="1" si="612"/>
        <v>5.4873783319398536E-4</v>
      </c>
      <c r="W416" s="223">
        <f t="shared" ca="1" si="613"/>
        <v>1.5395948661076622E-3</v>
      </c>
      <c r="X416" s="223">
        <f t="shared" ca="1" si="614"/>
        <v>1.2591645581269261E-4</v>
      </c>
      <c r="Y416" s="223">
        <f t="shared" ca="1" si="615"/>
        <v>-1.484417962858225E-3</v>
      </c>
      <c r="Z416" s="223">
        <f t="shared" ca="1" si="616"/>
        <v>-7.7639208895943594E-4</v>
      </c>
      <c r="AA416" s="223">
        <f t="shared" ca="1" si="617"/>
        <v>1.1442010237802341E-3</v>
      </c>
      <c r="AB416" s="223">
        <f t="shared" ca="1" si="618"/>
        <v>1.2777838155574551E-3</v>
      </c>
      <c r="AC416" s="223">
        <f t="shared" ca="1" si="619"/>
        <v>-5.8427298649820316E-4</v>
      </c>
      <c r="AD416" s="223">
        <f t="shared" ca="1" si="620"/>
        <v>-1.5338136874212833E-3</v>
      </c>
      <c r="AE416" s="223">
        <f t="shared" ca="1" si="621"/>
        <v>-8.7847975668961585E-5</v>
      </c>
      <c r="AF416" s="223">
        <f t="shared" ca="1" si="622"/>
        <v>1.4953184865926031E-3</v>
      </c>
      <c r="AG416" s="223">
        <f t="shared" ca="1" si="623"/>
        <v>7.4310024535282823E-4</v>
      </c>
      <c r="AH416" s="223">
        <f t="shared" ca="1" si="624"/>
        <v>-1.169690115957245E-3</v>
      </c>
      <c r="AI416" s="223">
        <f t="shared" ca="1" si="625"/>
        <v>-1.255661355363759E-3</v>
      </c>
      <c r="AJ416" s="223">
        <f t="shared" ca="1" si="626"/>
        <v>6.1945619560273323E-4</v>
      </c>
      <c r="AK416" s="223">
        <f t="shared" ca="1" si="627"/>
        <v>1.5271085967225901E-3</v>
      </c>
      <c r="AL416" s="223">
        <f t="shared" ca="1" si="628"/>
        <v>4.9726579189540341E-5</v>
      </c>
      <c r="AM416" s="223">
        <f t="shared" ca="1" si="629"/>
        <v>-1.5053182863842159E-3</v>
      </c>
      <c r="AN416" s="223">
        <f t="shared" ca="1" si="630"/>
        <v>-7.0936078594473261E-4</v>
      </c>
      <c r="AO416" s="223">
        <f t="shared" ca="1" si="631"/>
        <v>1.19447463054593E-3</v>
      </c>
      <c r="AP416" s="223">
        <f t="shared" ca="1" si="632"/>
        <v>1.2327825317217972E-3</v>
      </c>
      <c r="AQ416" s="223">
        <f t="shared" ca="1" si="633"/>
        <v>-6.5426626745798667E-4</v>
      </c>
      <c r="AR416" s="223">
        <f t="shared" ca="1" si="634"/>
        <v>-1.5194836329074997E-3</v>
      </c>
      <c r="AS416" s="223">
        <f t="shared" ca="1" si="635"/>
        <v>-1.157522927821219E-5</v>
      </c>
      <c r="AT416" s="223">
        <f t="shared" ca="1" si="636"/>
        <v>1.514411338727587E-3</v>
      </c>
      <c r="AU416" s="223">
        <f t="shared" ca="1" si="637"/>
        <v>6.7519403412389224E-4</v>
      </c>
      <c r="AV416" s="223">
        <f t="shared" ca="1" si="638"/>
        <v>-1.2185396382814575E-3</v>
      </c>
      <c r="AW416" s="223">
        <f t="shared" ca="1" si="639"/>
        <v>-1.2091611259794344E-3</v>
      </c>
      <c r="AX416" s="223">
        <f t="shared" ca="1" si="640"/>
        <v>6.8868223377831477E-4</v>
      </c>
      <c r="AY416" s="223">
        <f t="shared" ca="1" si="641"/>
        <v>1.510943388969099E-3</v>
      </c>
      <c r="AZ416" s="223">
        <f t="shared" ca="1" si="642"/>
        <v>-2.6583093118407678E-5</v>
      </c>
      <c r="BA416" s="223">
        <f t="shared" ca="1" si="643"/>
        <v>-1.5225921663079961E-3</v>
      </c>
      <c r="BB416" s="223">
        <f t="shared" ca="1" si="644"/>
        <v>-6.4062057066401664E-4</v>
      </c>
      <c r="BC416" s="223">
        <f t="shared" ca="1" si="645"/>
        <v>1.2418706433030228E-3</v>
      </c>
      <c r="BD416" s="223">
        <f t="shared" ca="1" si="646"/>
        <v>1.1848113667882209E-3</v>
      </c>
      <c r="BE416" s="223">
        <f t="shared" ca="1" si="647"/>
        <v>-7.2268336367251203E-4</v>
      </c>
      <c r="BF416" s="223">
        <f t="shared" ca="1" si="648"/>
        <v>-1.5014930092309923E-3</v>
      </c>
      <c r="BG416" s="223">
        <f t="shared" ca="1" si="649"/>
        <v>6.4725402853749994E-5</v>
      </c>
      <c r="BH416" s="223">
        <f t="shared" ca="1" si="650"/>
        <v>1.5298558413008117E-3</v>
      </c>
      <c r="BI416" s="223">
        <f t="shared" ca="1" si="651"/>
        <v>6.0566122132672904E-4</v>
      </c>
      <c r="BJ416" s="223">
        <f t="shared" ca="1" si="652"/>
        <v>-1.2644535918855898E-3</v>
      </c>
      <c r="BK416" s="223">
        <f t="shared" ca="1" si="653"/>
        <v>-1.159747921532612E-3</v>
      </c>
      <c r="BL416" s="223">
        <f t="shared" ca="1" si="654"/>
        <v>7.5624917613129452E-4</v>
      </c>
      <c r="BM416" s="223">
        <f t="shared" ca="1" si="655"/>
        <v>1.4911381862485677E-3</v>
      </c>
      <c r="BN416" s="223">
        <f t="shared" ca="1" si="656"/>
        <v>-1.0282872442664054E-4</v>
      </c>
      <c r="BO416" s="223">
        <f t="shared" ca="1" si="657"/>
        <v>-1.5361979883398197E-3</v>
      </c>
      <c r="BP416" s="223">
        <f t="shared" ca="1" si="658"/>
        <v>-5.7033704431684617E-4</v>
      </c>
      <c r="BQ416" s="223">
        <f t="shared" ca="1" si="659"/>
        <v>1.2862748809053704E-3</v>
      </c>
      <c r="BR416" s="223">
        <f t="shared" ca="1" si="660"/>
        <v>1.1339858874948399E-3</v>
      </c>
      <c r="BS416" s="223">
        <f t="shared" ca="1" si="661"/>
        <v>-7.8935945236435377E-4</v>
      </c>
      <c r="BT416" s="223">
        <f t="shared" ca="1" si="662"/>
        <v>-1.4798851573799951E-3</v>
      </c>
      <c r="BU416" s="223">
        <f t="shared" ca="1" si="663"/>
        <v>1.408701058209505E-4</v>
      </c>
      <c r="BV416" s="223">
        <f t="shared" ca="1" si="664"/>
        <v>1.5416147871527945E-3</v>
      </c>
      <c r="BW416" s="223">
        <f t="shared" ca="1" si="665"/>
        <v>5.3466931759774258E-4</v>
      </c>
      <c r="BX416" s="223">
        <f t="shared" ca="1" si="666"/>
        <v>-1.3073213660338091E-3</v>
      </c>
      <c r="BY416" s="223">
        <f t="shared" ca="1" si="667"/>
        <v>-1.1075407827609044E-3</v>
      </c>
      <c r="BZ416" s="223">
        <f t="shared" ca="1" si="668"/>
        <v>8.2199424797935986E-4</v>
      </c>
      <c r="CA416" s="223">
        <f t="shared" ca="1" si="669"/>
        <v>1.4677407010290874E-3</v>
      </c>
      <c r="CB416" s="223">
        <f t="shared" ca="1" si="670"/>
        <v>-1.7882663233098617E-4</v>
      </c>
      <c r="CC416" s="223">
        <f t="shared" ca="1" si="671"/>
        <v>-1.5461029748626788E-3</v>
      </c>
      <c r="CD416" s="223">
        <f t="shared" ca="1" si="672"/>
        <v>-4.9867952607429158E-4</v>
      </c>
      <c r="CE416" s="223">
        <f t="shared" ca="1" si="673"/>
        <v>1.327580369655244E-3</v>
      </c>
      <c r="CF416" s="223">
        <f t="shared" ca="1" si="674"/>
        <v>1.080428536873051E-3</v>
      </c>
      <c r="CG416" s="223">
        <f t="shared" ca="1" si="675"/>
        <v>-8.5413390499572786E-4</v>
      </c>
      <c r="CH416" s="223">
        <f t="shared" ca="1" si="676"/>
        <v>-1.4547121325622393E-3</v>
      </c>
      <c r="CI416" s="223">
        <f t="shared" ca="1" si="677"/>
        <v>2.1667544036446434E-4</v>
      </c>
      <c r="CJ416" s="223">
        <f t="shared" ca="1" si="678"/>
        <v>1.5496598479530195E-3</v>
      </c>
      <c r="CK416" s="223">
        <f t="shared" ca="1" si="679"/>
        <v>4.6238934865116188E-4</v>
      </c>
      <c r="CL416" s="223">
        <f t="shared" ca="1" si="680"/>
        <v>-1.3470396885034257E-3</v>
      </c>
      <c r="CM416" s="223">
        <f t="shared" ca="1" si="681"/>
        <v>-1.0526654812344108E-3</v>
      </c>
      <c r="CN416" s="223">
        <f t="shared" ca="1" si="682"/>
        <v>8.8575906368585028E-4</v>
      </c>
      <c r="CO416" s="223">
        <f t="shared" ca="1" si="683"/>
        <v>1.4408072999019263E-3</v>
      </c>
      <c r="CP416" s="223">
        <f t="shared" ca="1" si="684"/>
        <v>-2.5439373121468353E-4</v>
      </c>
      <c r="CQ416" s="223">
        <f t="shared" ca="1" si="685"/>
        <v>-1.5522832638964674E-3</v>
      </c>
      <c r="CR416" s="223">
        <f t="shared" ca="1" si="686"/>
        <v>-4.258206451742564E-4</v>
      </c>
      <c r="CS416" s="223">
        <f t="shared" ca="1" si="687"/>
        <v>1.3656876010123113E-3</v>
      </c>
      <c r="CT416" s="223">
        <f t="shared" ca="1" si="688"/>
        <v>1.0242683392715725E-3</v>
      </c>
      <c r="CU416" s="223">
        <f t="shared" ca="1" si="689"/>
        <v>-9.1685067423667298E-4</v>
      </c>
      <c r="CV416" s="223">
        <f t="shared" ca="1" si="690"/>
        <v>-1.4260345787994073E-3</v>
      </c>
      <c r="CW416" s="223">
        <f t="shared" ca="1" si="691"/>
        <v>2.9195878479361316E-4</v>
      </c>
      <c r="CX416" s="223">
        <f t="shared" ca="1" si="692"/>
        <v>1.5539716424453551E-3</v>
      </c>
      <c r="CY416" s="223">
        <f t="shared" ca="1" si="693"/>
        <v>3.8899544326315724E-4</v>
      </c>
      <c r="CZ416" s="223">
        <f t="shared" ca="1" si="694"/>
        <v>-1.383512874376706E-3</v>
      </c>
      <c r="DA416" s="223">
        <f t="shared" ca="1" si="695"/>
        <v>-9.9525421636101731E-4</v>
      </c>
      <c r="DB416" s="223">
        <f t="shared" ca="1" si="696"/>
        <v>9.4739000822460816E-4</v>
      </c>
      <c r="DC416" s="223">
        <f t="shared" ca="1" si="697"/>
        <v>1.4104028677894872E-3</v>
      </c>
      <c r="DD416" s="223">
        <f t="shared" ca="1" si="698"/>
        <v>-3.2934797331764709E-4</v>
      </c>
      <c r="DE416" s="223">
        <f t="shared" ca="1" si="699"/>
        <v>-1.5547239665835741E-3</v>
      </c>
      <c r="DF416" s="223">
        <f t="shared" ca="1" si="700"/>
        <v>-3.5193592504249133E-4</v>
      </c>
      <c r="DG416" s="223">
        <f t="shared" ca="1" si="701"/>
        <v>1.4005047713184346E-3</v>
      </c>
      <c r="DH416" s="223">
        <f t="shared" ca="1" si="702"/>
        <v>9.6564058952546081E-4</v>
      </c>
      <c r="DI416" s="223">
        <f t="shared" ca="1" si="703"/>
        <v>-9.773586698967481E-4</v>
      </c>
      <c r="DJ416" s="223">
        <f t="shared" ca="1" si="704"/>
        <v>-1.393921582830361E-3</v>
      </c>
      <c r="DK416" s="223">
        <f t="shared" ca="1" si="705"/>
        <v>3.6653877493762505E-4</v>
      </c>
      <c r="DL416" s="223">
        <f t="shared" ca="1" si="706"/>
        <v>1.5545397831391973E-3</v>
      </c>
      <c r="DM416" s="223">
        <f t="shared" ca="1" si="707"/>
        <v>3.146644137803548E-4</v>
      </c>
      <c r="DN416" s="223">
        <f t="shared" ca="1" si="708"/>
        <v>-1.4166530565541866E-3</v>
      </c>
      <c r="DO416" s="223">
        <f t="shared" ca="1" si="709"/>
        <v>-9.3544529690643642E-4</v>
      </c>
      <c r="DP416" s="223">
        <f t="shared" ca="1" si="710"/>
        <v>1.006738607251971E-3</v>
      </c>
      <c r="DQ416" s="223">
        <f t="shared" ca="1" si="711"/>
        <v>1.3766006516318426E-3</v>
      </c>
      <c r="DR416" s="223">
        <f t="shared" ca="1" si="712"/>
        <v>-4.0350878730539125E-4</v>
      </c>
      <c r="DS416" s="223">
        <f t="shared" ca="1" si="713"/>
        <v>-1.5534192030574453E-3</v>
      </c>
      <c r="DT416" s="223">
        <f t="shared" ca="1" si="714"/>
        <v>-2.7720336044137408E-4</v>
      </c>
      <c r="DU416" s="223">
        <f t="shared" ca="1" si="715"/>
        <v>1.4319480029607219E-3</v>
      </c>
      <c r="DV416" s="223">
        <f t="shared" ca="1" si="716"/>
        <v>9.0468652701907295E-4</v>
      </c>
      <c r="DW416" s="223">
        <f t="shared" ca="1" si="717"/>
        <v>-1.0355121229145329E-3</v>
      </c>
      <c r="DX416" s="223">
        <f t="shared" ca="1" si="718"/>
        <v>-1.3584505076751747E-3</v>
      </c>
      <c r="DY416" s="223">
        <f t="shared" ca="1" si="719"/>
        <v>4.4023574106780736E-4</v>
      </c>
      <c r="DZ416" s="223">
        <f t="shared" ca="1" si="720"/>
        <v>1.5513629013338545E-3</v>
      </c>
      <c r="EA416" s="223">
        <f t="shared" ca="1" si="721"/>
        <v>2.3957533016340823E-4</v>
      </c>
      <c r="EB416" s="223">
        <f t="shared" ca="1" si="722"/>
        <v>-1.4463803974342755E-3</v>
      </c>
      <c r="EC416" s="223">
        <f t="shared" ca="1" si="723"/>
        <v>-8.7338280779627716E-4</v>
      </c>
      <c r="ED416" s="223">
        <f t="shared" ca="1" si="724"/>
        <v>1.0636618847945764E-3</v>
      </c>
      <c r="EE416" s="223">
        <f t="shared" ca="1" si="725"/>
        <v>1.3394820839284186E-3</v>
      </c>
      <c r="EF416" s="223">
        <f t="shared" ca="1" si="726"/>
        <v>-4.7669751328132136E-4</v>
      </c>
      <c r="EG416" s="223">
        <f t="shared" ca="1" si="727"/>
        <v>-1.548372116607695E-3</v>
      </c>
      <c r="EH416" s="223">
        <f t="shared" ca="1" si="728"/>
        <v>-2.0180298866480698E-4</v>
      </c>
      <c r="EI416" s="223">
        <f t="shared" ca="1" si="729"/>
        <v>1.4599415464400605E-3</v>
      </c>
      <c r="EJ416" s="223">
        <f t="shared" ca="1" si="730"/>
        <v>8.4155299542791519E-4</v>
      </c>
      <c r="EK416" s="223">
        <f t="shared" ca="1" si="731"/>
        <v>-1.0911709365280988E-3</v>
      </c>
      <c r="EL416" s="223">
        <f t="shared" ca="1" si="732"/>
        <v>-1.3197068062607879E-3</v>
      </c>
      <c r="EM416" s="223">
        <f t="shared" ca="1" si="733"/>
        <v>5.1287214073770246E-4</v>
      </c>
      <c r="EN416" s="223">
        <f t="shared" ca="1" si="734"/>
        <v>1.5444486504158574E-3</v>
      </c>
      <c r="EO416" s="223">
        <f t="shared" ca="1" si="735"/>
        <v>1.6390908859173362E-4</v>
      </c>
      <c r="EP416" s="223">
        <f t="shared" ca="1" si="736"/>
        <v>-1.4726232812489856E-3</v>
      </c>
      <c r="EQ416" s="223">
        <f t="shared" ca="1" si="737"/>
        <v>-8.092162630028005E-4</v>
      </c>
      <c r="ER416" s="223">
        <f t="shared" ca="1" si="738"/>
        <v>1.1180227076909345E-3</v>
      </c>
      <c r="ES416" s="223">
        <f t="shared" ca="1" si="739"/>
        <v>1.2991365865600581E-3</v>
      </c>
      <c r="ET416" s="223">
        <f t="shared" ca="1" si="740"/>
        <v>-5.4873783319398591E-4</v>
      </c>
      <c r="EU416" s="223">
        <f t="shared" ca="1" si="741"/>
        <v>-1.5395948661076591E-3</v>
      </c>
      <c r="EV416" s="223">
        <f t="shared" ca="1" si="742"/>
        <v>-1.2591645581269207E-4</v>
      </c>
      <c r="EW416" s="223">
        <f t="shared" ca="1" si="743"/>
        <v>1.4844179628582315E-3</v>
      </c>
      <c r="EX416" s="223">
        <f t="shared" ca="1" si="744"/>
        <v>7.763920889594354E-4</v>
      </c>
      <c r="EY416" s="223">
        <f t="shared" ca="1" si="745"/>
        <v>-1.1442010237802495E-3</v>
      </c>
      <c r="EZ416" s="223">
        <f t="shared" ca="1" si="746"/>
        <v>-1.2777838155574547E-3</v>
      </c>
      <c r="FA416" s="223">
        <f t="shared" ca="1" si="747"/>
        <v>5.8427298649822408E-4</v>
      </c>
      <c r="FB416" s="223">
        <f t="shared" ca="1" si="748"/>
        <v>1.5338136874212839E-3</v>
      </c>
      <c r="FC416" s="223">
        <f t="shared" ca="1" si="749"/>
        <v>8.7847975668944346E-5</v>
      </c>
      <c r="FD416" s="223">
        <f t="shared" ca="1" si="750"/>
        <v>-1.4953184865926015E-3</v>
      </c>
      <c r="FE416" s="223">
        <f t="shared" ca="1" si="751"/>
        <v>-7.4310024535281316E-4</v>
      </c>
      <c r="FF416" s="223">
        <f t="shared" ca="1" si="752"/>
        <v>1.1696901159572418E-3</v>
      </c>
      <c r="FG416" s="223">
        <f t="shared" ca="1" si="753"/>
        <v>1.2556613553637488E-3</v>
      </c>
      <c r="FH416" s="223">
        <f t="shared" ca="1" si="754"/>
        <v>-6.1945619560272878E-4</v>
      </c>
      <c r="FI416" s="223">
        <f t="shared" ca="1" si="755"/>
        <v>-1.5271085967225868E-3</v>
      </c>
      <c r="FJ416" s="223">
        <f t="shared" ca="1" si="756"/>
        <v>-4.9726579189545437E-5</v>
      </c>
      <c r="FK416" s="223">
        <f t="shared" ca="1" si="757"/>
        <v>1.50531828638422E-3</v>
      </c>
      <c r="FL416" s="223">
        <f t="shared" ca="1" si="758"/>
        <v>7.0936078594473705E-4</v>
      </c>
      <c r="FM416" s="223">
        <f t="shared" ca="1" si="759"/>
        <v>-1.194474630545941E-3</v>
      </c>
      <c r="FN416" s="223">
        <f t="shared" ca="1" si="760"/>
        <v>-1.2327825317218002E-3</v>
      </c>
      <c r="FO416" s="223">
        <f t="shared" ca="1" si="761"/>
        <v>6.5426626745800206E-4</v>
      </c>
      <c r="FP416" s="223">
        <f t="shared" ca="1" si="762"/>
        <v>1.519483632907501E-3</v>
      </c>
      <c r="FQ416" s="223">
        <f t="shared" ca="1" si="763"/>
        <v>1.1575229278194842E-5</v>
      </c>
      <c r="FR416" s="223">
        <f t="shared" ca="1" si="764"/>
        <v>-1.5144113387275857E-3</v>
      </c>
      <c r="FS416" s="223">
        <f t="shared" ca="1" si="765"/>
        <v>-6.7519403412387674E-4</v>
      </c>
      <c r="FT416" s="223">
        <f t="shared" ca="1" si="766"/>
        <v>1.2185396382814542E-3</v>
      </c>
      <c r="FU416" s="223">
        <f t="shared" ca="1" si="767"/>
        <v>1.2091611259794238E-3</v>
      </c>
      <c r="FV416" s="223">
        <f t="shared" ca="1" si="768"/>
        <v>-6.8868223377831022E-4</v>
      </c>
      <c r="FW416" s="223">
        <f t="shared" ca="1" si="769"/>
        <v>-1.5109433889690946E-3</v>
      </c>
      <c r="FX416" s="223">
        <f t="shared" ca="1" si="770"/>
        <v>2.6583093118402691E-5</v>
      </c>
      <c r="FY416" s="223">
        <f t="shared" ca="1" si="771"/>
        <v>1.5225921663079996E-3</v>
      </c>
      <c r="FZ416" s="223">
        <f t="shared" ca="1" si="772"/>
        <v>6.4062057066403128E-4</v>
      </c>
      <c r="GA416" s="223">
        <f t="shared" ca="1" si="773"/>
        <v>-1.2418706433030265E-3</v>
      </c>
      <c r="GB416" s="223">
        <f t="shared" ca="1" si="774"/>
        <v>-1.1848113667882313E-3</v>
      </c>
      <c r="GC416" s="223">
        <f t="shared" ca="1" si="775"/>
        <v>7.2268336367251745E-4</v>
      </c>
      <c r="GD416" s="223">
        <f t="shared" ca="1" si="776"/>
        <v>1.5014930092309964E-3</v>
      </c>
      <c r="GE416" s="223">
        <f t="shared" ca="1" si="777"/>
        <v>-6.4725402853755957E-5</v>
      </c>
      <c r="GF416" s="223">
        <f t="shared" ca="1" si="778"/>
        <v>-1.5298558413008086E-3</v>
      </c>
      <c r="GG416" s="223">
        <f t="shared" ca="1" si="779"/>
        <v>-6.0566122132672351E-4</v>
      </c>
      <c r="GH416" s="223">
        <f t="shared" ca="1" si="780"/>
        <v>1.2644535918855805E-3</v>
      </c>
      <c r="GI416" s="223">
        <f t="shared" ca="1" si="781"/>
        <v>1.1597479215326081E-3</v>
      </c>
      <c r="GJ416" s="223">
        <f t="shared" ca="1" si="782"/>
        <v>-7.5624917613128064E-4</v>
      </c>
      <c r="GK416" s="223">
        <f t="shared" ca="1" si="783"/>
        <v>-1.4911381862485662E-3</v>
      </c>
      <c r="GL416" s="223">
        <f t="shared" ca="1" si="784"/>
        <v>1.0282872442662449E-4</v>
      </c>
      <c r="GM416" s="223">
        <f t="shared" ca="1" si="785"/>
        <v>1.5361979883398208E-3</v>
      </c>
      <c r="GN416" s="223">
        <f t="shared" ca="1" si="786"/>
        <v>5.7033704431686124E-4</v>
      </c>
      <c r="GO416" s="223">
        <f t="shared" ca="1" si="787"/>
        <v>-1.2862748809053738E-3</v>
      </c>
      <c r="GP416" s="223">
        <f t="shared" ca="1" si="788"/>
        <v>-1.1339858874948206E-3</v>
      </c>
      <c r="GQ416" s="223">
        <f t="shared" ca="1" si="789"/>
        <v>7.8935945236439714E-4</v>
      </c>
      <c r="GR416" s="223">
        <f t="shared" ca="1" si="790"/>
        <v>1.4798851573800001E-3</v>
      </c>
      <c r="GS416" s="223">
        <f t="shared" ca="1" si="791"/>
        <v>-1.4087010582095646E-4</v>
      </c>
      <c r="GT416" s="223">
        <f t="shared" ca="1" si="792"/>
        <v>-1.5416147871527984E-3</v>
      </c>
      <c r="GU416" s="223">
        <f t="shared" ca="1" si="793"/>
        <v>-5.3466931759769531E-4</v>
      </c>
      <c r="GV416" s="223">
        <f t="shared" ca="1" si="794"/>
        <v>1.3073213660338007E-3</v>
      </c>
      <c r="GW416" s="223">
        <f t="shared" ca="1" si="795"/>
        <v>1.1075407827609001E-3</v>
      </c>
      <c r="GX416" s="223">
        <f t="shared" ca="1" si="796"/>
        <v>-8.2199424797938371E-4</v>
      </c>
      <c r="GY416" s="223">
        <f t="shared" ca="1" si="797"/>
        <v>-1.4677407010290707E-3</v>
      </c>
      <c r="GZ416" s="223">
        <f t="shared" ca="1" si="798"/>
        <v>1.7882663233097034E-4</v>
      </c>
      <c r="HA416" s="223">
        <f t="shared" ca="1" si="799"/>
        <v>1.5461029748626795E-3</v>
      </c>
      <c r="HB416" s="223">
        <f t="shared" ca="1" si="800"/>
        <v>4.986795260742648E-4</v>
      </c>
      <c r="HC416" s="223">
        <f t="shared" ca="1" si="801"/>
        <v>-1.32758036965527E-3</v>
      </c>
      <c r="HD416" s="223">
        <f t="shared" ca="1" si="802"/>
        <v>-1.0804285368730627E-3</v>
      </c>
      <c r="HE416" s="223">
        <f t="shared" ca="1" si="803"/>
        <v>8.5413390499573284E-4</v>
      </c>
      <c r="HF416" s="223">
        <f t="shared" ca="1" si="804"/>
        <v>1.4547121325622294E-3</v>
      </c>
      <c r="HG416" s="223">
        <f t="shared" ca="1" si="805"/>
        <v>-2.1667544036451422E-4</v>
      </c>
      <c r="HH416" s="223">
        <f t="shared" ca="1" si="806"/>
        <v>-1.5496598479530182E-3</v>
      </c>
      <c r="HI416" s="223">
        <f t="shared" ca="1" si="807"/>
        <v>-4.6238934865115613E-4</v>
      </c>
      <c r="HJ416" s="223">
        <f t="shared" ca="1" si="808"/>
        <v>1.3470396885034398E-3</v>
      </c>
      <c r="HK416" s="223">
        <f t="shared" ca="1" si="809"/>
        <v>1.0526654812343739E-3</v>
      </c>
      <c r="HL416" s="223">
        <f t="shared" ca="1" si="810"/>
        <v>-8.8575906368583695E-4</v>
      </c>
      <c r="HM416" s="223">
        <f t="shared" ca="1" si="811"/>
        <v>-1.4408072999019239E-3</v>
      </c>
      <c r="HN416" s="223">
        <f t="shared" ca="1" si="812"/>
        <v>2.543937312147114E-4</v>
      </c>
      <c r="HO416" s="223">
        <f t="shared" ca="1" si="813"/>
        <v>1.5522832638964704E-3</v>
      </c>
      <c r="HP416" s="223">
        <f t="shared" ca="1" si="814"/>
        <v>4.2582064517427158E-4</v>
      </c>
      <c r="HQ416" s="223">
        <f t="shared" ca="1" si="815"/>
        <v>-1.3656876010123141E-3</v>
      </c>
      <c r="HR416" s="223">
        <f t="shared" ca="1" si="816"/>
        <v>-1.0242683392715514E-3</v>
      </c>
      <c r="HS416" s="223">
        <f t="shared" ca="1" si="817"/>
        <v>9.1685067423671375E-4</v>
      </c>
      <c r="HT416" s="223">
        <f t="shared" ca="1" si="818"/>
        <v>1.4260345787994138E-3</v>
      </c>
      <c r="HU416" s="223">
        <f t="shared" ca="1" si="819"/>
        <v>-2.9195878479361913E-4</v>
      </c>
      <c r="HV416" s="223">
        <f t="shared" ca="1" si="820"/>
        <v>-1.5539716424453551E-3</v>
      </c>
      <c r="HW416" s="223">
        <f t="shared" ca="1" si="821"/>
        <v>-3.8899544326310856E-4</v>
      </c>
      <c r="HX416" s="223">
        <f t="shared" ca="1" si="822"/>
        <v>1.3835128743766886E-3</v>
      </c>
      <c r="HY416" s="223">
        <f t="shared" ca="1" si="823"/>
        <v>9.9525421636101254E-4</v>
      </c>
      <c r="HZ416" s="223">
        <f t="shared" ca="1" si="824"/>
        <v>-9.4739000822461304E-4</v>
      </c>
      <c r="IA416" s="223">
        <f t="shared" ca="1" si="825"/>
        <v>-1.4104028677894662E-3</v>
      </c>
      <c r="IB416" s="223">
        <f t="shared" ca="1" si="826"/>
        <v>3.2934797331760979E-4</v>
      </c>
      <c r="IC416" s="223">
        <f t="shared" ca="1" si="827"/>
        <v>1.5547239665835741E-3</v>
      </c>
      <c r="ID416" s="223">
        <f t="shared" ca="1" si="828"/>
        <v>3.5193592504248537E-4</v>
      </c>
      <c r="IE416" s="223">
        <f t="shared" ca="1" si="829"/>
        <v>-3.8570912811301307E-4</v>
      </c>
      <c r="IF416" s="223">
        <f t="shared" ca="1" si="830"/>
        <v>-9.6564058952549063E-4</v>
      </c>
      <c r="IG416" s="223">
        <f t="shared" ca="1" si="831"/>
        <v>9.7735866989675266E-4</v>
      </c>
      <c r="IH416" s="223">
        <f t="shared" ca="1" si="832"/>
        <v>1.3939215828303584E-3</v>
      </c>
      <c r="II416" s="223">
        <f t="shared" ca="1" si="833"/>
        <v>-3.6653877493767395E-4</v>
      </c>
      <c r="IJ416" s="223">
        <f t="shared" ca="1" si="834"/>
        <v>-1.5545397831391982E-3</v>
      </c>
      <c r="IK416" s="223">
        <f t="shared" ca="1" si="835"/>
        <v>-3.1466441378034894E-4</v>
      </c>
      <c r="IL416" s="223">
        <f t="shared" ca="1" si="836"/>
        <v>1.4166530565541892E-3</v>
      </c>
      <c r="IM416" s="223">
        <f t="shared" ca="1" si="837"/>
        <v>9.354452969063962E-4</v>
      </c>
      <c r="IN416" s="223">
        <f t="shared" ca="1" si="838"/>
        <v>-1.006738607251942E-3</v>
      </c>
      <c r="IO416" s="223">
        <f t="shared" ca="1" si="839"/>
        <v>-1.37660065163184E-3</v>
      </c>
      <c r="IP416" s="223">
        <f t="shared" ca="1" si="840"/>
        <v>4.0350878730539711E-4</v>
      </c>
      <c r="IQ416" s="223">
        <f t="shared" ca="1" si="841"/>
        <v>1.5534192030574431E-3</v>
      </c>
      <c r="IR416" s="223">
        <f t="shared" ca="1" si="842"/>
        <v>2.7720336044141159E-4</v>
      </c>
      <c r="IS416" s="223">
        <f t="shared" ca="1" si="843"/>
        <v>-1.4319480029607243E-3</v>
      </c>
      <c r="IT416" s="223">
        <f t="shared" ca="1" si="844"/>
        <v>-9.0468652701906796E-4</v>
      </c>
      <c r="IU416" s="223">
        <f t="shared" ca="1" si="845"/>
        <v>1.0355121229145704E-3</v>
      </c>
      <c r="IV416" s="223">
        <f t="shared" ca="1" si="846"/>
        <v>1.3584505076751933E-3</v>
      </c>
      <c r="IW416" s="223">
        <f t="shared" ca="1" si="847"/>
        <v>-4.4023574106781321E-4</v>
      </c>
      <c r="IX416" s="223">
        <f t="shared" ca="1" si="848"/>
        <v>-1.5513629013338545E-3</v>
      </c>
      <c r="IY416" s="223">
        <f t="shared" ca="1" si="849"/>
        <v>-2.3957533016335858E-4</v>
      </c>
      <c r="IZ416" s="223">
        <f t="shared" ca="1" si="850"/>
        <v>1.4463803974342616E-3</v>
      </c>
      <c r="JA416" s="223">
        <f t="shared" ca="1" si="851"/>
        <v>8.7338280779627228E-4</v>
      </c>
      <c r="JB416" s="223">
        <f t="shared" ca="1" si="852"/>
        <v>-1.063661884794581E-3</v>
      </c>
    </row>
    <row r="417" spans="2:262">
      <c r="B417" s="230">
        <v>56</v>
      </c>
      <c r="C417" s="229">
        <f t="shared" si="853"/>
        <v>1.0937500000000005E-3</v>
      </c>
      <c r="D417" s="226">
        <f t="shared" ca="1" si="597"/>
        <v>58.204571885759115</v>
      </c>
      <c r="E417" s="225">
        <f ca="1">BJ361</f>
        <v>0.10457188575911298</v>
      </c>
      <c r="F417" s="224">
        <v>56</v>
      </c>
      <c r="G417" s="223">
        <f t="shared" ca="1" si="854"/>
        <v>-5.5638996931465948E-4</v>
      </c>
      <c r="H417" s="223">
        <f t="shared" ca="1" si="598"/>
        <v>1.8768355605244068E-4</v>
      </c>
      <c r="I417" s="223">
        <f t="shared" ca="1" si="599"/>
        <v>6.296204600894648E-4</v>
      </c>
      <c r="J417" s="223">
        <f t="shared" ca="1" si="600"/>
        <v>5.7982160561152469E-5</v>
      </c>
      <c r="K417" s="223">
        <f t="shared" ca="1" si="601"/>
        <v>-6.069969433393327E-4</v>
      </c>
      <c r="L417" s="223">
        <f t="shared" ca="1" si="602"/>
        <v>-2.9482061883890427E-4</v>
      </c>
      <c r="M417" s="223">
        <f t="shared" ca="1" si="603"/>
        <v>4.9196364440678032E-4</v>
      </c>
      <c r="N417" s="223">
        <f t="shared" ca="1" si="604"/>
        <v>4.8677531045399818E-4</v>
      </c>
      <c r="O417" s="223">
        <f t="shared" ca="1" si="605"/>
        <v>-3.020333402748382E-4</v>
      </c>
      <c r="P417" s="223">
        <f t="shared" ca="1" si="606"/>
        <v>-6.0462287368164827E-4</v>
      </c>
      <c r="Q417" s="223">
        <f t="shared" ca="1" si="607"/>
        <v>6.6121198025098746E-5</v>
      </c>
      <c r="R417" s="223">
        <f t="shared" ca="1" si="608"/>
        <v>6.3042208531126549E-4</v>
      </c>
      <c r="S417" s="223">
        <f t="shared" ca="1" si="609"/>
        <v>1.7985729723380933E-4</v>
      </c>
      <c r="T417" s="223">
        <f t="shared" ca="1" si="610"/>
        <v>-5.6024524924267642E-4</v>
      </c>
      <c r="U417" s="223">
        <f t="shared" ca="1" si="611"/>
        <v>-3.9845414939932843E-4</v>
      </c>
      <c r="V417" s="223">
        <f t="shared" ca="1" si="612"/>
        <v>4.0477615261272159E-4</v>
      </c>
      <c r="W417" s="223">
        <f t="shared" ca="1" si="613"/>
        <v>5.5638996931466002E-4</v>
      </c>
      <c r="X417" s="223">
        <f t="shared" ca="1" si="614"/>
        <v>-1.8768355605244095E-4</v>
      </c>
      <c r="Y417" s="223">
        <f t="shared" ca="1" si="615"/>
        <v>-6.296204600894649E-4</v>
      </c>
      <c r="Z417" s="223">
        <f t="shared" ca="1" si="616"/>
        <v>-5.7982160561153553E-5</v>
      </c>
      <c r="AA417" s="223">
        <f t="shared" ca="1" si="617"/>
        <v>6.0699694333933292E-4</v>
      </c>
      <c r="AB417" s="223">
        <f t="shared" ca="1" si="618"/>
        <v>2.9482061883890471E-4</v>
      </c>
      <c r="AC417" s="223">
        <f t="shared" ca="1" si="619"/>
        <v>-4.9196364440677988E-4</v>
      </c>
      <c r="AD417" s="223">
        <f t="shared" ca="1" si="620"/>
        <v>-4.867753104539978E-4</v>
      </c>
      <c r="AE417" s="223">
        <f t="shared" ca="1" si="621"/>
        <v>3.0203334027483576E-4</v>
      </c>
      <c r="AF417" s="223">
        <f t="shared" ca="1" si="622"/>
        <v>6.0462287368164838E-4</v>
      </c>
      <c r="AG417" s="223">
        <f t="shared" ca="1" si="623"/>
        <v>-6.6121198025099342E-5</v>
      </c>
      <c r="AH417" s="223">
        <f t="shared" ca="1" si="624"/>
        <v>-6.3042208531126527E-4</v>
      </c>
      <c r="AI417" s="223">
        <f t="shared" ca="1" si="625"/>
        <v>-1.7985729723380984E-4</v>
      </c>
      <c r="AJ417" s="223">
        <f t="shared" ca="1" si="626"/>
        <v>5.6024524924267718E-4</v>
      </c>
      <c r="AK417" s="223">
        <f t="shared" ca="1" si="627"/>
        <v>3.984541493993306E-4</v>
      </c>
      <c r="AL417" s="223">
        <f t="shared" ca="1" si="628"/>
        <v>-4.0477615261272121E-4</v>
      </c>
      <c r="AM417" s="223">
        <f t="shared" ca="1" si="629"/>
        <v>-5.5638996931465926E-4</v>
      </c>
      <c r="AN417" s="223">
        <f t="shared" ca="1" si="630"/>
        <v>1.8768355605243832E-4</v>
      </c>
      <c r="AO417" s="223">
        <f t="shared" ca="1" si="631"/>
        <v>6.2962046008946501E-4</v>
      </c>
      <c r="AP417" s="223">
        <f t="shared" ca="1" si="632"/>
        <v>5.7982160561151873E-5</v>
      </c>
      <c r="AQ417" s="223">
        <f t="shared" ca="1" si="633"/>
        <v>-6.0699694333933205E-4</v>
      </c>
      <c r="AR417" s="223">
        <f t="shared" ca="1" si="634"/>
        <v>-2.9482061883890525E-4</v>
      </c>
      <c r="AS417" s="223">
        <f t="shared" ca="1" si="635"/>
        <v>4.9196364440678097E-4</v>
      </c>
      <c r="AT417" s="223">
        <f t="shared" ca="1" si="636"/>
        <v>4.8677531045399959E-4</v>
      </c>
      <c r="AU417" s="223">
        <f t="shared" ca="1" si="637"/>
        <v>-3.0203334027483717E-4</v>
      </c>
      <c r="AV417" s="223">
        <f t="shared" ca="1" si="638"/>
        <v>-6.0462287368164783E-4</v>
      </c>
      <c r="AW417" s="223">
        <f t="shared" ca="1" si="639"/>
        <v>6.6121198025096578E-5</v>
      </c>
      <c r="AX417" s="223">
        <f t="shared" ca="1" si="640"/>
        <v>6.3042208531126549E-4</v>
      </c>
      <c r="AY417" s="223">
        <f t="shared" ca="1" si="641"/>
        <v>1.7985729723380819E-4</v>
      </c>
      <c r="AZ417" s="223">
        <f t="shared" ca="1" si="642"/>
        <v>-5.6024524924267588E-4</v>
      </c>
      <c r="BA417" s="223">
        <f t="shared" ca="1" si="643"/>
        <v>-3.984541493993293E-4</v>
      </c>
      <c r="BB417" s="223">
        <f t="shared" ca="1" si="644"/>
        <v>4.0477615261272251E-4</v>
      </c>
      <c r="BC417" s="223">
        <f t="shared" ca="1" si="645"/>
        <v>5.5638996931465839E-4</v>
      </c>
      <c r="BD417" s="223">
        <f t="shared" ca="1" si="646"/>
        <v>-1.8768355605243564E-4</v>
      </c>
      <c r="BE417" s="223">
        <f t="shared" ca="1" si="647"/>
        <v>-6.2962046008946523E-4</v>
      </c>
      <c r="BF417" s="223">
        <f t="shared" ca="1" si="648"/>
        <v>-5.7982160561154638E-5</v>
      </c>
      <c r="BG417" s="223">
        <f t="shared" ca="1" si="649"/>
        <v>6.0699694333933248E-4</v>
      </c>
      <c r="BH417" s="223">
        <f t="shared" ca="1" si="650"/>
        <v>2.9482061883890368E-4</v>
      </c>
      <c r="BI417" s="223">
        <f t="shared" ca="1" si="651"/>
        <v>-4.9196364440678205E-4</v>
      </c>
      <c r="BJ417" s="223">
        <f t="shared" ca="1" si="652"/>
        <v>-4.8677531045400137E-4</v>
      </c>
      <c r="BK417" s="223">
        <f t="shared" ca="1" si="653"/>
        <v>3.0203334027483484E-4</v>
      </c>
      <c r="BL417" s="223">
        <f t="shared" ca="1" si="654"/>
        <v>6.046228736816487E-4</v>
      </c>
      <c r="BM417" s="223">
        <f t="shared" ca="1" si="655"/>
        <v>-6.6121198025098258E-5</v>
      </c>
      <c r="BN417" s="223">
        <f t="shared" ca="1" si="656"/>
        <v>-6.304220853112656E-4</v>
      </c>
      <c r="BO417" s="223">
        <f t="shared" ca="1" si="657"/>
        <v>-1.7985729723380659E-4</v>
      </c>
      <c r="BP417" s="223">
        <f t="shared" ca="1" si="658"/>
        <v>5.6024524924267447E-4</v>
      </c>
      <c r="BQ417" s="223">
        <f t="shared" ca="1" si="659"/>
        <v>3.9845414939933147E-4</v>
      </c>
      <c r="BR417" s="223">
        <f t="shared" ca="1" si="660"/>
        <v>-4.0477615261272034E-4</v>
      </c>
      <c r="BS417" s="223">
        <f t="shared" ca="1" si="661"/>
        <v>-5.5638996931465969E-4</v>
      </c>
      <c r="BT417" s="223">
        <f t="shared" ca="1" si="662"/>
        <v>1.8768355605244157E-4</v>
      </c>
      <c r="BU417" s="223">
        <f t="shared" ca="1" si="663"/>
        <v>6.2962046008946566E-4</v>
      </c>
      <c r="BV417" s="223">
        <f t="shared" ca="1" si="664"/>
        <v>5.7982160561157456E-5</v>
      </c>
      <c r="BW417" s="223">
        <f t="shared" ca="1" si="665"/>
        <v>-6.0699694333933183E-4</v>
      </c>
      <c r="BX417" s="223">
        <f t="shared" ca="1" si="666"/>
        <v>-2.9482061883890617E-4</v>
      </c>
      <c r="BY417" s="223">
        <f t="shared" ca="1" si="667"/>
        <v>4.9196364440678032E-4</v>
      </c>
      <c r="BZ417" s="223">
        <f t="shared" ca="1" si="668"/>
        <v>4.8677531045399742E-4</v>
      </c>
      <c r="CA417" s="223">
        <f t="shared" ca="1" si="669"/>
        <v>-3.0203334027483235E-4</v>
      </c>
      <c r="CB417" s="223">
        <f t="shared" ca="1" si="670"/>
        <v>-6.0462287368164957E-4</v>
      </c>
      <c r="CC417" s="223">
        <f t="shared" ca="1" si="671"/>
        <v>6.6121198025095439E-5</v>
      </c>
      <c r="CD417" s="223">
        <f t="shared" ca="1" si="672"/>
        <v>6.3042208531126527E-4</v>
      </c>
      <c r="CE417" s="223">
        <f t="shared" ca="1" si="673"/>
        <v>1.7985729723380927E-4</v>
      </c>
      <c r="CF417" s="223">
        <f t="shared" ca="1" si="674"/>
        <v>-5.6024524924267751E-4</v>
      </c>
      <c r="CG417" s="223">
        <f t="shared" ca="1" si="675"/>
        <v>-3.9845414939933363E-4</v>
      </c>
      <c r="CH417" s="223">
        <f t="shared" ca="1" si="676"/>
        <v>4.0477615261271823E-4</v>
      </c>
      <c r="CI417" s="223">
        <f t="shared" ca="1" si="677"/>
        <v>5.563899693146611E-4</v>
      </c>
      <c r="CJ417" s="223">
        <f t="shared" ca="1" si="678"/>
        <v>-1.8768355605243891E-4</v>
      </c>
      <c r="CK417" s="223">
        <f t="shared" ca="1" si="679"/>
        <v>-6.296204600894649E-4</v>
      </c>
      <c r="CL417" s="223">
        <f t="shared" ca="1" si="680"/>
        <v>-5.7982160561151277E-5</v>
      </c>
      <c r="CM417" s="223">
        <f t="shared" ca="1" si="681"/>
        <v>6.0699694333933097E-4</v>
      </c>
      <c r="CN417" s="223">
        <f t="shared" ca="1" si="682"/>
        <v>2.9482061883890866E-4</v>
      </c>
      <c r="CO417" s="223">
        <f t="shared" ca="1" si="683"/>
        <v>-4.9196364440677858E-4</v>
      </c>
      <c r="CP417" s="223">
        <f t="shared" ca="1" si="684"/>
        <v>-4.8677531045399921E-4</v>
      </c>
      <c r="CQ417" s="223">
        <f t="shared" ca="1" si="685"/>
        <v>3.0203334027483777E-4</v>
      </c>
      <c r="CR417" s="223">
        <f t="shared" ca="1" si="686"/>
        <v>6.0462287368164762E-4</v>
      </c>
      <c r="CS417" s="223">
        <f t="shared" ca="1" si="687"/>
        <v>-6.6121198025092674E-5</v>
      </c>
      <c r="CT417" s="223">
        <f t="shared" ca="1" si="688"/>
        <v>-6.3042208531126505E-4</v>
      </c>
      <c r="CU417" s="223">
        <f t="shared" ca="1" si="689"/>
        <v>-1.7985729723381193E-4</v>
      </c>
      <c r="CV417" s="223">
        <f t="shared" ca="1" si="690"/>
        <v>5.6024524924267621E-4</v>
      </c>
      <c r="CW417" s="223">
        <f t="shared" ca="1" si="691"/>
        <v>3.9845414939932881E-4</v>
      </c>
      <c r="CX417" s="223">
        <f t="shared" ca="1" si="692"/>
        <v>-4.04776152612723E-4</v>
      </c>
      <c r="CY417" s="223">
        <f t="shared" ca="1" si="693"/>
        <v>-5.5638996931465818E-4</v>
      </c>
      <c r="CZ417" s="223">
        <f t="shared" ca="1" si="694"/>
        <v>1.876835560524448E-4</v>
      </c>
      <c r="DA417" s="223">
        <f t="shared" ca="1" si="695"/>
        <v>6.296204600894661E-4</v>
      </c>
      <c r="DB417" s="223">
        <f t="shared" ca="1" si="696"/>
        <v>5.7982160561162932E-5</v>
      </c>
      <c r="DC417" s="223">
        <f t="shared" ca="1" si="697"/>
        <v>-6.069969433393301E-4</v>
      </c>
      <c r="DD417" s="223">
        <f t="shared" ca="1" si="698"/>
        <v>-2.948206188389111E-4</v>
      </c>
      <c r="DE417" s="223">
        <f t="shared" ca="1" si="699"/>
        <v>4.9196364440677674E-4</v>
      </c>
      <c r="DF417" s="223">
        <f t="shared" ca="1" si="700"/>
        <v>4.8677531045400099E-4</v>
      </c>
      <c r="DG417" s="223">
        <f t="shared" ca="1" si="701"/>
        <v>-3.0203334027483527E-4</v>
      </c>
      <c r="DH417" s="223">
        <f t="shared" ca="1" si="702"/>
        <v>-6.0462287368164848E-4</v>
      </c>
      <c r="DI417" s="223">
        <f t="shared" ca="1" si="703"/>
        <v>6.6121198025098854E-5</v>
      </c>
      <c r="DJ417" s="223">
        <f t="shared" ca="1" si="704"/>
        <v>6.304220853112657E-4</v>
      </c>
      <c r="DK417" s="223">
        <f t="shared" ca="1" si="705"/>
        <v>1.7985729723380596E-4</v>
      </c>
      <c r="DL417" s="223">
        <f t="shared" ca="1" si="706"/>
        <v>-5.6024524924267903E-4</v>
      </c>
      <c r="DM417" s="223">
        <f t="shared" ca="1" si="707"/>
        <v>-3.9845414939933797E-4</v>
      </c>
      <c r="DN417" s="223">
        <f t="shared" ca="1" si="708"/>
        <v>4.0477615261271389E-4</v>
      </c>
      <c r="DO417" s="223">
        <f t="shared" ca="1" si="709"/>
        <v>5.5638996931466371E-4</v>
      </c>
      <c r="DP417" s="223">
        <f t="shared" ca="1" si="710"/>
        <v>-1.8768355605243355E-4</v>
      </c>
      <c r="DQ417" s="223">
        <f t="shared" ca="1" si="711"/>
        <v>-6.2962046008946556E-4</v>
      </c>
      <c r="DR417" s="223">
        <f t="shared" ca="1" si="712"/>
        <v>-5.798216056115686E-5</v>
      </c>
      <c r="DS417" s="223">
        <f t="shared" ca="1" si="713"/>
        <v>6.0699694333933183E-4</v>
      </c>
      <c r="DT417" s="223">
        <f t="shared" ca="1" si="714"/>
        <v>2.9482061883890557E-4</v>
      </c>
      <c r="DU417" s="223">
        <f t="shared" ca="1" si="715"/>
        <v>-4.9196364440678064E-4</v>
      </c>
      <c r="DV417" s="223">
        <f t="shared" ca="1" si="716"/>
        <v>-4.8677531045399704E-4</v>
      </c>
      <c r="DW417" s="223">
        <f t="shared" ca="1" si="717"/>
        <v>3.020333402748408E-4</v>
      </c>
      <c r="DX417" s="223">
        <f t="shared" ca="1" si="718"/>
        <v>6.0462287368164675E-4</v>
      </c>
      <c r="DY417" s="223">
        <f t="shared" ca="1" si="719"/>
        <v>-6.6121198025087145E-5</v>
      </c>
      <c r="DZ417" s="223">
        <f t="shared" ca="1" si="720"/>
        <v>-6.3042208531126462E-4</v>
      </c>
      <c r="EA417" s="223">
        <f t="shared" ca="1" si="721"/>
        <v>-1.7985729723381729E-4</v>
      </c>
      <c r="EB417" s="223">
        <f t="shared" ca="1" si="722"/>
        <v>5.6024524924267361E-4</v>
      </c>
      <c r="EC417" s="223">
        <f t="shared" ca="1" si="723"/>
        <v>3.9845414939933315E-4</v>
      </c>
      <c r="ED417" s="223">
        <f t="shared" ca="1" si="724"/>
        <v>-4.0477615261271866E-4</v>
      </c>
      <c r="EE417" s="223">
        <f t="shared" ca="1" si="725"/>
        <v>-5.5638996931466078E-4</v>
      </c>
      <c r="EF417" s="223">
        <f t="shared" ca="1" si="726"/>
        <v>1.8768355605243948E-4</v>
      </c>
      <c r="EG417" s="223">
        <f t="shared" ca="1" si="727"/>
        <v>6.296204600894648E-4</v>
      </c>
      <c r="EH417" s="223">
        <f t="shared" ca="1" si="728"/>
        <v>5.7982160561150572E-5</v>
      </c>
      <c r="EI417" s="223">
        <f t="shared" ca="1" si="729"/>
        <v>-6.0699694333933368E-4</v>
      </c>
      <c r="EJ417" s="223">
        <f t="shared" ca="1" si="730"/>
        <v>-2.9482061883891604E-4</v>
      </c>
      <c r="EK417" s="223">
        <f t="shared" ca="1" si="731"/>
        <v>4.9196364440677327E-4</v>
      </c>
      <c r="EL417" s="223">
        <f t="shared" ca="1" si="732"/>
        <v>4.8677531045400457E-4</v>
      </c>
      <c r="EM417" s="223">
        <f t="shared" ca="1" si="733"/>
        <v>-3.0203334027483039E-4</v>
      </c>
      <c r="EN417" s="223">
        <f t="shared" ca="1" si="734"/>
        <v>-6.0462287368165022E-4</v>
      </c>
      <c r="EO417" s="223">
        <f t="shared" ca="1" si="735"/>
        <v>6.6121198025093271E-5</v>
      </c>
      <c r="EP417" s="223">
        <f t="shared" ca="1" si="736"/>
        <v>6.3042208531126505E-4</v>
      </c>
      <c r="EQ417" s="223">
        <f t="shared" ca="1" si="737"/>
        <v>1.798572972338113E-4</v>
      </c>
      <c r="ER417" s="223">
        <f t="shared" ca="1" si="738"/>
        <v>-5.6024524924267642E-4</v>
      </c>
      <c r="ES417" s="223">
        <f t="shared" ca="1" si="739"/>
        <v>-3.9845414939932832E-4</v>
      </c>
      <c r="ET417" s="223">
        <f t="shared" ca="1" si="740"/>
        <v>4.0477615261272343E-4</v>
      </c>
      <c r="EU417" s="223">
        <f t="shared" ca="1" si="741"/>
        <v>5.5638996931465785E-4</v>
      </c>
      <c r="EV417" s="223">
        <f t="shared" ca="1" si="742"/>
        <v>-1.8768355605242824E-4</v>
      </c>
      <c r="EW417" s="223">
        <f t="shared" ca="1" si="743"/>
        <v>-6.296204600894661E-4</v>
      </c>
      <c r="EX417" s="223">
        <f t="shared" ca="1" si="744"/>
        <v>-5.7982160561162335E-5</v>
      </c>
      <c r="EY417" s="223">
        <f t="shared" ca="1" si="745"/>
        <v>6.0699694333933032E-4</v>
      </c>
      <c r="EZ417" s="223">
        <f t="shared" ca="1" si="746"/>
        <v>2.9482061883891056E-4</v>
      </c>
      <c r="FA417" s="223">
        <f t="shared" ca="1" si="747"/>
        <v>-4.9196364440677717E-4</v>
      </c>
      <c r="FB417" s="223">
        <f t="shared" ca="1" si="748"/>
        <v>-4.8677531045400062E-4</v>
      </c>
      <c r="FC417" s="223">
        <f t="shared" ca="1" si="749"/>
        <v>3.0203334027483587E-4</v>
      </c>
      <c r="FD417" s="223">
        <f t="shared" ca="1" si="750"/>
        <v>6.0462287368164838E-4</v>
      </c>
      <c r="FE417" s="223">
        <f t="shared" ca="1" si="751"/>
        <v>-6.6121198025099505E-5</v>
      </c>
      <c r="FF417" s="223">
        <f t="shared" ca="1" si="752"/>
        <v>-6.304220853112657E-4</v>
      </c>
      <c r="FG417" s="223">
        <f t="shared" ca="1" si="753"/>
        <v>-1.7985729723380537E-4</v>
      </c>
      <c r="FH417" s="223">
        <f t="shared" ca="1" si="754"/>
        <v>5.60245249242671E-4</v>
      </c>
      <c r="FI417" s="223">
        <f t="shared" ca="1" si="755"/>
        <v>3.9845414939933748E-4</v>
      </c>
      <c r="FJ417" s="223">
        <f t="shared" ca="1" si="756"/>
        <v>-4.0477615261271438E-4</v>
      </c>
      <c r="FK417" s="223">
        <f t="shared" ca="1" si="757"/>
        <v>-5.5638996931466349E-4</v>
      </c>
      <c r="FL417" s="223">
        <f t="shared" ca="1" si="758"/>
        <v>1.8768355605243423E-4</v>
      </c>
      <c r="FM417" s="223">
        <f t="shared" ca="1" si="759"/>
        <v>6.2962046008946534E-4</v>
      </c>
      <c r="FN417" s="223">
        <f t="shared" ca="1" si="760"/>
        <v>5.798216056115621E-5</v>
      </c>
      <c r="FO417" s="223">
        <f t="shared" ca="1" si="761"/>
        <v>-6.0699694333933205E-4</v>
      </c>
      <c r="FP417" s="223">
        <f t="shared" ca="1" si="762"/>
        <v>-2.9482061883890509E-4</v>
      </c>
      <c r="FQ417" s="223">
        <f t="shared" ca="1" si="763"/>
        <v>4.9196364440678108E-4</v>
      </c>
      <c r="FR417" s="223">
        <f t="shared" ca="1" si="764"/>
        <v>4.867753104539966E-4</v>
      </c>
      <c r="FS417" s="223">
        <f t="shared" ca="1" si="765"/>
        <v>-3.0203334027482551E-4</v>
      </c>
      <c r="FT417" s="223">
        <f t="shared" ca="1" si="766"/>
        <v>-6.0462287368165174E-4</v>
      </c>
      <c r="FU417" s="223">
        <f t="shared" ca="1" si="767"/>
        <v>6.6121198025087741E-5</v>
      </c>
      <c r="FV417" s="223">
        <f t="shared" ca="1" si="768"/>
        <v>6.3042208531126462E-4</v>
      </c>
      <c r="FW417" s="223">
        <f t="shared" ca="1" si="769"/>
        <v>1.7985729723381667E-4</v>
      </c>
      <c r="FX417" s="223">
        <f t="shared" ca="1" si="770"/>
        <v>-5.6024524924267382E-4</v>
      </c>
      <c r="FY417" s="223">
        <f t="shared" ca="1" si="771"/>
        <v>-3.9845414939933266E-4</v>
      </c>
      <c r="FZ417" s="223">
        <f t="shared" ca="1" si="772"/>
        <v>4.0477615261271915E-4</v>
      </c>
      <c r="GA417" s="223">
        <f t="shared" ca="1" si="773"/>
        <v>5.5638996931466045E-4</v>
      </c>
      <c r="GB417" s="223">
        <f t="shared" ca="1" si="774"/>
        <v>-1.8768355605244008E-4</v>
      </c>
      <c r="GC417" s="223">
        <f t="shared" ca="1" si="775"/>
        <v>-6.296204600894648E-4</v>
      </c>
      <c r="GD417" s="223">
        <f t="shared" ca="1" si="776"/>
        <v>-5.7982160561149975E-5</v>
      </c>
      <c r="GE417" s="223">
        <f t="shared" ca="1" si="777"/>
        <v>6.0699694333932869E-4</v>
      </c>
      <c r="GF417" s="223">
        <f t="shared" ca="1" si="778"/>
        <v>2.9482061883891555E-4</v>
      </c>
      <c r="GG417" s="223">
        <f t="shared" ca="1" si="779"/>
        <v>-4.919636444067737E-4</v>
      </c>
      <c r="GH417" s="223">
        <f t="shared" ca="1" si="780"/>
        <v>-4.8677531045400414E-4</v>
      </c>
      <c r="GI417" s="223">
        <f t="shared" ca="1" si="781"/>
        <v>3.0203334027483099E-4</v>
      </c>
      <c r="GJ417" s="223">
        <f t="shared" ca="1" si="782"/>
        <v>6.0462287368165E-4</v>
      </c>
      <c r="GK417" s="223">
        <f t="shared" ca="1" si="783"/>
        <v>-6.6121198025076086E-5</v>
      </c>
      <c r="GL417" s="223">
        <f t="shared" ca="1" si="784"/>
        <v>-6.3042208531126527E-4</v>
      </c>
      <c r="GM417" s="223">
        <f t="shared" ca="1" si="785"/>
        <v>-1.79857297233828E-4</v>
      </c>
      <c r="GN417" s="223">
        <f t="shared" ca="1" si="786"/>
        <v>5.6024524924267675E-4</v>
      </c>
      <c r="GO417" s="223">
        <f t="shared" ca="1" si="787"/>
        <v>3.9845414939934177E-4</v>
      </c>
      <c r="GP417" s="223">
        <f t="shared" ca="1" si="788"/>
        <v>-4.0477615261272392E-4</v>
      </c>
      <c r="GQ417" s="223">
        <f t="shared" ca="1" si="789"/>
        <v>-5.5638996931466609E-4</v>
      </c>
      <c r="GR417" s="223">
        <f t="shared" ca="1" si="790"/>
        <v>1.8768355605244602E-4</v>
      </c>
      <c r="GS417" s="223">
        <f t="shared" ca="1" si="791"/>
        <v>6.2962046008946599E-4</v>
      </c>
      <c r="GT417" s="223">
        <f t="shared" ca="1" si="792"/>
        <v>5.798216056114385E-5</v>
      </c>
      <c r="GU417" s="223">
        <f t="shared" ca="1" si="793"/>
        <v>-6.0699694333933053E-4</v>
      </c>
      <c r="GV417" s="223">
        <f t="shared" ca="1" si="794"/>
        <v>-2.9482061883892585E-4</v>
      </c>
      <c r="GW417" s="223">
        <f t="shared" ca="1" si="795"/>
        <v>4.9196364440677761E-4</v>
      </c>
      <c r="GX417" s="223">
        <f t="shared" ca="1" si="796"/>
        <v>4.8677531045401167E-4</v>
      </c>
      <c r="GY417" s="223">
        <f t="shared" ca="1" si="797"/>
        <v>-3.0203334027483647E-4</v>
      </c>
      <c r="GZ417" s="223">
        <f t="shared" ca="1" si="798"/>
        <v>-6.0462287368165347E-4</v>
      </c>
      <c r="HA417" s="223">
        <f t="shared" ca="1" si="799"/>
        <v>6.6121198025100101E-5</v>
      </c>
      <c r="HB417" s="223">
        <f t="shared" ca="1" si="800"/>
        <v>6.3042208531126408E-4</v>
      </c>
      <c r="HC417" s="223">
        <f t="shared" ca="1" si="801"/>
        <v>1.7985729723380474E-4</v>
      </c>
      <c r="HD417" s="223">
        <f t="shared" ca="1" si="802"/>
        <v>-5.6024524924267122E-4</v>
      </c>
      <c r="HE417" s="223">
        <f t="shared" ca="1" si="803"/>
        <v>-3.9845414939932301E-4</v>
      </c>
      <c r="HF417" s="223">
        <f t="shared" ca="1" si="804"/>
        <v>4.0477615261271487E-4</v>
      </c>
      <c r="HG417" s="223">
        <f t="shared" ca="1" si="805"/>
        <v>5.563899693146546E-4</v>
      </c>
      <c r="HH417" s="223">
        <f t="shared" ca="1" si="806"/>
        <v>-1.8768355605243477E-4</v>
      </c>
      <c r="HI417" s="223">
        <f t="shared" ca="1" si="807"/>
        <v>-6.2962046008946729E-4</v>
      </c>
      <c r="HJ417" s="223">
        <f t="shared" ca="1" si="808"/>
        <v>-5.7982160561155559E-5</v>
      </c>
      <c r="HK417" s="223">
        <f t="shared" ca="1" si="809"/>
        <v>6.0699694333932717E-4</v>
      </c>
      <c r="HL417" s="223">
        <f t="shared" ca="1" si="810"/>
        <v>2.9482061883890449E-4</v>
      </c>
      <c r="HM417" s="223">
        <f t="shared" ca="1" si="811"/>
        <v>-4.9196364440677012E-4</v>
      </c>
      <c r="HN417" s="223">
        <f t="shared" ca="1" si="812"/>
        <v>-4.8677531045399622E-4</v>
      </c>
      <c r="HO417" s="223">
        <f t="shared" ca="1" si="813"/>
        <v>3.0203334027482606E-4</v>
      </c>
      <c r="HP417" s="223">
        <f t="shared" ca="1" si="814"/>
        <v>6.0462287368164632E-4</v>
      </c>
      <c r="HQ417" s="223">
        <f t="shared" ca="1" si="815"/>
        <v>-6.6121198025088338E-5</v>
      </c>
      <c r="HR417" s="223">
        <f t="shared" ca="1" si="816"/>
        <v>-6.3042208531126635E-4</v>
      </c>
      <c r="HS417" s="223">
        <f t="shared" ca="1" si="817"/>
        <v>-1.7985729723381607E-4</v>
      </c>
      <c r="HT417" s="223">
        <f t="shared" ca="1" si="818"/>
        <v>5.602452492426658E-4</v>
      </c>
      <c r="HU417" s="223">
        <f t="shared" ca="1" si="819"/>
        <v>3.9845414939933217E-4</v>
      </c>
      <c r="HV417" s="223">
        <f t="shared" ca="1" si="820"/>
        <v>-4.0477615261270581E-4</v>
      </c>
      <c r="HW417" s="223">
        <f t="shared" ca="1" si="821"/>
        <v>-5.5638996931466024E-4</v>
      </c>
      <c r="HX417" s="223">
        <f t="shared" ca="1" si="822"/>
        <v>1.8768355605242352E-4</v>
      </c>
      <c r="HY417" s="223">
        <f t="shared" ca="1" si="823"/>
        <v>6.2962046008946469E-4</v>
      </c>
      <c r="HZ417" s="223">
        <f t="shared" ca="1" si="824"/>
        <v>5.7982160561167323E-5</v>
      </c>
      <c r="IA417" s="223">
        <f t="shared" ca="1" si="825"/>
        <v>-6.06996943339334E-4</v>
      </c>
      <c r="IB417" s="223">
        <f t="shared" ca="1" si="826"/>
        <v>-2.9482061883891501E-4</v>
      </c>
      <c r="IC417" s="223">
        <f t="shared" ca="1" si="827"/>
        <v>4.919636444067853E-4</v>
      </c>
      <c r="ID417" s="223">
        <f t="shared" ca="1" si="828"/>
        <v>4.8677531045400376E-4</v>
      </c>
      <c r="IE417" s="223">
        <f t="shared" ca="1" si="829"/>
        <v>8.0423567016188544E-5</v>
      </c>
      <c r="IF417" s="223">
        <f t="shared" ca="1" si="830"/>
        <v>-6.0462287368164979E-4</v>
      </c>
      <c r="IG417" s="223">
        <f t="shared" ca="1" si="831"/>
        <v>6.6121198025076682E-5</v>
      </c>
      <c r="IH417" s="223">
        <f t="shared" ca="1" si="832"/>
        <v>6.3042208531126527E-4</v>
      </c>
      <c r="II417" s="223">
        <f t="shared" ca="1" si="833"/>
        <v>1.798572972338274E-4</v>
      </c>
      <c r="IJ417" s="223">
        <f t="shared" ca="1" si="834"/>
        <v>-5.6024524924267708E-4</v>
      </c>
      <c r="IK417" s="223">
        <f t="shared" ca="1" si="835"/>
        <v>-3.9845414939934133E-4</v>
      </c>
      <c r="IL417" s="223">
        <f t="shared" ca="1" si="836"/>
        <v>4.0477615261272441E-4</v>
      </c>
      <c r="IM417" s="223">
        <f t="shared" ca="1" si="837"/>
        <v>5.5638996931466577E-4</v>
      </c>
      <c r="IN417" s="223">
        <f t="shared" ca="1" si="838"/>
        <v>-1.8768355605244661E-4</v>
      </c>
      <c r="IO417" s="223">
        <f t="shared" ca="1" si="839"/>
        <v>-6.2962046008946599E-4</v>
      </c>
      <c r="IP417" s="223">
        <f t="shared" ca="1" si="840"/>
        <v>-5.7982160561143145E-5</v>
      </c>
      <c r="IQ417" s="223">
        <f t="shared" ca="1" si="841"/>
        <v>6.0699694333933075E-4</v>
      </c>
      <c r="IR417" s="223">
        <f t="shared" ca="1" si="842"/>
        <v>2.9482061883892536E-4</v>
      </c>
      <c r="IS417" s="223">
        <f t="shared" ca="1" si="843"/>
        <v>-4.9196364440677793E-4</v>
      </c>
      <c r="IT417" s="223">
        <f t="shared" ca="1" si="844"/>
        <v>-4.8677531045401129E-4</v>
      </c>
      <c r="IU417" s="223">
        <f t="shared" ca="1" si="845"/>
        <v>3.0203334027483695E-4</v>
      </c>
      <c r="IV417" s="223">
        <f t="shared" ca="1" si="846"/>
        <v>6.0462287368165325E-4</v>
      </c>
      <c r="IW417" s="223">
        <f t="shared" ca="1" si="847"/>
        <v>-6.6121198025100698E-5</v>
      </c>
      <c r="IX417" s="223">
        <f t="shared" ca="1" si="848"/>
        <v>-6.3042208531126419E-4</v>
      </c>
      <c r="IY417" s="223">
        <f t="shared" ca="1" si="849"/>
        <v>-1.7985729723380415E-4</v>
      </c>
      <c r="IZ417" s="223">
        <f t="shared" ca="1" si="850"/>
        <v>5.6024524924267155E-4</v>
      </c>
      <c r="JA417" s="223">
        <f t="shared" ca="1" si="851"/>
        <v>3.9845414939932257E-4</v>
      </c>
      <c r="JB417" s="223">
        <f t="shared" ca="1" si="852"/>
        <v>-4.0477615261271535E-4</v>
      </c>
    </row>
    <row r="418" spans="2:262">
      <c r="B418" s="230">
        <v>57</v>
      </c>
      <c r="C418" s="229">
        <f t="shared" si="853"/>
        <v>1.1132812500000006E-3</v>
      </c>
      <c r="D418" s="226">
        <f t="shared" ca="1" si="597"/>
        <v>58.206336461916415</v>
      </c>
      <c r="E418" s="225">
        <f ca="1">BK361</f>
        <v>0.10633646191641292</v>
      </c>
      <c r="F418" s="224">
        <v>57</v>
      </c>
      <c r="G418" s="223">
        <f t="shared" ca="1" si="854"/>
        <v>4.0325334004785506E-4</v>
      </c>
      <c r="H418" s="223">
        <f t="shared" ca="1" si="598"/>
        <v>-2.4498271874250728E-4</v>
      </c>
      <c r="I418" s="223">
        <f t="shared" ca="1" si="599"/>
        <v>-4.8701875666756051E-4</v>
      </c>
      <c r="J418" s="223">
        <f t="shared" ca="1" si="600"/>
        <v>7.8459425739347736E-5</v>
      </c>
      <c r="K418" s="223">
        <f t="shared" ca="1" si="601"/>
        <v>5.1384589989845542E-4</v>
      </c>
      <c r="L418" s="223">
        <f t="shared" ca="1" si="602"/>
        <v>9.7236705417405399E-5</v>
      </c>
      <c r="M418" s="223">
        <f t="shared" ca="1" si="603"/>
        <v>-4.8059835826847809E-4</v>
      </c>
      <c r="N418" s="223">
        <f t="shared" ca="1" si="604"/>
        <v>-2.6156471154676367E-4</v>
      </c>
      <c r="O418" s="223">
        <f t="shared" ca="1" si="605"/>
        <v>3.9116316403032175E-4</v>
      </c>
      <c r="P418" s="223">
        <f t="shared" ca="1" si="606"/>
        <v>3.9531269821892255E-4</v>
      </c>
      <c r="Q418" s="223">
        <f t="shared" ca="1" si="607"/>
        <v>-2.5599635295344553E-4</v>
      </c>
      <c r="R418" s="223">
        <f t="shared" ca="1" si="608"/>
        <v>-4.8284393825226201E-4</v>
      </c>
      <c r="S418" s="223">
        <f t="shared" ca="1" si="609"/>
        <v>9.0900529633307115E-5</v>
      </c>
      <c r="T418" s="223">
        <f t="shared" ca="1" si="610"/>
        <v>5.1392499072310622E-4</v>
      </c>
      <c r="U418" s="223">
        <f t="shared" ca="1" si="611"/>
        <v>8.4822644556978289E-5</v>
      </c>
      <c r="V418" s="223">
        <f t="shared" ca="1" si="612"/>
        <v>-4.8492211167689705E-4</v>
      </c>
      <c r="W418" s="223">
        <f t="shared" ca="1" si="613"/>
        <v>-2.5062904478480904E-4</v>
      </c>
      <c r="X418" s="223">
        <f t="shared" ca="1" si="614"/>
        <v>3.9922608192769453E-4</v>
      </c>
      <c r="Y418" s="223">
        <f t="shared" ca="1" si="615"/>
        <v>3.8713393480227629E-4</v>
      </c>
      <c r="Z418" s="223">
        <f t="shared" ca="1" si="616"/>
        <v>-2.6685578453368507E-4</v>
      </c>
      <c r="AA418" s="223">
        <f t="shared" ca="1" si="617"/>
        <v>-4.7837827270325831E-4</v>
      </c>
      <c r="AB418" s="223">
        <f t="shared" ca="1" si="618"/>
        <v>1.0328687844720567E-4</v>
      </c>
      <c r="AC418" s="223">
        <f t="shared" ca="1" si="619"/>
        <v>5.136945123502386E-4</v>
      </c>
      <c r="AD418" s="223">
        <f t="shared" ca="1" si="620"/>
        <v>7.235748970719027E-5</v>
      </c>
      <c r="AE418" s="223">
        <f t="shared" ca="1" si="621"/>
        <v>-4.8895376613764755E-4</v>
      </c>
      <c r="AF418" s="223">
        <f t="shared" ca="1" si="622"/>
        <v>-2.3954240845790203E-4</v>
      </c>
      <c r="AG418" s="223">
        <f t="shared" ca="1" si="623"/>
        <v>4.0704852096133985E-4</v>
      </c>
      <c r="AH418" s="223">
        <f t="shared" ca="1" si="624"/>
        <v>3.7872197637917596E-4</v>
      </c>
      <c r="AI418" s="223">
        <f t="shared" ca="1" si="625"/>
        <v>-2.7755447216770202E-4</v>
      </c>
      <c r="AJ418" s="223">
        <f t="shared" ca="1" si="626"/>
        <v>-4.7362444997049469E-4</v>
      </c>
      <c r="AK418" s="223">
        <f t="shared" ca="1" si="627"/>
        <v>1.1561101110767449E-4</v>
      </c>
      <c r="AL418" s="223">
        <f t="shared" ca="1" si="628"/>
        <v>5.1315460361140612E-4</v>
      </c>
      <c r="AM418" s="223">
        <f t="shared" ca="1" si="629"/>
        <v>5.9848749411227126E-5</v>
      </c>
      <c r="AN418" s="223">
        <f t="shared" ca="1" si="630"/>
        <v>-4.9269089313283619E-4</v>
      </c>
      <c r="AO418" s="223">
        <f t="shared" ca="1" si="631"/>
        <v>-2.2831148074120436E-4</v>
      </c>
      <c r="AP418" s="223">
        <f t="shared" ca="1" si="632"/>
        <v>4.1462576918648041E-4</v>
      </c>
      <c r="AQ418" s="223">
        <f t="shared" ca="1" si="633"/>
        <v>3.700818899988329E-4</v>
      </c>
      <c r="AR418" s="223">
        <f t="shared" ca="1" si="634"/>
        <v>-2.8808597136611687E-4</v>
      </c>
      <c r="AS418" s="223">
        <f t="shared" ca="1" si="635"/>
        <v>-4.6858533357902637E-4</v>
      </c>
      <c r="AT418" s="223">
        <f t="shared" ca="1" si="636"/>
        <v>1.2786550401802261E-4</v>
      </c>
      <c r="AU418" s="223">
        <f t="shared" ca="1" si="637"/>
        <v>5.1230558972744462E-4</v>
      </c>
      <c r="AV418" s="223">
        <f t="shared" ca="1" si="638"/>
        <v>4.7303958466503841E-5</v>
      </c>
      <c r="AW418" s="223">
        <f t="shared" ca="1" si="639"/>
        <v>-4.9613124155689983E-4</v>
      </c>
      <c r="AX418" s="223">
        <f t="shared" ca="1" si="640"/>
        <v>-2.1694302672562764E-4</v>
      </c>
      <c r="AY418" s="223">
        <f t="shared" ca="1" si="641"/>
        <v>4.2195326235212134E-4</v>
      </c>
      <c r="AZ418" s="223">
        <f t="shared" ca="1" si="642"/>
        <v>3.6121888012620782E-4</v>
      </c>
      <c r="BA418" s="223">
        <f t="shared" ca="1" si="643"/>
        <v>-2.9844393834760612E-4</v>
      </c>
      <c r="BB418" s="223">
        <f t="shared" ca="1" si="644"/>
        <v>-4.6326395890414413E-4</v>
      </c>
      <c r="BC418" s="223">
        <f t="shared" ca="1" si="645"/>
        <v>1.4004297552994946E-4</v>
      </c>
      <c r="BD418" s="223">
        <f t="shared" ca="1" si="646"/>
        <v>5.111479821125716E-4</v>
      </c>
      <c r="BE418" s="223">
        <f t="shared" ca="1" si="647"/>
        <v>3.4730673386009349E-5</v>
      </c>
      <c r="BF418" s="223">
        <f t="shared" ca="1" si="648"/>
        <v>-4.9927273907259158E-4</v>
      </c>
      <c r="BG418" s="223">
        <f t="shared" ca="1" si="649"/>
        <v>-2.0544389434277034E-4</v>
      </c>
      <c r="BH418" s="223">
        <f t="shared" ca="1" si="650"/>
        <v>4.290265866503701E-4</v>
      </c>
      <c r="BI418" s="223">
        <f t="shared" ca="1" si="651"/>
        <v>3.5213828550703609E-4</v>
      </c>
      <c r="BJ418" s="223">
        <f t="shared" ca="1" si="652"/>
        <v>-3.0862213386017532E-4</v>
      </c>
      <c r="BK418" s="223">
        <f t="shared" ca="1" si="653"/>
        <v>-4.5766353134297317E-4</v>
      </c>
      <c r="BL418" s="223">
        <f t="shared" ca="1" si="654"/>
        <v>1.5213609038996475E-4</v>
      </c>
      <c r="BM418" s="223">
        <f t="shared" ca="1" si="655"/>
        <v>5.0968247806632764E-4</v>
      </c>
      <c r="BN418" s="223">
        <f t="shared" ca="1" si="656"/>
        <v>2.2136467846537843E-5</v>
      </c>
      <c r="BO418" s="223">
        <f t="shared" ca="1" si="657"/>
        <v>-5.0211349335927725E-4</v>
      </c>
      <c r="BP418" s="223">
        <f t="shared" ca="1" si="658"/>
        <v>-1.9382101024000296E-4</v>
      </c>
      <c r="BQ418" s="223">
        <f t="shared" ca="1" si="659"/>
        <v>4.35841481375154E-4</v>
      </c>
      <c r="BR418" s="223">
        <f t="shared" ca="1" si="660"/>
        <v>3.4284557595197338E-4</v>
      </c>
      <c r="BS418" s="223">
        <f t="shared" ca="1" si="661"/>
        <v>-3.1861442693943205E-4</v>
      </c>
      <c r="BT418" s="223">
        <f t="shared" ca="1" si="662"/>
        <v>-4.5178742438366638E-4</v>
      </c>
      <c r="BU418" s="223">
        <f t="shared" ca="1" si="663"/>
        <v>1.6413756415786402E-4</v>
      </c>
      <c r="BV418" s="223">
        <f t="shared" ca="1" si="664"/>
        <v>5.0790996035355186E-4</v>
      </c>
      <c r="BW418" s="223">
        <f t="shared" ca="1" si="665"/>
        <v>9.5289281265642316E-6</v>
      </c>
      <c r="BX418" s="223">
        <f t="shared" ca="1" si="666"/>
        <v>-5.0465179325279586E-4</v>
      </c>
      <c r="BY418" s="223">
        <f t="shared" ca="1" si="667"/>
        <v>-1.8208137560810813E-4</v>
      </c>
      <c r="BZ418" s="223">
        <f t="shared" ca="1" si="668"/>
        <v>4.4239384148872426E-4</v>
      </c>
      <c r="CA418" s="223">
        <f t="shared" ca="1" si="669"/>
        <v>3.3334634904177903E-4</v>
      </c>
      <c r="CB418" s="223">
        <f t="shared" ca="1" si="670"/>
        <v>-3.2841479860165558E-4</v>
      </c>
      <c r="CC418" s="223">
        <f t="shared" ca="1" si="671"/>
        <v>-4.4563917757332736E-4</v>
      </c>
      <c r="CD418" s="223">
        <f t="shared" ca="1" si="672"/>
        <v>1.7604016759461332E-4</v>
      </c>
      <c r="CE418" s="223">
        <f t="shared" ca="1" si="673"/>
        <v>5.0583149667263703E-4</v>
      </c>
      <c r="CF418" s="223">
        <f t="shared" ca="1" si="674"/>
        <v>-3.0843514634032888E-6</v>
      </c>
      <c r="CG418" s="223">
        <f t="shared" ca="1" si="675"/>
        <v>-5.0688610977620507E-4</v>
      </c>
      <c r="CH418" s="223">
        <f t="shared" ca="1" si="676"/>
        <v>-1.7023206196400143E-4</v>
      </c>
      <c r="CI418" s="223">
        <f t="shared" ca="1" si="677"/>
        <v>4.4867972009435286E-4</v>
      </c>
      <c r="CJ418" s="223">
        <f t="shared" ca="1" si="678"/>
        <v>3.2364632675554474E-4</v>
      </c>
      <c r="CK418" s="223">
        <f t="shared" ca="1" si="679"/>
        <v>-3.3801734546942745E-4</v>
      </c>
      <c r="CL418" s="223">
        <f t="shared" ca="1" si="680"/>
        <v>-4.3922249438594024E-4</v>
      </c>
      <c r="CM418" s="223">
        <f t="shared" ca="1" si="681"/>
        <v>1.8783673101696263E-4</v>
      </c>
      <c r="CN418" s="223">
        <f t="shared" ca="1" si="682"/>
        <v>5.0344833901238336E-4</v>
      </c>
      <c r="CO418" s="223">
        <f t="shared" ca="1" si="683"/>
        <v>-1.569577315538057E-5</v>
      </c>
      <c r="CP418" s="223">
        <f t="shared" ca="1" si="684"/>
        <v>-5.0881509706077644E-4</v>
      </c>
      <c r="CQ418" s="223">
        <f t="shared" ca="1" si="685"/>
        <v>-1.5828020689115434E-4</v>
      </c>
      <c r="CR418" s="223">
        <f t="shared" ca="1" si="686"/>
        <v>4.5469533081381197E-4</v>
      </c>
      <c r="CS418" s="223">
        <f t="shared" ca="1" si="687"/>
        <v>3.1375135202399429E-4</v>
      </c>
      <c r="CT418" s="223">
        <f t="shared" ca="1" si="688"/>
        <v>-3.474162833275658E-4</v>
      </c>
      <c r="CU418" s="223">
        <f t="shared" ca="1" si="689"/>
        <v>-4.3254123999152193E-4</v>
      </c>
      <c r="CV418" s="223">
        <f t="shared" ca="1" si="690"/>
        <v>1.9952014861622199E-4</v>
      </c>
      <c r="CW418" s="223">
        <f t="shared" ca="1" si="691"/>
        <v>5.0076192289785619E-4</v>
      </c>
      <c r="CX418" s="223">
        <f t="shared" ca="1" si="692"/>
        <v>-2.8297740300511827E-5</v>
      </c>
      <c r="CY418" s="223">
        <f t="shared" ca="1" si="693"/>
        <v>-5.1043759315670147E-4</v>
      </c>
      <c r="CZ418" s="223">
        <f t="shared" ca="1" si="694"/>
        <v>-1.4623300974016124E-4</v>
      </c>
      <c r="DA418" s="223">
        <f t="shared" ca="1" si="695"/>
        <v>4.6043705006814224E-4</v>
      </c>
      <c r="DB418" s="223">
        <f t="shared" ca="1" si="696"/>
        <v>3.0366738520989759E-4</v>
      </c>
      <c r="DC418" s="223">
        <f t="shared" ca="1" si="697"/>
        <v>-3.5660595060736465E-4</v>
      </c>
      <c r="DD418" s="223">
        <f t="shared" ca="1" si="698"/>
        <v>-4.255994389278914E-4</v>
      </c>
      <c r="DE418" s="223">
        <f t="shared" ca="1" si="699"/>
        <v>2.1108338273849382E-4</v>
      </c>
      <c r="DF418" s="223">
        <f t="shared" ca="1" si="700"/>
        <v>4.9777386652566813E-4</v>
      </c>
      <c r="DG418" s="223">
        <f t="shared" ca="1" si="701"/>
        <v>-4.0882661945006708E-5</v>
      </c>
      <c r="DH418" s="223">
        <f t="shared" ca="1" si="702"/>
        <v>-5.1175262073299981E-4</v>
      </c>
      <c r="DI418" s="223">
        <f t="shared" ca="1" si="703"/>
        <v>-1.3409772729209806E-4</v>
      </c>
      <c r="DJ418" s="223">
        <f t="shared" ca="1" si="704"/>
        <v>4.6590141926036174E-4</v>
      </c>
      <c r="DK418" s="223">
        <f t="shared" ca="1" si="705"/>
        <v>2.9340050051780529E-4</v>
      </c>
      <c r="DL418" s="223">
        <f t="shared" ca="1" si="706"/>
        <v>-3.6558081179687289E-4</v>
      </c>
      <c r="DM418" s="223">
        <f t="shared" ca="1" si="707"/>
        <v>-4.1840127267643866E-4</v>
      </c>
      <c r="DN418" s="223">
        <f t="shared" ca="1" si="708"/>
        <v>2.2251946812392001E-4</v>
      </c>
      <c r="DO418" s="223">
        <f t="shared" ca="1" si="709"/>
        <v>4.9448596978924871E-4</v>
      </c>
      <c r="DP418" s="223">
        <f t="shared" ca="1" si="710"/>
        <v>-5.3442957402647078E-5</v>
      </c>
      <c r="DQ418" s="223">
        <f t="shared" ca="1" si="711"/>
        <v>-5.1275938766623147E-4</v>
      </c>
      <c r="DR418" s="223">
        <f t="shared" ca="1" si="712"/>
        <v>-1.2188166938735111E-4</v>
      </c>
      <c r="DS418" s="223">
        <f t="shared" ca="1" si="713"/>
        <v>4.7108514685878901E-4</v>
      </c>
      <c r="DT418" s="223">
        <f t="shared" ca="1" si="714"/>
        <v>2.8295688233515238E-4</v>
      </c>
      <c r="DU418" s="223">
        <f t="shared" ca="1" si="715"/>
        <v>-3.743354607753017E-4</v>
      </c>
      <c r="DV418" s="223">
        <f t="shared" ca="1" si="716"/>
        <v>-4.109510771433657E-4</v>
      </c>
      <c r="DW418" s="223">
        <f t="shared" ca="1" si="717"/>
        <v>2.3382151610228715E-4</v>
      </c>
      <c r="DX418" s="223">
        <f t="shared" ca="1" si="718"/>
        <v>4.909002131946496E-4</v>
      </c>
      <c r="DY418" s="223">
        <f t="shared" ca="1" si="719"/>
        <v>-6.5971060821094535E-5</v>
      </c>
      <c r="DZ418" s="223">
        <f t="shared" ca="1" si="720"/>
        <v>-5.1345728751764146E-4</v>
      </c>
      <c r="EA418" s="223">
        <f t="shared" ca="1" si="721"/>
        <v>-1.0959219452241436E-4</v>
      </c>
      <c r="EB418" s="223">
        <f t="shared" ca="1" si="722"/>
        <v>4.7598511037976284E-4</v>
      </c>
      <c r="EC418" s="223">
        <f t="shared" ca="1" si="723"/>
        <v>2.7234282150702014E-4</v>
      </c>
      <c r="ED418" s="223">
        <f t="shared" ca="1" si="724"/>
        <v>-3.8286462406946392E-4</v>
      </c>
      <c r="EE418" s="223">
        <f t="shared" ca="1" si="725"/>
        <v>-4.0325334004786358E-4</v>
      </c>
      <c r="EF418" s="223">
        <f t="shared" ca="1" si="726"/>
        <v>2.4498271874250392E-4</v>
      </c>
      <c r="EG418" s="223">
        <f t="shared" ca="1" si="727"/>
        <v>4.8701875666756322E-4</v>
      </c>
      <c r="EH418" s="223">
        <f t="shared" ca="1" si="728"/>
        <v>-7.8459425739334725E-5</v>
      </c>
      <c r="EI418" s="223">
        <f t="shared" ca="1" si="729"/>
        <v>-5.1384589989845542E-4</v>
      </c>
      <c r="EJ418" s="223">
        <f t="shared" ca="1" si="730"/>
        <v>-9.7236705417413449E-5</v>
      </c>
      <c r="EK418" s="223">
        <f t="shared" ca="1" si="731"/>
        <v>4.8059835826847364E-4</v>
      </c>
      <c r="EL418" s="223">
        <f t="shared" ca="1" si="732"/>
        <v>2.6156471154676594E-4</v>
      </c>
      <c r="EM418" s="223">
        <f t="shared" ca="1" si="733"/>
        <v>-3.9116316403031709E-4</v>
      </c>
      <c r="EN418" s="223">
        <f t="shared" ca="1" si="734"/>
        <v>-3.9531269821893014E-4</v>
      </c>
      <c r="EO418" s="223">
        <f t="shared" ca="1" si="735"/>
        <v>2.5599635295344401E-4</v>
      </c>
      <c r="EP418" s="223">
        <f t="shared" ca="1" si="736"/>
        <v>4.8284393825226445E-4</v>
      </c>
      <c r="EQ418" s="223">
        <f t="shared" ca="1" si="737"/>
        <v>-9.0900529633296462E-5</v>
      </c>
      <c r="ER418" s="223">
        <f t="shared" ca="1" si="738"/>
        <v>-5.1392499072310633E-4</v>
      </c>
      <c r="ES418" s="223">
        <f t="shared" ca="1" si="739"/>
        <v>-8.4822644556983574E-5</v>
      </c>
      <c r="ET418" s="223">
        <f t="shared" ca="1" si="740"/>
        <v>4.8492211167689347E-4</v>
      </c>
      <c r="EU418" s="223">
        <f t="shared" ca="1" si="741"/>
        <v>2.506290447848233E-4</v>
      </c>
      <c r="EV418" s="223">
        <f t="shared" ca="1" si="742"/>
        <v>-3.9922608192769106E-4</v>
      </c>
      <c r="EW418" s="223">
        <f t="shared" ca="1" si="743"/>
        <v>-3.8713393480228344E-4</v>
      </c>
      <c r="EX418" s="223">
        <f t="shared" ca="1" si="744"/>
        <v>2.6685578453367265E-4</v>
      </c>
      <c r="EY418" s="223">
        <f t="shared" ca="1" si="745"/>
        <v>4.7837827270326026E-4</v>
      </c>
      <c r="EZ418" s="223">
        <f t="shared" ca="1" si="746"/>
        <v>-1.0328687844719678E-4</v>
      </c>
      <c r="FA418" s="223">
        <f t="shared" ca="1" si="747"/>
        <v>-5.1369451235023893E-4</v>
      </c>
      <c r="FB418" s="223">
        <f t="shared" ca="1" si="748"/>
        <v>-7.2357489707195637E-5</v>
      </c>
      <c r="FC418" s="223">
        <f t="shared" ca="1" si="749"/>
        <v>4.8895376613764473E-4</v>
      </c>
      <c r="FD418" s="223">
        <f t="shared" ca="1" si="750"/>
        <v>2.395424084579133E-4</v>
      </c>
      <c r="FE418" s="223">
        <f t="shared" ca="1" si="751"/>
        <v>-4.0704852096133654E-4</v>
      </c>
      <c r="FF418" s="223">
        <f t="shared" ca="1" si="752"/>
        <v>-3.7872197637918209E-4</v>
      </c>
      <c r="FG418" s="223">
        <f t="shared" ca="1" si="753"/>
        <v>2.7755447216769134E-4</v>
      </c>
      <c r="FH418" s="223">
        <f t="shared" ca="1" si="754"/>
        <v>4.736244499704954E-4</v>
      </c>
      <c r="FI418" s="223">
        <f t="shared" ca="1" si="755"/>
        <v>-1.1561101110766562E-4</v>
      </c>
      <c r="FJ418" s="223">
        <f t="shared" ca="1" si="756"/>
        <v>-5.1315460361140688E-4</v>
      </c>
      <c r="FK418" s="223">
        <f t="shared" ca="1" si="757"/>
        <v>-5.9848749411228888E-5</v>
      </c>
      <c r="FL418" s="223">
        <f t="shared" ca="1" si="758"/>
        <v>4.9269089313283359E-4</v>
      </c>
      <c r="FM418" s="223">
        <f t="shared" ca="1" si="759"/>
        <v>2.2831148074121577E-4</v>
      </c>
      <c r="FN418" s="223">
        <f t="shared" ca="1" si="760"/>
        <v>-4.1462576918647938E-4</v>
      </c>
      <c r="FO418" s="223">
        <f t="shared" ca="1" si="761"/>
        <v>-3.7008188999883664E-4</v>
      </c>
      <c r="FP418" s="223">
        <f t="shared" ca="1" si="762"/>
        <v>2.880859713661063E-4</v>
      </c>
      <c r="FQ418" s="223">
        <f t="shared" ca="1" si="763"/>
        <v>4.6858533357903309E-4</v>
      </c>
      <c r="FR418" s="223">
        <f t="shared" ca="1" si="764"/>
        <v>-1.2786550401801738E-4</v>
      </c>
      <c r="FS418" s="223">
        <f t="shared" ca="1" si="765"/>
        <v>-5.123055897274457E-4</v>
      </c>
      <c r="FT418" s="223">
        <f t="shared" ca="1" si="766"/>
        <v>-4.7303958466520158E-5</v>
      </c>
      <c r="FU418" s="223">
        <f t="shared" ca="1" si="767"/>
        <v>4.9613124155689831E-4</v>
      </c>
      <c r="FV418" s="223">
        <f t="shared" ca="1" si="768"/>
        <v>2.1694302672563585E-4</v>
      </c>
      <c r="FW418" s="223">
        <f t="shared" ca="1" si="769"/>
        <v>-4.2195326235211207E-4</v>
      </c>
      <c r="FX418" s="223">
        <f t="shared" ca="1" si="770"/>
        <v>-3.6121888012620906E-4</v>
      </c>
      <c r="FY418" s="223">
        <f t="shared" ca="1" si="771"/>
        <v>2.9844393834759869E-4</v>
      </c>
      <c r="FZ418" s="223">
        <f t="shared" ca="1" si="772"/>
        <v>4.6326395890415129E-4</v>
      </c>
      <c r="GA418" s="223">
        <f t="shared" ca="1" si="773"/>
        <v>-1.4004297552994781E-4</v>
      </c>
      <c r="GB418" s="223">
        <f t="shared" ca="1" si="774"/>
        <v>-5.1114798211257246E-4</v>
      </c>
      <c r="GC418" s="223">
        <f t="shared" ca="1" si="775"/>
        <v>-3.4730673386025666E-5</v>
      </c>
      <c r="GD418" s="223">
        <f t="shared" ca="1" si="776"/>
        <v>4.9927273907259115E-4</v>
      </c>
      <c r="GE418" s="223">
        <f t="shared" ca="1" si="777"/>
        <v>2.0544389434277866E-4</v>
      </c>
      <c r="GF418" s="223">
        <f t="shared" ca="1" si="778"/>
        <v>-4.2902658665036104E-4</v>
      </c>
      <c r="GG418" s="223">
        <f t="shared" ca="1" si="779"/>
        <v>-3.5213828550704796E-4</v>
      </c>
      <c r="GH418" s="223">
        <f t="shared" ca="1" si="780"/>
        <v>3.086221338601564E-4</v>
      </c>
      <c r="GI418" s="223">
        <f t="shared" ca="1" si="781"/>
        <v>4.5766353134297399E-4</v>
      </c>
      <c r="GJ418" s="223">
        <f t="shared" ca="1" si="782"/>
        <v>-1.5213609038996307E-4</v>
      </c>
      <c r="GK418" s="223">
        <f t="shared" ca="1" si="783"/>
        <v>-5.0968247806632873E-4</v>
      </c>
      <c r="GL418" s="223">
        <f t="shared" ca="1" si="784"/>
        <v>-2.2136467846546923E-5</v>
      </c>
      <c r="GM418" s="223">
        <f t="shared" ca="1" si="785"/>
        <v>5.0211349335927368E-4</v>
      </c>
      <c r="GN418" s="223">
        <f t="shared" ca="1" si="786"/>
        <v>1.9382101024002484E-4</v>
      </c>
      <c r="GO418" s="223">
        <f t="shared" ca="1" si="787"/>
        <v>-4.3584148137515693E-4</v>
      </c>
      <c r="GP418" s="223">
        <f t="shared" ca="1" si="788"/>
        <v>-3.4284557595197474E-4</v>
      </c>
      <c r="GQ418" s="223">
        <f t="shared" ca="1" si="789"/>
        <v>3.1861442693942494E-4</v>
      </c>
      <c r="GR418" s="223">
        <f t="shared" ca="1" si="790"/>
        <v>4.5178742438367066E-4</v>
      </c>
      <c r="GS418" s="223">
        <f t="shared" ca="1" si="791"/>
        <v>-1.6413756415784844E-4</v>
      </c>
      <c r="GT418" s="223">
        <f t="shared" ca="1" si="792"/>
        <v>-5.0790996035355554E-4</v>
      </c>
      <c r="GU418" s="223">
        <f t="shared" ca="1" si="793"/>
        <v>-9.5289281265587022E-6</v>
      </c>
      <c r="GV418" s="223">
        <f t="shared" ca="1" si="794"/>
        <v>5.0465179325279565E-4</v>
      </c>
      <c r="GW418" s="223">
        <f t="shared" ca="1" si="795"/>
        <v>1.8208137560810981E-4</v>
      </c>
      <c r="GX418" s="223">
        <f t="shared" ca="1" si="796"/>
        <v>-4.4239384148871965E-4</v>
      </c>
      <c r="GY418" s="223">
        <f t="shared" ca="1" si="797"/>
        <v>-3.333463490417915E-4</v>
      </c>
      <c r="GZ418" s="223">
        <f t="shared" ca="1" si="798"/>
        <v>3.2841479860164295E-4</v>
      </c>
      <c r="HA418" s="223">
        <f t="shared" ca="1" si="799"/>
        <v>4.456391775733246E-4</v>
      </c>
      <c r="HB418" s="223">
        <f t="shared" ca="1" si="800"/>
        <v>-1.7604016759461169E-4</v>
      </c>
      <c r="HC418" s="223">
        <f t="shared" ca="1" si="801"/>
        <v>-5.0583149667263736E-4</v>
      </c>
      <c r="HD418" s="223">
        <f t="shared" ca="1" si="802"/>
        <v>3.0843514633942357E-6</v>
      </c>
      <c r="HE418" s="223">
        <f t="shared" ca="1" si="803"/>
        <v>5.0688610977620246E-4</v>
      </c>
      <c r="HF418" s="223">
        <f t="shared" ca="1" si="804"/>
        <v>1.7023206196401688E-4</v>
      </c>
      <c r="HG418" s="223">
        <f t="shared" ca="1" si="805"/>
        <v>-4.4867972009434131E-4</v>
      </c>
      <c r="HH418" s="223">
        <f t="shared" ca="1" si="806"/>
        <v>-3.2364632675554609E-4</v>
      </c>
      <c r="HI418" s="223">
        <f t="shared" ca="1" si="807"/>
        <v>3.380173454694261E-4</v>
      </c>
      <c r="HJ418" s="223">
        <f t="shared" ca="1" si="808"/>
        <v>4.3922249438594496E-4</v>
      </c>
      <c r="HK418" s="223">
        <f t="shared" ca="1" si="809"/>
        <v>-1.8783673101695425E-4</v>
      </c>
      <c r="HL418" s="223">
        <f t="shared" ca="1" si="810"/>
        <v>-5.0344833901238661E-4</v>
      </c>
      <c r="HM418" s="223">
        <f t="shared" ca="1" si="811"/>
        <v>1.5695773155356934E-5</v>
      </c>
      <c r="HN418" s="223">
        <f t="shared" ca="1" si="812"/>
        <v>5.0881509706077709E-4</v>
      </c>
      <c r="HO418" s="223">
        <f t="shared" ca="1" si="813"/>
        <v>1.582802068911561E-4</v>
      </c>
      <c r="HP418" s="223">
        <f t="shared" ca="1" si="814"/>
        <v>-4.5469533081380769E-4</v>
      </c>
      <c r="HQ418" s="223">
        <f t="shared" ca="1" si="815"/>
        <v>-3.1375135202400145E-4</v>
      </c>
      <c r="HR418" s="223">
        <f t="shared" ca="1" si="816"/>
        <v>3.4741628332755908E-4</v>
      </c>
      <c r="HS418" s="223">
        <f t="shared" ca="1" si="817"/>
        <v>4.3254123999153472E-4</v>
      </c>
      <c r="HT418" s="223">
        <f t="shared" ca="1" si="818"/>
        <v>-1.9952014861622714E-4</v>
      </c>
      <c r="HU418" s="223">
        <f t="shared" ca="1" si="819"/>
        <v>-5.0076192289785499E-4</v>
      </c>
      <c r="HV418" s="223">
        <f t="shared" ca="1" si="820"/>
        <v>2.8297740300502747E-5</v>
      </c>
      <c r="HW418" s="223">
        <f t="shared" ca="1" si="821"/>
        <v>5.1043759315670038E-4</v>
      </c>
      <c r="HX418" s="223">
        <f t="shared" ca="1" si="822"/>
        <v>1.4623300974016994E-4</v>
      </c>
      <c r="HY418" s="223">
        <f t="shared" ca="1" si="823"/>
        <v>-4.6043705006813173E-4</v>
      </c>
      <c r="HZ418" s="223">
        <f t="shared" ca="1" si="824"/>
        <v>-3.036673852098931E-4</v>
      </c>
      <c r="IA418" s="223">
        <f t="shared" ca="1" si="825"/>
        <v>3.5660595060736861E-4</v>
      </c>
      <c r="IB418" s="223">
        <f t="shared" ca="1" si="826"/>
        <v>4.2559943892789645E-4</v>
      </c>
      <c r="IC418" s="223">
        <f t="shared" ca="1" si="827"/>
        <v>-2.1108338273848553E-4</v>
      </c>
      <c r="ID418" s="223">
        <f t="shared" ca="1" si="828"/>
        <v>-4.9777386652567041E-4</v>
      </c>
      <c r="IE418" s="223">
        <f t="shared" ca="1" si="829"/>
        <v>-3.0167490069252212E-6</v>
      </c>
      <c r="IF418" s="223">
        <f t="shared" ca="1" si="830"/>
        <v>5.1175262073299764E-4</v>
      </c>
      <c r="IG418" s="223">
        <f t="shared" ca="1" si="831"/>
        <v>1.3409772729209275E-4</v>
      </c>
      <c r="IH418" s="223">
        <f t="shared" ca="1" si="832"/>
        <v>-4.6590141926035789E-4</v>
      </c>
      <c r="II418" s="223">
        <f t="shared" ca="1" si="833"/>
        <v>-2.9340050051781277E-4</v>
      </c>
      <c r="IJ418" s="223">
        <f t="shared" ca="1" si="834"/>
        <v>3.6558081179686655E-4</v>
      </c>
      <c r="IK418" s="223">
        <f t="shared" ca="1" si="835"/>
        <v>4.1840127267645248E-4</v>
      </c>
      <c r="IL418" s="223">
        <f t="shared" ca="1" si="836"/>
        <v>-2.2251946812389866E-4</v>
      </c>
      <c r="IM418" s="223">
        <f t="shared" ca="1" si="837"/>
        <v>-4.9448596978924719E-4</v>
      </c>
      <c r="IN418" s="223">
        <f t="shared" ca="1" si="838"/>
        <v>5.3442957402638079E-5</v>
      </c>
      <c r="IO418" s="223">
        <f t="shared" ca="1" si="839"/>
        <v>5.1275938766623082E-4</v>
      </c>
      <c r="IP418" s="223">
        <f t="shared" ca="1" si="840"/>
        <v>1.2188166938735989E-4</v>
      </c>
      <c r="IQ418" s="223">
        <f t="shared" ca="1" si="841"/>
        <v>-4.7108514685878538E-4</v>
      </c>
      <c r="IR418" s="223">
        <f t="shared" ca="1" si="842"/>
        <v>-2.8295688233517211E-4</v>
      </c>
      <c r="IS418" s="223">
        <f t="shared" ca="1" si="843"/>
        <v>3.7433546077530555E-4</v>
      </c>
      <c r="IT418" s="223">
        <f t="shared" ca="1" si="844"/>
        <v>4.1095107714336239E-4</v>
      </c>
      <c r="IU418" s="223">
        <f t="shared" ca="1" si="845"/>
        <v>-2.3382151610227907E-4</v>
      </c>
      <c r="IV418" s="223">
        <f t="shared" ca="1" si="846"/>
        <v>-4.9090021319465231E-4</v>
      </c>
      <c r="IW418" s="223">
        <f t="shared" ca="1" si="847"/>
        <v>6.597106082108559E-5</v>
      </c>
      <c r="IX418" s="223">
        <f t="shared" ca="1" si="848"/>
        <v>5.1345728751764049E-4</v>
      </c>
      <c r="IY418" s="223">
        <f t="shared" ca="1" si="849"/>
        <v>1.0959219452240891E-4</v>
      </c>
      <c r="IZ418" s="223">
        <f t="shared" ca="1" si="850"/>
        <v>-4.7598511037976496E-4</v>
      </c>
      <c r="JA418" s="223">
        <f t="shared" ca="1" si="851"/>
        <v>-2.7234282150702778E-4</v>
      </c>
      <c r="JB418" s="223">
        <f t="shared" ca="1" si="852"/>
        <v>3.8286462406945791E-4</v>
      </c>
    </row>
    <row r="419" spans="2:262">
      <c r="B419" s="230">
        <v>58</v>
      </c>
      <c r="C419" s="229">
        <f t="shared" si="853"/>
        <v>1.1328125000000006E-3</v>
      </c>
      <c r="D419" s="226">
        <f t="shared" ca="1" si="597"/>
        <v>58.205827701761173</v>
      </c>
      <c r="E419" s="225">
        <f ca="1">BL361</f>
        <v>0.10582770176117012</v>
      </c>
      <c r="F419" s="224">
        <v>58</v>
      </c>
      <c r="G419" s="223">
        <f t="shared" ca="1" si="854"/>
        <v>-2.7921009754259071E-4</v>
      </c>
      <c r="H419" s="223">
        <f t="shared" ca="1" si="598"/>
        <v>1.3259477348925164E-4</v>
      </c>
      <c r="I419" s="223">
        <f t="shared" ca="1" si="599"/>
        <v>3.1812148559134896E-4</v>
      </c>
      <c r="J419" s="223">
        <f t="shared" ca="1" si="600"/>
        <v>-3.923854045872536E-5</v>
      </c>
      <c r="K419" s="223">
        <f t="shared" ca="1" si="601"/>
        <v>-3.2963646490823833E-4</v>
      </c>
      <c r="L419" s="223">
        <f t="shared" ca="1" si="602"/>
        <v>-5.7496889328822966E-5</v>
      </c>
      <c r="M419" s="223">
        <f t="shared" ca="1" si="603"/>
        <v>3.127633732063871E-4</v>
      </c>
      <c r="N419" s="223">
        <f t="shared" ca="1" si="604"/>
        <v>1.4928072561448777E-4</v>
      </c>
      <c r="O419" s="223">
        <f t="shared" ca="1" si="605"/>
        <v>-2.6895530981347829E-4</v>
      </c>
      <c r="P419" s="223">
        <f t="shared" ca="1" si="606"/>
        <v>-2.2820860604692855E-4</v>
      </c>
      <c r="Q419" s="223">
        <f t="shared" ca="1" si="607"/>
        <v>2.0198499573335292E-4</v>
      </c>
      <c r="R419" s="223">
        <f t="shared" ca="1" si="608"/>
        <v>2.8748331456056726E-4</v>
      </c>
      <c r="S419" s="223">
        <f t="shared" ca="1" si="609"/>
        <v>-1.176198694464086E-4</v>
      </c>
      <c r="T419" s="223">
        <f t="shared" ca="1" si="610"/>
        <v>-3.2200015305906561E-4</v>
      </c>
      <c r="U419" s="223">
        <f t="shared" ca="1" si="611"/>
        <v>2.3125398980297293E-5</v>
      </c>
      <c r="V419" s="223">
        <f t="shared" ca="1" si="612"/>
        <v>3.2878655458776272E-4</v>
      </c>
      <c r="W419" s="223">
        <f t="shared" ca="1" si="613"/>
        <v>7.3360615318114646E-5</v>
      </c>
      <c r="X419" s="223">
        <f t="shared" ca="1" si="614"/>
        <v>-3.0725807880383431E-4</v>
      </c>
      <c r="Y419" s="223">
        <f t="shared" ca="1" si="615"/>
        <v>-1.6352886268437348E-4</v>
      </c>
      <c r="Z419" s="223">
        <f t="shared" ca="1" si="616"/>
        <v>2.5926874358618682E-4</v>
      </c>
      <c r="AA419" s="223">
        <f t="shared" ca="1" si="617"/>
        <v>2.3961411420006745E-4</v>
      </c>
      <c r="AB419" s="223">
        <f t="shared" ca="1" si="618"/>
        <v>-1.8895135826063202E-4</v>
      </c>
      <c r="AC419" s="223">
        <f t="shared" ca="1" si="619"/>
        <v>-2.9506395909320192E-4</v>
      </c>
      <c r="AD419" s="223">
        <f t="shared" ca="1" si="620"/>
        <v>1.0236160883578508E-4</v>
      </c>
      <c r="AE419" s="223">
        <f t="shared" ca="1" si="621"/>
        <v>3.2510309395418068E-4</v>
      </c>
      <c r="AF419" s="223">
        <f t="shared" ca="1" si="622"/>
        <v>-6.9565463901793772E-6</v>
      </c>
      <c r="AG419" s="223">
        <f t="shared" ca="1" si="623"/>
        <v>-3.2714456865898418E-4</v>
      </c>
      <c r="AH419" s="223">
        <f t="shared" ca="1" si="624"/>
        <v>-8.9047609159475171E-5</v>
      </c>
      <c r="AI419" s="223">
        <f t="shared" ca="1" si="625"/>
        <v>3.0101257277681342E-4</v>
      </c>
      <c r="AJ419" s="223">
        <f t="shared" ca="1" si="626"/>
        <v>1.7738304440061679E-4</v>
      </c>
      <c r="AK419" s="223">
        <f t="shared" ca="1" si="627"/>
        <v>-2.489575762463356E-4</v>
      </c>
      <c r="AL419" s="223">
        <f t="shared" ca="1" si="628"/>
        <v>-2.5044237096438001E-4</v>
      </c>
      <c r="AM419" s="223">
        <f t="shared" ca="1" si="629"/>
        <v>1.7546252041567744E-4</v>
      </c>
      <c r="AN419" s="223">
        <f t="shared" ca="1" si="630"/>
        <v>3.0193376870383176E-4</v>
      </c>
      <c r="AO419" s="223">
        <f t="shared" ca="1" si="631"/>
        <v>-8.6856750143660333E-5</v>
      </c>
      <c r="AP419" s="223">
        <f t="shared" ca="1" si="632"/>
        <v>-3.2742283302029186E-4</v>
      </c>
      <c r="AQ419" s="223">
        <f t="shared" ca="1" si="633"/>
        <v>-9.2290651295116226E-6</v>
      </c>
      <c r="AR419" s="223">
        <f t="shared" ca="1" si="634"/>
        <v>3.2471446280982652E-4</v>
      </c>
      <c r="AS419" s="223">
        <f t="shared" ca="1" si="635"/>
        <v>1.0452007951071883E-4</v>
      </c>
      <c r="AT419" s="223">
        <f t="shared" ca="1" si="636"/>
        <v>-2.9404190109638678E-4</v>
      </c>
      <c r="AU419" s="223">
        <f t="shared" ca="1" si="637"/>
        <v>-1.9080989482597927E-4</v>
      </c>
      <c r="AV419" s="223">
        <f t="shared" ca="1" si="638"/>
        <v>2.3804664829919867E-4</v>
      </c>
      <c r="AW419" s="223">
        <f t="shared" ca="1" si="639"/>
        <v>2.6066729012087916E-4</v>
      </c>
      <c r="AX419" s="223">
        <f t="shared" ca="1" si="640"/>
        <v>-1.6155097799033883E-4</v>
      </c>
      <c r="AY419" s="223">
        <f t="shared" ca="1" si="641"/>
        <v>-3.0807619341937926E-4</v>
      </c>
      <c r="AZ419" s="223">
        <f t="shared" ca="1" si="642"/>
        <v>7.114264593268675E-5</v>
      </c>
      <c r="BA419" s="223">
        <f t="shared" ca="1" si="643"/>
        <v>3.2895378180280445E-4</v>
      </c>
      <c r="BB419" s="223">
        <f t="shared" ca="1" si="644"/>
        <v>2.5392443022939653E-5</v>
      </c>
      <c r="BC419" s="223">
        <f t="shared" ca="1" si="645"/>
        <v>-3.2150209137813177E-4</v>
      </c>
      <c r="BD419" s="223">
        <f t="shared" ca="1" si="646"/>
        <v>-1.197407518355479E-4</v>
      </c>
      <c r="BE419" s="223">
        <f t="shared" ca="1" si="647"/>
        <v>2.8636285672118918E-4</v>
      </c>
      <c r="BF419" s="223">
        <f t="shared" ca="1" si="648"/>
        <v>2.0377706750173308E-4</v>
      </c>
      <c r="BG419" s="223">
        <f t="shared" ca="1" si="649"/>
        <v>-2.2656224512588677E-4</v>
      </c>
      <c r="BH419" s="223">
        <f t="shared" ca="1" si="650"/>
        <v>-2.7026423894371902E-4</v>
      </c>
      <c r="BI419" s="223">
        <f t="shared" ca="1" si="651"/>
        <v>1.4725024510882912E-4</v>
      </c>
      <c r="BJ419" s="223">
        <f t="shared" ca="1" si="652"/>
        <v>3.1347643560069189E-4</v>
      </c>
      <c r="BK419" s="223">
        <f t="shared" ca="1" si="653"/>
        <v>-5.5257152856299249E-5</v>
      </c>
      <c r="BL419" s="223">
        <f t="shared" ca="1" si="654"/>
        <v>-3.2969225211200562E-4</v>
      </c>
      <c r="BM419" s="223">
        <f t="shared" ca="1" si="655"/>
        <v>-4.1494648297003096E-5</v>
      </c>
      <c r="BN419" s="223">
        <f t="shared" ca="1" si="656"/>
        <v>3.1751519324804971E-4</v>
      </c>
      <c r="BO419" s="223">
        <f t="shared" ca="1" si="657"/>
        <v>1.3467295820114746E-4</v>
      </c>
      <c r="BP419" s="223">
        <f t="shared" ca="1" si="658"/>
        <v>-2.7799393914172628E-4</v>
      </c>
      <c r="BQ419" s="223">
        <f t="shared" ca="1" si="659"/>
        <v>-2.1625332337310845E-4</v>
      </c>
      <c r="BR419" s="223">
        <f t="shared" ca="1" si="660"/>
        <v>2.1453203365955599E-4</v>
      </c>
      <c r="BS419" s="223">
        <f t="shared" ca="1" si="661"/>
        <v>2.7921009754259185E-4</v>
      </c>
      <c r="BT419" s="223">
        <f t="shared" ca="1" si="662"/>
        <v>-1.3259477348925191E-4</v>
      </c>
      <c r="BU419" s="223">
        <f t="shared" ca="1" si="663"/>
        <v>-3.1812148559134945E-4</v>
      </c>
      <c r="BV419" s="223">
        <f t="shared" ca="1" si="664"/>
        <v>3.9238540458725929E-5</v>
      </c>
      <c r="BW419" s="223">
        <f t="shared" ca="1" si="665"/>
        <v>3.2963646490823822E-4</v>
      </c>
      <c r="BX419" s="223">
        <f t="shared" ca="1" si="666"/>
        <v>5.7496889328821773E-5</v>
      </c>
      <c r="BY419" s="223">
        <f t="shared" ca="1" si="667"/>
        <v>-3.1276337320638672E-4</v>
      </c>
      <c r="BZ419" s="223">
        <f t="shared" ca="1" si="668"/>
        <v>-1.4928072561448674E-4</v>
      </c>
      <c r="CA419" s="223">
        <f t="shared" ca="1" si="669"/>
        <v>2.6895530981347764E-4</v>
      </c>
      <c r="CB419" s="223">
        <f t="shared" ca="1" si="670"/>
        <v>2.2820860604692768E-4</v>
      </c>
      <c r="CC419" s="223">
        <f t="shared" ca="1" si="671"/>
        <v>-2.0198499573335246E-4</v>
      </c>
      <c r="CD419" s="223">
        <f t="shared" ca="1" si="672"/>
        <v>-2.8748331456056612E-4</v>
      </c>
      <c r="CE419" s="223">
        <f t="shared" ca="1" si="673"/>
        <v>1.176198694464086E-4</v>
      </c>
      <c r="CF419" s="223">
        <f t="shared" ca="1" si="674"/>
        <v>3.2200015305906512E-4</v>
      </c>
      <c r="CG419" s="223">
        <f t="shared" ca="1" si="675"/>
        <v>-2.3125398980297293E-5</v>
      </c>
      <c r="CH419" s="223">
        <f t="shared" ca="1" si="676"/>
        <v>-3.2878655458776294E-4</v>
      </c>
      <c r="CI419" s="223">
        <f t="shared" ca="1" si="677"/>
        <v>-7.3360615318114646E-5</v>
      </c>
      <c r="CJ419" s="223">
        <f t="shared" ca="1" si="678"/>
        <v>3.0725807880383345E-4</v>
      </c>
      <c r="CK419" s="223">
        <f t="shared" ca="1" si="679"/>
        <v>1.6352886268437348E-4</v>
      </c>
      <c r="CL419" s="223">
        <f t="shared" ca="1" si="680"/>
        <v>-2.5926874358618535E-4</v>
      </c>
      <c r="CM419" s="223">
        <f t="shared" ca="1" si="681"/>
        <v>-2.3961411420006667E-4</v>
      </c>
      <c r="CN419" s="223">
        <f t="shared" ca="1" si="682"/>
        <v>1.889513582606311E-4</v>
      </c>
      <c r="CO419" s="223">
        <f t="shared" ca="1" si="683"/>
        <v>2.9506395909320192E-4</v>
      </c>
      <c r="CP419" s="223">
        <f t="shared" ca="1" si="684"/>
        <v>-1.0236160883578508E-4</v>
      </c>
      <c r="CQ419" s="223">
        <f t="shared" ca="1" si="685"/>
        <v>-3.251030939541803E-4</v>
      </c>
      <c r="CR419" s="223">
        <f t="shared" ca="1" si="686"/>
        <v>6.9565463901793772E-6</v>
      </c>
      <c r="CS419" s="223">
        <f t="shared" ca="1" si="687"/>
        <v>3.2714456865898445E-4</v>
      </c>
      <c r="CT419" s="223">
        <f t="shared" ca="1" si="688"/>
        <v>8.9047609159470645E-5</v>
      </c>
      <c r="CU419" s="223">
        <f t="shared" ca="1" si="689"/>
        <v>-3.0101257277681249E-4</v>
      </c>
      <c r="CV419" s="223">
        <f t="shared" ca="1" si="690"/>
        <v>-1.7738304440061679E-4</v>
      </c>
      <c r="CW419" s="223">
        <f t="shared" ca="1" si="691"/>
        <v>2.4895757624633717E-4</v>
      </c>
      <c r="CX419" s="223">
        <f t="shared" ca="1" si="692"/>
        <v>2.5044237096438304E-4</v>
      </c>
      <c r="CY419" s="223">
        <f t="shared" ca="1" si="693"/>
        <v>-1.7546252041567546E-4</v>
      </c>
      <c r="CZ419" s="223">
        <f t="shared" ca="1" si="694"/>
        <v>-3.0193376870383176E-4</v>
      </c>
      <c r="DA419" s="223">
        <f t="shared" ca="1" si="695"/>
        <v>8.6856750143662583E-5</v>
      </c>
      <c r="DB419" s="223">
        <f t="shared" ca="1" si="696"/>
        <v>3.2742283302029246E-4</v>
      </c>
      <c r="DC419" s="223">
        <f t="shared" ca="1" si="697"/>
        <v>9.2290651295139537E-6</v>
      </c>
      <c r="DD419" s="223">
        <f t="shared" ca="1" si="698"/>
        <v>-3.2471446280982652E-4</v>
      </c>
      <c r="DE419" s="223">
        <f t="shared" ca="1" si="699"/>
        <v>-1.0452007951071662E-4</v>
      </c>
      <c r="DF419" s="223">
        <f t="shared" ca="1" si="700"/>
        <v>2.9404190109638467E-4</v>
      </c>
      <c r="DG419" s="223">
        <f t="shared" ca="1" si="701"/>
        <v>1.9080989482597927E-4</v>
      </c>
      <c r="DH419" s="223">
        <f t="shared" ca="1" si="702"/>
        <v>-2.380466482992003E-4</v>
      </c>
      <c r="DI419" s="223">
        <f t="shared" ca="1" si="703"/>
        <v>-2.6066729012087629E-4</v>
      </c>
      <c r="DJ419" s="223">
        <f t="shared" ca="1" si="704"/>
        <v>1.615509779903368E-4</v>
      </c>
      <c r="DK419" s="223">
        <f t="shared" ca="1" si="705"/>
        <v>3.0807619341937926E-4</v>
      </c>
      <c r="DL419" s="223">
        <f t="shared" ca="1" si="706"/>
        <v>-7.114264593268675E-5</v>
      </c>
      <c r="DM419" s="223">
        <f t="shared" ca="1" si="707"/>
        <v>-3.2895378180280413E-4</v>
      </c>
      <c r="DN419" s="223">
        <f t="shared" ca="1" si="708"/>
        <v>-2.5392443022939653E-5</v>
      </c>
      <c r="DO419" s="223">
        <f t="shared" ca="1" si="709"/>
        <v>3.2150209137813177E-4</v>
      </c>
      <c r="DP419" s="223">
        <f t="shared" ca="1" si="710"/>
        <v>1.1974075183554354E-4</v>
      </c>
      <c r="DQ419" s="223">
        <f t="shared" ca="1" si="711"/>
        <v>-2.8636285672118685E-4</v>
      </c>
      <c r="DR419" s="223">
        <f t="shared" ca="1" si="712"/>
        <v>-2.0377706750173308E-4</v>
      </c>
      <c r="DS419" s="223">
        <f t="shared" ca="1" si="713"/>
        <v>2.2656224512588677E-4</v>
      </c>
      <c r="DT419" s="223">
        <f t="shared" ca="1" si="714"/>
        <v>2.7026423894371631E-4</v>
      </c>
      <c r="DU419" s="223">
        <f t="shared" ca="1" si="715"/>
        <v>-1.4725024510882489E-4</v>
      </c>
      <c r="DV419" s="223">
        <f t="shared" ca="1" si="716"/>
        <v>-3.1347643560069189E-4</v>
      </c>
      <c r="DW419" s="223">
        <f t="shared" ca="1" si="717"/>
        <v>5.5257152856299249E-5</v>
      </c>
      <c r="DX419" s="223">
        <f t="shared" ca="1" si="718"/>
        <v>3.2969225211200556E-4</v>
      </c>
      <c r="DY419" s="223">
        <f t="shared" ca="1" si="719"/>
        <v>4.1494648297007758E-5</v>
      </c>
      <c r="DZ419" s="223">
        <f t="shared" ca="1" si="720"/>
        <v>-3.1751519324804971E-4</v>
      </c>
      <c r="EA419" s="223">
        <f t="shared" ca="1" si="721"/>
        <v>-1.3467295820114746E-4</v>
      </c>
      <c r="EB419" s="223">
        <f t="shared" ca="1" si="722"/>
        <v>2.7799393914172883E-4</v>
      </c>
      <c r="EC419" s="223">
        <f t="shared" ca="1" si="723"/>
        <v>2.1625332337311202E-4</v>
      </c>
      <c r="ED419" s="223">
        <f t="shared" ca="1" si="724"/>
        <v>-2.1453203365955599E-4</v>
      </c>
      <c r="EE419" s="223">
        <f t="shared" ca="1" si="725"/>
        <v>-2.7921009754258941E-4</v>
      </c>
      <c r="EF419" s="223">
        <f t="shared" ca="1" si="726"/>
        <v>1.3259477348924765E-4</v>
      </c>
      <c r="EG419" s="223">
        <f t="shared" ca="1" si="727"/>
        <v>3.1812148559134945E-4</v>
      </c>
      <c r="EH419" s="223">
        <f t="shared" ca="1" si="728"/>
        <v>-3.9238540458725929E-5</v>
      </c>
      <c r="EI419" s="223">
        <f t="shared" ca="1" si="729"/>
        <v>-3.2963646490823838E-4</v>
      </c>
      <c r="EJ419" s="223">
        <f t="shared" ca="1" si="730"/>
        <v>-5.7496889328826408E-5</v>
      </c>
      <c r="EK419" s="223">
        <f t="shared" ca="1" si="731"/>
        <v>3.1276337320638672E-4</v>
      </c>
      <c r="EL419" s="223">
        <f t="shared" ca="1" si="732"/>
        <v>1.4928072561448674E-4</v>
      </c>
      <c r="EM419" s="223">
        <f t="shared" ca="1" si="733"/>
        <v>-2.6895530981348029E-4</v>
      </c>
      <c r="EN419" s="223">
        <f t="shared" ca="1" si="734"/>
        <v>-2.2820860604693105E-4</v>
      </c>
      <c r="EO419" s="223">
        <f t="shared" ca="1" si="735"/>
        <v>2.0198499573335246E-4</v>
      </c>
      <c r="EP419" s="223">
        <f t="shared" ca="1" si="736"/>
        <v>2.8748331456056612E-4</v>
      </c>
      <c r="EQ419" s="223">
        <f t="shared" ca="1" si="737"/>
        <v>-1.1761986944641298E-4</v>
      </c>
      <c r="ER419" s="223">
        <f t="shared" ca="1" si="738"/>
        <v>-3.2200015305906615E-4</v>
      </c>
      <c r="ES419" s="223">
        <f t="shared" ca="1" si="739"/>
        <v>2.3125398980297293E-5</v>
      </c>
      <c r="ET419" s="223">
        <f t="shared" ca="1" si="740"/>
        <v>3.2878655458776294E-4</v>
      </c>
      <c r="EU419" s="223">
        <f t="shared" ca="1" si="741"/>
        <v>7.3360615318119254E-5</v>
      </c>
      <c r="EV419" s="223">
        <f t="shared" ca="1" si="742"/>
        <v>-3.0725807880383345E-4</v>
      </c>
      <c r="EW419" s="223">
        <f t="shared" ca="1" si="743"/>
        <v>-1.6352886268437348E-4</v>
      </c>
      <c r="EX419" s="223">
        <f t="shared" ca="1" si="744"/>
        <v>2.5926874358618828E-4</v>
      </c>
      <c r="EY419" s="223">
        <f t="shared" ca="1" si="745"/>
        <v>2.3961411420006989E-4</v>
      </c>
      <c r="EZ419" s="223">
        <f t="shared" ca="1" si="746"/>
        <v>-1.889513582606311E-4</v>
      </c>
      <c r="FA419" s="223">
        <f t="shared" ca="1" si="747"/>
        <v>-2.9506395909320192E-4</v>
      </c>
      <c r="FB419" s="223">
        <f t="shared" ca="1" si="748"/>
        <v>1.0236160883578954E-4</v>
      </c>
      <c r="FC419" s="223">
        <f t="shared" ca="1" si="749"/>
        <v>3.2510309395418106E-4</v>
      </c>
      <c r="FD419" s="223">
        <f t="shared" ca="1" si="750"/>
        <v>-6.9565463901793772E-6</v>
      </c>
      <c r="FE419" s="223">
        <f t="shared" ca="1" si="751"/>
        <v>-3.2714456865898445E-4</v>
      </c>
      <c r="FF419" s="223">
        <f t="shared" ca="1" si="752"/>
        <v>-8.9047609159470645E-5</v>
      </c>
      <c r="FG419" s="223">
        <f t="shared" ca="1" si="753"/>
        <v>3.0101257277681249E-4</v>
      </c>
      <c r="FH419" s="223">
        <f t="shared" ca="1" si="754"/>
        <v>1.7738304440061679E-4</v>
      </c>
      <c r="FI419" s="223">
        <f t="shared" ca="1" si="755"/>
        <v>-2.4895757624633717E-4</v>
      </c>
      <c r="FJ419" s="223">
        <f t="shared" ca="1" si="756"/>
        <v>-2.5044237096437697E-4</v>
      </c>
      <c r="FK419" s="223">
        <f t="shared" ca="1" si="757"/>
        <v>1.7546252041567546E-4</v>
      </c>
      <c r="FL419" s="223">
        <f t="shared" ca="1" si="758"/>
        <v>3.0193376870383176E-4</v>
      </c>
      <c r="FM419" s="223">
        <f t="shared" ca="1" si="759"/>
        <v>-8.6856750143662583E-5</v>
      </c>
      <c r="FN419" s="223">
        <f t="shared" ca="1" si="760"/>
        <v>-3.2742283302029246E-4</v>
      </c>
      <c r="FO419" s="223">
        <f t="shared" ca="1" si="761"/>
        <v>-9.2290651295139537E-6</v>
      </c>
      <c r="FP419" s="223">
        <f t="shared" ca="1" si="762"/>
        <v>3.2471446280982652E-4</v>
      </c>
      <c r="FQ419" s="223">
        <f t="shared" ca="1" si="763"/>
        <v>1.0452007951071662E-4</v>
      </c>
      <c r="FR419" s="223">
        <f t="shared" ca="1" si="764"/>
        <v>-2.9404190109638467E-4</v>
      </c>
      <c r="FS419" s="223">
        <f t="shared" ca="1" si="765"/>
        <v>-1.9080989482597927E-4</v>
      </c>
      <c r="FT419" s="223">
        <f t="shared" ca="1" si="766"/>
        <v>2.380466482992003E-4</v>
      </c>
      <c r="FU419" s="223">
        <f t="shared" ca="1" si="767"/>
        <v>2.6066729012087629E-4</v>
      </c>
      <c r="FV419" s="223">
        <f t="shared" ca="1" si="768"/>
        <v>-1.615509779903368E-4</v>
      </c>
      <c r="FW419" s="223">
        <f t="shared" ca="1" si="769"/>
        <v>-3.0807619341937926E-4</v>
      </c>
      <c r="FX419" s="223">
        <f t="shared" ca="1" si="770"/>
        <v>7.114264593268675E-5</v>
      </c>
      <c r="FY419" s="223">
        <f t="shared" ca="1" si="771"/>
        <v>3.2895378180280413E-4</v>
      </c>
      <c r="FZ419" s="223">
        <f t="shared" ca="1" si="772"/>
        <v>2.5392443022939653E-5</v>
      </c>
      <c r="GA419" s="223">
        <f t="shared" ca="1" si="773"/>
        <v>-3.2150209137813177E-4</v>
      </c>
      <c r="GB419" s="223">
        <f t="shared" ca="1" si="774"/>
        <v>-1.1974075183554354E-4</v>
      </c>
      <c r="GC419" s="223">
        <f t="shared" ca="1" si="775"/>
        <v>2.8636285672118685E-4</v>
      </c>
      <c r="GD419" s="223">
        <f t="shared" ca="1" si="776"/>
        <v>2.0377706750173308E-4</v>
      </c>
      <c r="GE419" s="223">
        <f t="shared" ca="1" si="777"/>
        <v>-2.2656224512588677E-4</v>
      </c>
      <c r="GF419" s="223">
        <f t="shared" ca="1" si="778"/>
        <v>-2.7026423894371631E-4</v>
      </c>
      <c r="GG419" s="223">
        <f t="shared" ca="1" si="779"/>
        <v>1.472502451088333E-4</v>
      </c>
      <c r="GH419" s="223">
        <f t="shared" ca="1" si="780"/>
        <v>3.1347643560068902E-4</v>
      </c>
      <c r="GI419" s="223">
        <f t="shared" ca="1" si="781"/>
        <v>-5.5257152856290006E-5</v>
      </c>
      <c r="GJ419" s="223">
        <f t="shared" ca="1" si="782"/>
        <v>-3.2969225211200572E-4</v>
      </c>
      <c r="GK419" s="223">
        <f t="shared" ca="1" si="783"/>
        <v>-4.1494648297007758E-5</v>
      </c>
      <c r="GL419" s="223">
        <f t="shared" ca="1" si="784"/>
        <v>3.1751519324804971E-4</v>
      </c>
      <c r="GM419" s="223">
        <f t="shared" ca="1" si="785"/>
        <v>1.3467295820114746E-4</v>
      </c>
      <c r="GN419" s="223">
        <f t="shared" ca="1" si="786"/>
        <v>-2.7799393914172883E-4</v>
      </c>
      <c r="GO419" s="223">
        <f t="shared" ca="1" si="787"/>
        <v>-2.1625332337310495E-4</v>
      </c>
      <c r="GP419" s="223">
        <f t="shared" ca="1" si="788"/>
        <v>2.1453203365954886E-4</v>
      </c>
      <c r="GQ419" s="223">
        <f t="shared" ca="1" si="789"/>
        <v>2.792100975425944E-4</v>
      </c>
      <c r="GR419" s="223">
        <f t="shared" ca="1" si="790"/>
        <v>-1.3259477348924765E-4</v>
      </c>
      <c r="GS419" s="223">
        <f t="shared" ca="1" si="791"/>
        <v>-3.1812148559134945E-4</v>
      </c>
      <c r="GT419" s="223">
        <f t="shared" ca="1" si="792"/>
        <v>3.9238540458725929E-5</v>
      </c>
      <c r="GU419" s="223">
        <f t="shared" ca="1" si="793"/>
        <v>3.2963646490823838E-4</v>
      </c>
      <c r="GV419" s="223">
        <f t="shared" ca="1" si="794"/>
        <v>5.7496889328817165E-5</v>
      </c>
      <c r="GW419" s="223">
        <f t="shared" ca="1" si="795"/>
        <v>-3.127633732063897E-4</v>
      </c>
      <c r="GX419" s="223">
        <f t="shared" ca="1" si="796"/>
        <v>-1.4928072561449512E-4</v>
      </c>
      <c r="GY419" s="223">
        <f t="shared" ca="1" si="797"/>
        <v>2.6895530981347487E-4</v>
      </c>
      <c r="GZ419" s="223">
        <f t="shared" ca="1" si="798"/>
        <v>2.2820860604693105E-4</v>
      </c>
      <c r="HA419" s="223">
        <f t="shared" ca="1" si="799"/>
        <v>-2.0198499573335246E-4</v>
      </c>
      <c r="HB419" s="223">
        <f t="shared" ca="1" si="800"/>
        <v>-2.8748331456056612E-4</v>
      </c>
      <c r="HC419" s="223">
        <f t="shared" ca="1" si="801"/>
        <v>1.1761986944641298E-4</v>
      </c>
      <c r="HD419" s="223">
        <f t="shared" ca="1" si="802"/>
        <v>3.2200015305906414E-4</v>
      </c>
      <c r="HE419" s="223">
        <f t="shared" ca="1" si="803"/>
        <v>-2.3125398980306644E-5</v>
      </c>
      <c r="HF419" s="223">
        <f t="shared" ca="1" si="804"/>
        <v>-3.2878655458776218E-4</v>
      </c>
      <c r="HG419" s="223">
        <f t="shared" ca="1" si="805"/>
        <v>-7.3360615318119254E-5</v>
      </c>
      <c r="HH419" s="223">
        <f t="shared" ca="1" si="806"/>
        <v>3.0725807880383345E-4</v>
      </c>
      <c r="HI419" s="223">
        <f t="shared" ca="1" si="807"/>
        <v>1.6352886268437348E-4</v>
      </c>
      <c r="HJ419" s="223">
        <f t="shared" ca="1" si="808"/>
        <v>-2.5926874358618828E-4</v>
      </c>
      <c r="HK419" s="223">
        <f t="shared" ca="1" si="809"/>
        <v>-2.3961411420006347E-4</v>
      </c>
      <c r="HL419" s="223">
        <f t="shared" ca="1" si="810"/>
        <v>1.8895135826063874E-4</v>
      </c>
      <c r="HM419" s="223">
        <f t="shared" ca="1" si="811"/>
        <v>2.9506395909320614E-4</v>
      </c>
      <c r="HN419" s="223">
        <f t="shared" ca="1" si="812"/>
        <v>-1.0236160883578064E-4</v>
      </c>
      <c r="HO419" s="223">
        <f t="shared" ca="1" si="813"/>
        <v>-3.2510309395418106E-4</v>
      </c>
      <c r="HP419" s="223">
        <f t="shared" ca="1" si="814"/>
        <v>6.9565463901793772E-6</v>
      </c>
      <c r="HQ419" s="223">
        <f t="shared" ca="1" si="815"/>
        <v>3.2714456865898445E-4</v>
      </c>
      <c r="HR419" s="223">
        <f t="shared" ca="1" si="816"/>
        <v>8.9047609159470645E-5</v>
      </c>
      <c r="HS419" s="223">
        <f t="shared" ca="1" si="817"/>
        <v>-3.0101257277681634E-4</v>
      </c>
      <c r="HT419" s="223">
        <f t="shared" ca="1" si="818"/>
        <v>-1.7738304440060887E-4</v>
      </c>
      <c r="HU419" s="223">
        <f t="shared" ca="1" si="819"/>
        <v>2.4895757624633099E-4</v>
      </c>
      <c r="HV419" s="223">
        <f t="shared" ca="1" si="820"/>
        <v>2.5044237096438304E-4</v>
      </c>
      <c r="HW419" s="223">
        <f t="shared" ca="1" si="821"/>
        <v>-1.7546252041567546E-4</v>
      </c>
      <c r="HX419" s="223">
        <f t="shared" ca="1" si="822"/>
        <v>-3.0193376870383176E-4</v>
      </c>
      <c r="HY419" s="223">
        <f t="shared" ca="1" si="823"/>
        <v>8.6856750143662583E-5</v>
      </c>
      <c r="HZ419" s="223">
        <f t="shared" ca="1" si="824"/>
        <v>3.2742283302029127E-4</v>
      </c>
      <c r="IA419" s="223">
        <f t="shared" ca="1" si="825"/>
        <v>9.2290651295045753E-6</v>
      </c>
      <c r="IB419" s="223">
        <f t="shared" ca="1" si="826"/>
        <v>-3.247144628098249E-4</v>
      </c>
      <c r="IC419" s="223">
        <f t="shared" ca="1" si="827"/>
        <v>-1.045200795107255E-4</v>
      </c>
      <c r="ID419" s="223">
        <f t="shared" ca="1" si="828"/>
        <v>2.9404190109638467E-4</v>
      </c>
      <c r="IE419" s="223">
        <f t="shared" ca="1" si="829"/>
        <v>-1.5379504218287528E-5</v>
      </c>
      <c r="IF419" s="223">
        <f t="shared" ca="1" si="830"/>
        <v>-2.380466482992003E-4</v>
      </c>
      <c r="IG419" s="223">
        <f t="shared" ca="1" si="831"/>
        <v>-2.6066729012087629E-4</v>
      </c>
      <c r="IH419" s="223">
        <f t="shared" ca="1" si="832"/>
        <v>1.6155097799034495E-4</v>
      </c>
      <c r="II419" s="223">
        <f t="shared" ca="1" si="833"/>
        <v>3.0807619341937596E-4</v>
      </c>
      <c r="IJ419" s="223">
        <f t="shared" ca="1" si="834"/>
        <v>-7.1142645932677616E-5</v>
      </c>
      <c r="IK419" s="223">
        <f t="shared" ca="1" si="835"/>
        <v>-3.2895378180280478E-4</v>
      </c>
      <c r="IL419" s="223">
        <f t="shared" ca="1" si="836"/>
        <v>-2.5392443022939653E-5</v>
      </c>
      <c r="IM419" s="223">
        <f t="shared" ca="1" si="837"/>
        <v>3.2150209137813177E-4</v>
      </c>
      <c r="IN419" s="223">
        <f t="shared" ca="1" si="838"/>
        <v>1.1974075183554354E-4</v>
      </c>
      <c r="IO419" s="223">
        <f t="shared" ca="1" si="839"/>
        <v>-2.8636285672119151E-4</v>
      </c>
      <c r="IP419" s="223">
        <f t="shared" ca="1" si="840"/>
        <v>-2.0377706750172568E-4</v>
      </c>
      <c r="IQ419" s="223">
        <f t="shared" ca="1" si="841"/>
        <v>2.2656224512587994E-4</v>
      </c>
      <c r="IR419" s="223">
        <f t="shared" ca="1" si="842"/>
        <v>2.7026423894372167E-4</v>
      </c>
      <c r="IS419" s="223">
        <f t="shared" ca="1" si="843"/>
        <v>-1.4725024510882489E-4</v>
      </c>
      <c r="IT419" s="223">
        <f t="shared" ca="1" si="844"/>
        <v>-3.1347643560069189E-4</v>
      </c>
      <c r="IU419" s="223">
        <f t="shared" ca="1" si="845"/>
        <v>5.5257152856299249E-5</v>
      </c>
      <c r="IV419" s="223">
        <f t="shared" ca="1" si="846"/>
        <v>3.2969225211200556E-4</v>
      </c>
      <c r="IW419" s="223">
        <f t="shared" ca="1" si="847"/>
        <v>4.1494648296998461E-5</v>
      </c>
      <c r="IX419" s="223">
        <f t="shared" ca="1" si="848"/>
        <v>-3.1751519324805226E-4</v>
      </c>
      <c r="IY419" s="223">
        <f t="shared" ca="1" si="849"/>
        <v>-1.3467295820115597E-4</v>
      </c>
      <c r="IZ419" s="223">
        <f t="shared" ca="1" si="850"/>
        <v>2.7799393914172373E-4</v>
      </c>
      <c r="JA419" s="223">
        <f t="shared" ca="1" si="851"/>
        <v>2.1625332337311202E-4</v>
      </c>
      <c r="JB419" s="223">
        <f t="shared" ca="1" si="852"/>
        <v>-2.1453203365955599E-4</v>
      </c>
    </row>
    <row r="420" spans="2:262">
      <c r="B420" s="230">
        <v>59</v>
      </c>
      <c r="C420" s="229">
        <f t="shared" si="853"/>
        <v>1.1523437500000006E-3</v>
      </c>
      <c r="D420" s="226">
        <f t="shared" ca="1" si="597"/>
        <v>58.205066522480756</v>
      </c>
      <c r="E420" s="225">
        <f ca="1">BM361</f>
        <v>0.10506652248075127</v>
      </c>
      <c r="F420" s="224">
        <v>59</v>
      </c>
      <c r="G420" s="223">
        <f t="shared" ca="1" si="854"/>
        <v>-1.1338968748463125E-3</v>
      </c>
      <c r="H420" s="223">
        <f t="shared" ca="1" si="598"/>
        <v>6.6255215422658133E-4</v>
      </c>
      <c r="I420" s="223">
        <f t="shared" ca="1" si="599"/>
        <v>1.2961037879534543E-3</v>
      </c>
      <c r="J420" s="223">
        <f t="shared" ca="1" si="600"/>
        <v>-3.4523827460329295E-4</v>
      </c>
      <c r="K420" s="223">
        <f t="shared" ca="1" si="601"/>
        <v>-1.3806254885510576E-3</v>
      </c>
      <c r="L420" s="223">
        <f t="shared" ca="1" si="602"/>
        <v>7.2316781017285354E-6</v>
      </c>
      <c r="M420" s="223">
        <f t="shared" ca="1" si="603"/>
        <v>1.3823959577495693E-3</v>
      </c>
      <c r="N420" s="223">
        <f t="shared" ca="1" si="604"/>
        <v>3.3120836705985684E-4</v>
      </c>
      <c r="O420" s="223">
        <f t="shared" ca="1" si="605"/>
        <v>-1.3013090780627152E-3</v>
      </c>
      <c r="P420" s="223">
        <f t="shared" ca="1" si="606"/>
        <v>-6.4979661283691122E-4</v>
      </c>
      <c r="Q420" s="223">
        <f t="shared" ca="1" si="607"/>
        <v>1.142224993823656E-3</v>
      </c>
      <c r="R420" s="223">
        <f t="shared" ca="1" si="608"/>
        <v>9.2943767828365686E-4</v>
      </c>
      <c r="S420" s="223">
        <f t="shared" ca="1" si="609"/>
        <v>-9.1467880631506781E-4</v>
      </c>
      <c r="T420" s="223">
        <f t="shared" ca="1" si="610"/>
        <v>-1.1533705788265389E-3</v>
      </c>
      <c r="U420" s="223">
        <f t="shared" ca="1" si="611"/>
        <v>6.3230906369693158E-4</v>
      </c>
      <c r="V420" s="223">
        <f t="shared" ca="1" si="612"/>
        <v>1.3081733376699909E-3</v>
      </c>
      <c r="W420" s="223">
        <f t="shared" ca="1" si="613"/>
        <v>-3.1204030061333867E-4</v>
      </c>
      <c r="X420" s="223">
        <f t="shared" ca="1" si="614"/>
        <v>-1.3845674654448816E-3</v>
      </c>
      <c r="Y420" s="223">
        <f t="shared" ca="1" si="615"/>
        <v>-2.6931375994613594E-5</v>
      </c>
      <c r="Z420" s="223">
        <f t="shared" ca="1" si="616"/>
        <v>1.3779740896057921E-3</v>
      </c>
      <c r="AA420" s="223">
        <f t="shared" ca="1" si="617"/>
        <v>3.6428885342595083E-4</v>
      </c>
      <c r="AB420" s="223">
        <f t="shared" ca="1" si="618"/>
        <v>-1.2887884005749546E-3</v>
      </c>
      <c r="AC420" s="223">
        <f t="shared" ca="1" si="619"/>
        <v>-6.7981177003254836E-4</v>
      </c>
      <c r="AD420" s="223">
        <f t="shared" ca="1" si="620"/>
        <v>1.1223559650188398E-3</v>
      </c>
      <c r="AE420" s="223">
        <f t="shared" ca="1" si="621"/>
        <v>9.545884730161971E-4</v>
      </c>
      <c r="AF420" s="223">
        <f t="shared" ca="1" si="622"/>
        <v>-8.8865232598023681E-4</v>
      </c>
      <c r="AG420" s="223">
        <f t="shared" ca="1" si="623"/>
        <v>-1.1721495354973866E-3</v>
      </c>
      <c r="AH420" s="223">
        <f t="shared" ca="1" si="624"/>
        <v>6.0168509383087083E-4</v>
      </c>
      <c r="AI420" s="223">
        <f t="shared" ca="1" si="625"/>
        <v>1.3194548926836673E-3</v>
      </c>
      <c r="AJ420" s="223">
        <f t="shared" ca="1" si="626"/>
        <v>-2.7865436521423573E-4</v>
      </c>
      <c r="AK420" s="223">
        <f t="shared" ca="1" si="627"/>
        <v>-1.3876754306698337E-3</v>
      </c>
      <c r="AL420" s="223">
        <f t="shared" ca="1" si="628"/>
        <v>-6.1078207637080707E-5</v>
      </c>
      <c r="AM420" s="223">
        <f t="shared" ca="1" si="629"/>
        <v>1.3727221813962082E-3</v>
      </c>
      <c r="AN420" s="223">
        <f t="shared" ca="1" si="630"/>
        <v>3.9714990580838334E-4</v>
      </c>
      <c r="AO420" s="223">
        <f t="shared" ca="1" si="631"/>
        <v>-1.2754914051455902E-3</v>
      </c>
      <c r="AP420" s="223">
        <f t="shared" ca="1" si="632"/>
        <v>-7.0941743403772173E-4</v>
      </c>
      <c r="AQ420" s="223">
        <f t="shared" ca="1" si="633"/>
        <v>1.1018108709482846E-3</v>
      </c>
      <c r="AR420" s="223">
        <f t="shared" ca="1" si="634"/>
        <v>9.7916425934695388E-4</v>
      </c>
      <c r="AS420" s="223">
        <f t="shared" ca="1" si="635"/>
        <v>-8.6209055471308225E-4</v>
      </c>
      <c r="AT420" s="223">
        <f t="shared" ca="1" si="636"/>
        <v>-1.1902224331175443E-3</v>
      </c>
      <c r="AU420" s="223">
        <f t="shared" ca="1" si="637"/>
        <v>5.706986913627365E-4</v>
      </c>
      <c r="AV420" s="223">
        <f t="shared" ca="1" si="638"/>
        <v>1.3299416574075844E-3</v>
      </c>
      <c r="AW420" s="223">
        <f t="shared" ca="1" si="639"/>
        <v>-2.4510057884508064E-4</v>
      </c>
      <c r="AX420" s="223">
        <f t="shared" ca="1" si="640"/>
        <v>-1.3899475121038761E-3</v>
      </c>
      <c r="AY420" s="223">
        <f t="shared" ca="1" si="641"/>
        <v>-9.5188248051123327E-5</v>
      </c>
      <c r="AZ420" s="223">
        <f t="shared" ca="1" si="642"/>
        <v>1.3666433966739377E-3</v>
      </c>
      <c r="BA420" s="223">
        <f t="shared" ca="1" si="643"/>
        <v>4.2977172993794837E-4</v>
      </c>
      <c r="BB420" s="223">
        <f t="shared" ca="1" si="644"/>
        <v>-1.2614261013874637E-3</v>
      </c>
      <c r="BC420" s="223">
        <f t="shared" ca="1" si="645"/>
        <v>-7.3859577150744852E-4</v>
      </c>
      <c r="BD420" s="223">
        <f t="shared" ca="1" si="646"/>
        <v>1.0806020872084321E-3</v>
      </c>
      <c r="BE420" s="223">
        <f t="shared" ca="1" si="647"/>
        <v>1.0031502337411902E-3</v>
      </c>
      <c r="BF420" s="223">
        <f t="shared" ca="1" si="648"/>
        <v>-8.3500949233141842E-4</v>
      </c>
      <c r="BG420" s="223">
        <f t="shared" ca="1" si="649"/>
        <v>-1.2075783852492708E-3</v>
      </c>
      <c r="BH420" s="223">
        <f t="shared" ca="1" si="650"/>
        <v>5.393685213427238E-4</v>
      </c>
      <c r="BI420" s="223">
        <f t="shared" ca="1" si="651"/>
        <v>1.3396273150068064E-3</v>
      </c>
      <c r="BJ420" s="223">
        <f t="shared" ca="1" si="652"/>
        <v>-2.1139915305214E-4</v>
      </c>
      <c r="BK420" s="223">
        <f t="shared" ca="1" si="653"/>
        <v>-1.3913823411301125E-3</v>
      </c>
      <c r="BL420" s="223">
        <f t="shared" ca="1" si="654"/>
        <v>-1.2924095062387777E-4</v>
      </c>
      <c r="BM420" s="223">
        <f t="shared" ca="1" si="655"/>
        <v>1.3597413970716009E-3</v>
      </c>
      <c r="BN420" s="223">
        <f t="shared" ca="1" si="656"/>
        <v>4.6213467564758948E-4</v>
      </c>
      <c r="BO420" s="223">
        <f t="shared" ca="1" si="657"/>
        <v>-1.2466009617136127E-3</v>
      </c>
      <c r="BP420" s="223">
        <f t="shared" ca="1" si="658"/>
        <v>-7.6732920650231067E-4</v>
      </c>
      <c r="BQ420" s="223">
        <f t="shared" ca="1" si="659"/>
        <v>1.0587423891775659E-3</v>
      </c>
      <c r="BR420" s="223">
        <f t="shared" ca="1" si="660"/>
        <v>1.0265319479448171E-3</v>
      </c>
      <c r="BS420" s="223">
        <f t="shared" ca="1" si="661"/>
        <v>-8.0742545145457421E-4</v>
      </c>
      <c r="BT420" s="223">
        <f t="shared" ca="1" si="662"/>
        <v>-1.224206937315987E-3</v>
      </c>
      <c r="BU420" s="223">
        <f t="shared" ca="1" si="663"/>
        <v>5.0771345589375138E-4</v>
      </c>
      <c r="BV420" s="223">
        <f t="shared" ca="1" si="664"/>
        <v>1.3485060312033543E-3</v>
      </c>
      <c r="BW420" s="223">
        <f t="shared" ca="1" si="665"/>
        <v>-1.7757038831410466E-4</v>
      </c>
      <c r="BX420" s="223">
        <f t="shared" ca="1" si="666"/>
        <v>-1.3919790534611888E-3</v>
      </c>
      <c r="BY420" s="223">
        <f t="shared" ca="1" si="667"/>
        <v>-1.6321580328058688E-4</v>
      </c>
      <c r="BZ420" s="223">
        <f t="shared" ca="1" si="668"/>
        <v>1.3520203400956693E-3</v>
      </c>
      <c r="CA420" s="223">
        <f t="shared" ca="1" si="669"/>
        <v>4.94219248708949E-4</v>
      </c>
      <c r="CB420" s="223">
        <f t="shared" ca="1" si="670"/>
        <v>-1.2310249162338464E-3</v>
      </c>
      <c r="CC420" s="223">
        <f t="shared" ca="1" si="671"/>
        <v>-7.9560043107544643E-4</v>
      </c>
      <c r="CD420" s="223">
        <f t="shared" ca="1" si="672"/>
        <v>1.0362449443203743E-3</v>
      </c>
      <c r="CE420" s="223">
        <f t="shared" ca="1" si="673"/>
        <v>1.0492953176875041E-3</v>
      </c>
      <c r="CF420" s="223">
        <f t="shared" ca="1" si="674"/>
        <v>-7.7935504767737195E-4</v>
      </c>
      <c r="CG420" s="223">
        <f t="shared" ca="1" si="675"/>
        <v>-1.2400980728997193E-3</v>
      </c>
      <c r="CH420" s="223">
        <f t="shared" ca="1" si="676"/>
        <v>4.75752562843559E-4</v>
      </c>
      <c r="CI420" s="223">
        <f t="shared" ca="1" si="677"/>
        <v>1.356572457790594E-3</v>
      </c>
      <c r="CJ420" s="223">
        <f t="shared" ca="1" si="678"/>
        <v>-1.4363466181395294E-4</v>
      </c>
      <c r="CK420" s="223">
        <f t="shared" ca="1" si="679"/>
        <v>-1.3917372896599092E-3</v>
      </c>
      <c r="CL420" s="223">
        <f t="shared" ca="1" si="680"/>
        <v>-1.9709234084043211E-4</v>
      </c>
      <c r="CM420" s="223">
        <f t="shared" ca="1" si="681"/>
        <v>1.3434848766221653E-3</v>
      </c>
      <c r="CN420" s="223">
        <f t="shared" ca="1" si="682"/>
        <v>5.2600612257495266E-4</v>
      </c>
      <c r="CO420" s="223">
        <f t="shared" ca="1" si="683"/>
        <v>-1.2147073473755179E-3</v>
      </c>
      <c r="CP420" s="223">
        <f t="shared" ca="1" si="684"/>
        <v>-8.2339241569831859E-4</v>
      </c>
      <c r="CQ420" s="223">
        <f t="shared" ca="1" si="685"/>
        <v>1.0131233042564446E-3</v>
      </c>
      <c r="CR420" s="223">
        <f t="shared" ca="1" si="686"/>
        <v>1.0714266311664957E-3</v>
      </c>
      <c r="CS420" s="223">
        <f t="shared" ca="1" si="687"/>
        <v>-7.5081518956141133E-4</v>
      </c>
      <c r="CT420" s="223">
        <f t="shared" ca="1" si="688"/>
        <v>-1.2552422197745813E-3</v>
      </c>
      <c r="CU420" s="223">
        <f t="shared" ca="1" si="689"/>
        <v>4.4350509423906226E-4</v>
      </c>
      <c r="CV420" s="223">
        <f t="shared" ca="1" si="690"/>
        <v>1.3638217358547763E-3</v>
      </c>
      <c r="CW420" s="223">
        <f t="shared" ca="1" si="691"/>
        <v>-1.0961241516435074E-4</v>
      </c>
      <c r="CX420" s="223">
        <f t="shared" ca="1" si="692"/>
        <v>-1.3906571953557489E-3</v>
      </c>
      <c r="CY420" s="223">
        <f t="shared" ca="1" si="693"/>
        <v>-2.308501573439121E-4</v>
      </c>
      <c r="CZ420" s="223">
        <f t="shared" ca="1" si="694"/>
        <v>1.3341401480951197E-3</v>
      </c>
      <c r="DA420" s="223">
        <f t="shared" ca="1" si="695"/>
        <v>5.5747615002133466E-4</v>
      </c>
      <c r="DB420" s="223">
        <f t="shared" ca="1" si="696"/>
        <v>-1.1976580842319731E-3</v>
      </c>
      <c r="DC420" s="223">
        <f t="shared" ca="1" si="697"/>
        <v>-8.5068841951861554E-4</v>
      </c>
      <c r="DD420" s="223">
        <f t="shared" ca="1" si="698"/>
        <v>9.8939139659711046E-4</v>
      </c>
      <c r="DE420" s="223">
        <f t="shared" ca="1" si="699"/>
        <v>1.0929125573061191E-3</v>
      </c>
      <c r="DF420" s="223">
        <f t="shared" ca="1" si="700"/>
        <v>-7.218230684500473E-4</v>
      </c>
      <c r="DG420" s="223">
        <f t="shared" ca="1" si="701"/>
        <v>-1.269630255672781E-3</v>
      </c>
      <c r="DH420" s="223">
        <f t="shared" ca="1" si="702"/>
        <v>4.1099047474951967E-4</v>
      </c>
      <c r="DI420" s="223">
        <f t="shared" ca="1" si="703"/>
        <v>1.3702494987018546E-3</v>
      </c>
      <c r="DJ420" s="223">
        <f t="shared" ca="1" si="704"/>
        <v>-7.552414209454543E-5</v>
      </c>
      <c r="DK420" s="223">
        <f t="shared" ca="1" si="705"/>
        <v>-1.388739421157125E-3</v>
      </c>
      <c r="DL420" s="223">
        <f t="shared" ca="1" si="706"/>
        <v>-2.6446891834469057E-4</v>
      </c>
      <c r="DM420" s="223">
        <f t="shared" ca="1" si="707"/>
        <v>1.3239917834295752E-3</v>
      </c>
      <c r="DN420" s="223">
        <f t="shared" ca="1" si="708"/>
        <v>5.886103746803198E-4</v>
      </c>
      <c r="DO420" s="223">
        <f t="shared" ca="1" si="709"/>
        <v>-1.1798873966418074E-3</v>
      </c>
      <c r="DP420" s="223">
        <f t="shared" ca="1" si="710"/>
        <v>-8.7747200044426725E-4</v>
      </c>
      <c r="DQ420" s="223">
        <f t="shared" ca="1" si="711"/>
        <v>9.650635165562207E-4</v>
      </c>
      <c r="DR420" s="223">
        <f t="shared" ca="1" si="712"/>
        <v>1.113740153787829E-3</v>
      </c>
      <c r="DS420" s="223">
        <f t="shared" ca="1" si="713"/>
        <v>-6.9239614811291762E-4</v>
      </c>
      <c r="DT420" s="223">
        <f t="shared" ca="1" si="714"/>
        <v>-1.2832535137794971E-3</v>
      </c>
      <c r="DU420" s="223">
        <f t="shared" ca="1" si="715"/>
        <v>3.7822828996591178E-4</v>
      </c>
      <c r="DV420" s="223">
        <f t="shared" ca="1" si="716"/>
        <v>1.3758518744878445E-3</v>
      </c>
      <c r="DW420" s="223">
        <f t="shared" ca="1" si="717"/>
        <v>-4.1390376105572015E-5</v>
      </c>
      <c r="DX420" s="223">
        <f t="shared" ca="1" si="718"/>
        <v>-1.3859851222595098E-3</v>
      </c>
      <c r="DY420" s="223">
        <f t="shared" ca="1" si="719"/>
        <v>-2.9792837315814884E-4</v>
      </c>
      <c r="DZ420" s="223">
        <f t="shared" ca="1" si="720"/>
        <v>1.3130458956209213E-3</v>
      </c>
      <c r="EA420" s="223">
        <f t="shared" ca="1" si="721"/>
        <v>6.1939004245915722E-4</v>
      </c>
      <c r="EB420" s="223">
        <f t="shared" ca="1" si="722"/>
        <v>-1.1614059890027364E-3</v>
      </c>
      <c r="EC420" s="223">
        <f t="shared" ca="1" si="723"/>
        <v>-9.0372702504764332E-4</v>
      </c>
      <c r="ED420" s="223">
        <f t="shared" ca="1" si="724"/>
        <v>9.4015431833900697E-4</v>
      </c>
      <c r="EE420" s="223">
        <f t="shared" ca="1" si="725"/>
        <v>1.1338968748463242E-3</v>
      </c>
      <c r="EF420" s="223">
        <f t="shared" ca="1" si="726"/>
        <v>-6.6255215422655845E-4</v>
      </c>
      <c r="EG420" s="223">
        <f t="shared" ca="1" si="727"/>
        <v>-1.2961037879534662E-3</v>
      </c>
      <c r="EH420" s="223">
        <f t="shared" ca="1" si="728"/>
        <v>3.4523827460329506E-4</v>
      </c>
      <c r="EI420" s="223">
        <f t="shared" ca="1" si="729"/>
        <v>1.380625488551058E-3</v>
      </c>
      <c r="EJ420" s="223">
        <f t="shared" ca="1" si="730"/>
        <v>-7.2316781017184523E-6</v>
      </c>
      <c r="EK420" s="223">
        <f t="shared" ca="1" si="731"/>
        <v>-1.3823959577495678E-3</v>
      </c>
      <c r="EL420" s="223">
        <f t="shared" ca="1" si="732"/>
        <v>-3.3120836705987614E-4</v>
      </c>
      <c r="EM420" s="223">
        <f t="shared" ca="1" si="733"/>
        <v>1.3013090780627063E-3</v>
      </c>
      <c r="EN420" s="223">
        <f t="shared" ca="1" si="734"/>
        <v>6.4979661283693757E-4</v>
      </c>
      <c r="EO420" s="223">
        <f t="shared" ca="1" si="735"/>
        <v>-1.1422249938236573E-3</v>
      </c>
      <c r="EP420" s="223">
        <f t="shared" ca="1" si="736"/>
        <v>-9.2943767828366076E-4</v>
      </c>
      <c r="EQ420" s="223">
        <f t="shared" ca="1" si="737"/>
        <v>9.1467880631506022E-4</v>
      </c>
      <c r="ER420" s="223">
        <f t="shared" ca="1" si="738"/>
        <v>1.1533705788265474E-3</v>
      </c>
      <c r="ES420" s="223">
        <f t="shared" ca="1" si="739"/>
        <v>-6.323090636969138E-4</v>
      </c>
      <c r="ET420" s="223">
        <f t="shared" ca="1" si="740"/>
        <v>-1.3081733376699993E-3</v>
      </c>
      <c r="EU420" s="223">
        <f t="shared" ca="1" si="741"/>
        <v>3.1204030061330961E-4</v>
      </c>
      <c r="EV420" s="223">
        <f t="shared" ca="1" si="742"/>
        <v>1.3845674654448809E-3</v>
      </c>
      <c r="EW420" s="223">
        <f t="shared" ca="1" si="743"/>
        <v>2.6931375994613811E-5</v>
      </c>
      <c r="EX420" s="223">
        <f t="shared" ca="1" si="744"/>
        <v>-1.3779740896057914E-3</v>
      </c>
      <c r="EY420" s="223">
        <f t="shared" ca="1" si="745"/>
        <v>-3.6428885342596536E-4</v>
      </c>
      <c r="EZ420" s="223">
        <f t="shared" ca="1" si="746"/>
        <v>1.2887884005749473E-3</v>
      </c>
      <c r="FA420" s="223">
        <f t="shared" ca="1" si="747"/>
        <v>6.7981177003257004E-4</v>
      </c>
      <c r="FB420" s="223">
        <f t="shared" ca="1" si="748"/>
        <v>-1.1223559650188192E-3</v>
      </c>
      <c r="FC420" s="223">
        <f t="shared" ca="1" si="749"/>
        <v>-9.5458847301619341E-4</v>
      </c>
      <c r="FD420" s="223">
        <f t="shared" ca="1" si="750"/>
        <v>8.886523259802328E-4</v>
      </c>
      <c r="FE420" s="223">
        <f t="shared" ca="1" si="751"/>
        <v>1.1721495354973894E-3</v>
      </c>
      <c r="FF420" s="223">
        <f t="shared" ca="1" si="752"/>
        <v>-6.0168509383085728E-4</v>
      </c>
      <c r="FG420" s="223">
        <f t="shared" ca="1" si="753"/>
        <v>-1.3194548926836721E-3</v>
      </c>
      <c r="FH420" s="223">
        <f t="shared" ca="1" si="754"/>
        <v>2.7865436521421134E-4</v>
      </c>
      <c r="FI420" s="223">
        <f t="shared" ca="1" si="755"/>
        <v>1.3876754306698356E-3</v>
      </c>
      <c r="FJ420" s="223">
        <f t="shared" ca="1" si="756"/>
        <v>6.1078207637115401E-5</v>
      </c>
      <c r="FK420" s="223">
        <f t="shared" ca="1" si="757"/>
        <v>-1.3727221813962071E-3</v>
      </c>
      <c r="FL420" s="223">
        <f t="shared" ca="1" si="758"/>
        <v>-3.9714990580838827E-4</v>
      </c>
      <c r="FM420" s="223">
        <f t="shared" ca="1" si="759"/>
        <v>1.2754914051455841E-3</v>
      </c>
      <c r="FN420" s="223">
        <f t="shared" ca="1" si="760"/>
        <v>7.0941743403773463E-4</v>
      </c>
      <c r="FO420" s="223">
        <f t="shared" ca="1" si="761"/>
        <v>-1.1018108709482694E-3</v>
      </c>
      <c r="FP420" s="223">
        <f t="shared" ca="1" si="762"/>
        <v>-9.7916425934697167E-4</v>
      </c>
      <c r="FQ420" s="223">
        <f t="shared" ca="1" si="763"/>
        <v>8.6209055471305504E-4</v>
      </c>
      <c r="FR420" s="223">
        <f t="shared" ca="1" si="764"/>
        <v>1.1902224331175419E-3</v>
      </c>
      <c r="FS420" s="223">
        <f t="shared" ca="1" si="765"/>
        <v>-5.7069869136273184E-4</v>
      </c>
      <c r="FT420" s="223">
        <f t="shared" ca="1" si="766"/>
        <v>-1.3299416574075889E-3</v>
      </c>
      <c r="FU420" s="223">
        <f t="shared" ca="1" si="767"/>
        <v>2.451005788450659E-4</v>
      </c>
      <c r="FV420" s="223">
        <f t="shared" ca="1" si="768"/>
        <v>1.3899475121038772E-3</v>
      </c>
      <c r="FW420" s="223">
        <f t="shared" ca="1" si="769"/>
        <v>9.5188248051158129E-5</v>
      </c>
      <c r="FX420" s="223">
        <f t="shared" ca="1" si="770"/>
        <v>-1.366643396673931E-3</v>
      </c>
      <c r="FY420" s="223">
        <f t="shared" ca="1" si="771"/>
        <v>-4.2977172993794393E-4</v>
      </c>
      <c r="FZ420" s="223">
        <f t="shared" ca="1" si="772"/>
        <v>1.2614261013874574E-3</v>
      </c>
      <c r="GA420" s="223">
        <f t="shared" ca="1" si="773"/>
        <v>7.3859577150746131E-4</v>
      </c>
      <c r="GB420" s="223">
        <f t="shared" ca="1" si="774"/>
        <v>-1.0806020872084474E-3</v>
      </c>
      <c r="GC420" s="223">
        <f t="shared" ca="1" si="775"/>
        <v>-1.0031502337412006E-3</v>
      </c>
      <c r="GD420" s="223">
        <f t="shared" ca="1" si="776"/>
        <v>8.3500949233142221E-4</v>
      </c>
      <c r="GE420" s="223">
        <f t="shared" ca="1" si="777"/>
        <v>1.2075783852492877E-3</v>
      </c>
      <c r="GF420" s="223">
        <f t="shared" ca="1" si="778"/>
        <v>-5.3936852134272824E-4</v>
      </c>
      <c r="GG420" s="223">
        <f t="shared" ca="1" si="779"/>
        <v>-1.3396273150068157E-3</v>
      </c>
      <c r="GH420" s="223">
        <f t="shared" ca="1" si="780"/>
        <v>2.1139915305212515E-4</v>
      </c>
      <c r="GI420" s="223">
        <f t="shared" ca="1" si="781"/>
        <v>1.3913823411301118E-3</v>
      </c>
      <c r="GJ420" s="223">
        <f t="shared" ca="1" si="782"/>
        <v>1.2924095062389273E-4</v>
      </c>
      <c r="GK420" s="223">
        <f t="shared" ca="1" si="783"/>
        <v>-1.359741397071602E-3</v>
      </c>
      <c r="GL420" s="223">
        <f t="shared" ca="1" si="784"/>
        <v>-4.6213467564762233E-4</v>
      </c>
      <c r="GM420" s="223">
        <f t="shared" ca="1" si="785"/>
        <v>1.2466009617136148E-3</v>
      </c>
      <c r="GN420" s="223">
        <f t="shared" ca="1" si="786"/>
        <v>7.6732920650233972E-4</v>
      </c>
      <c r="GO420" s="223">
        <f t="shared" ca="1" si="787"/>
        <v>-1.0587423891775562E-3</v>
      </c>
      <c r="GP420" s="223">
        <f t="shared" ca="1" si="788"/>
        <v>-1.0265319479448006E-3</v>
      </c>
      <c r="GQ420" s="223">
        <f t="shared" ca="1" si="789"/>
        <v>8.0742545145456195E-4</v>
      </c>
      <c r="GR420" s="223">
        <f t="shared" ca="1" si="790"/>
        <v>1.2242069373159848E-3</v>
      </c>
      <c r="GS420" s="223">
        <f t="shared" ca="1" si="791"/>
        <v>-5.0771345589371896E-4</v>
      </c>
      <c r="GT420" s="223">
        <f t="shared" ca="1" si="792"/>
        <v>-1.3485060312033532E-3</v>
      </c>
      <c r="GU420" s="223">
        <f t="shared" ca="1" si="793"/>
        <v>1.7757038831407018E-4</v>
      </c>
      <c r="GV420" s="223">
        <f t="shared" ca="1" si="794"/>
        <v>1.3919790534611888E-3</v>
      </c>
      <c r="GW420" s="223">
        <f t="shared" ca="1" si="795"/>
        <v>1.6321580328064109E-4</v>
      </c>
      <c r="GX420" s="223">
        <f t="shared" ca="1" si="796"/>
        <v>-1.3520203400956658E-3</v>
      </c>
      <c r="GY420" s="223">
        <f t="shared" ca="1" si="797"/>
        <v>-4.9421924870894445E-4</v>
      </c>
      <c r="GZ420" s="223">
        <f t="shared" ca="1" si="798"/>
        <v>1.23102491623383E-3</v>
      </c>
      <c r="HA420" s="223">
        <f t="shared" ca="1" si="799"/>
        <v>7.9560043107544242E-4</v>
      </c>
      <c r="HB420" s="223">
        <f t="shared" ca="1" si="800"/>
        <v>-1.036244944320351E-3</v>
      </c>
      <c r="HC420" s="223">
        <f t="shared" ca="1" si="801"/>
        <v>-1.0492953176875141E-3</v>
      </c>
      <c r="HD420" s="223">
        <f t="shared" ca="1" si="802"/>
        <v>7.7935504767732674E-4</v>
      </c>
      <c r="HE420" s="223">
        <f t="shared" ca="1" si="803"/>
        <v>1.2400980728997262E-3</v>
      </c>
      <c r="HF420" s="223">
        <f t="shared" ca="1" si="804"/>
        <v>-4.7575256284358198E-4</v>
      </c>
      <c r="HG420" s="223">
        <f t="shared" ca="1" si="805"/>
        <v>-1.3565724577906018E-3</v>
      </c>
      <c r="HH420" s="223">
        <f t="shared" ca="1" si="806"/>
        <v>1.4363466181395771E-4</v>
      </c>
      <c r="HI420" s="223">
        <f t="shared" ca="1" si="807"/>
        <v>1.3917372896599086E-3</v>
      </c>
      <c r="HJ420" s="223">
        <f t="shared" ca="1" si="808"/>
        <v>1.9709234084044685E-4</v>
      </c>
      <c r="HK420" s="223">
        <f t="shared" ca="1" si="809"/>
        <v>-1.343484876622151E-3</v>
      </c>
      <c r="HL420" s="223">
        <f t="shared" ca="1" si="810"/>
        <v>-5.2600612257496676E-4</v>
      </c>
      <c r="HM420" s="223">
        <f t="shared" ca="1" si="811"/>
        <v>1.2147073473755298E-3</v>
      </c>
      <c r="HN420" s="223">
        <f t="shared" ca="1" si="812"/>
        <v>8.2339241569834667E-4</v>
      </c>
      <c r="HO420" s="223">
        <f t="shared" ca="1" si="813"/>
        <v>-1.0131233042564342E-3</v>
      </c>
      <c r="HP420" s="223">
        <f t="shared" ca="1" si="814"/>
        <v>-1.0714266311665304E-3</v>
      </c>
      <c r="HQ420" s="223">
        <f t="shared" ca="1" si="815"/>
        <v>7.5081518956139864E-4</v>
      </c>
      <c r="HR420" s="223">
        <f t="shared" ca="1" si="816"/>
        <v>1.2552422197746049E-3</v>
      </c>
      <c r="HS420" s="223">
        <f t="shared" ca="1" si="817"/>
        <v>-4.4350509423904817E-4</v>
      </c>
      <c r="HT420" s="223">
        <f t="shared" ca="1" si="818"/>
        <v>-1.3638217358547713E-3</v>
      </c>
      <c r="HU420" s="223">
        <f t="shared" ca="1" si="819"/>
        <v>1.0961241516433589E-4</v>
      </c>
      <c r="HV420" s="223">
        <f t="shared" ca="1" si="820"/>
        <v>1.3906571953557481E-3</v>
      </c>
      <c r="HW420" s="223">
        <f t="shared" ca="1" si="821"/>
        <v>2.3085015734396587E-4</v>
      </c>
      <c r="HX420" s="223">
        <f t="shared" ca="1" si="822"/>
        <v>-1.3341401480951153E-3</v>
      </c>
      <c r="HY420" s="223">
        <f t="shared" ca="1" si="823"/>
        <v>-5.5747615002138475E-4</v>
      </c>
      <c r="HZ420" s="223">
        <f t="shared" ca="1" si="824"/>
        <v>1.1976580842319653E-3</v>
      </c>
      <c r="IA420" s="223">
        <f t="shared" ca="1" si="825"/>
        <v>8.5068841951859613E-4</v>
      </c>
      <c r="IB420" s="223">
        <f t="shared" ca="1" si="826"/>
        <v>-9.8939139659710005E-4</v>
      </c>
      <c r="IC420" s="223">
        <f t="shared" ca="1" si="827"/>
        <v>-1.092912557306104E-3</v>
      </c>
      <c r="ID420" s="223">
        <f t="shared" ca="1" si="828"/>
        <v>7.2182306845000057E-4</v>
      </c>
      <c r="IE420" s="223">
        <f t="shared" ca="1" si="829"/>
        <v>-3.3664564029581122E-4</v>
      </c>
      <c r="IF420" s="223">
        <f t="shared" ca="1" si="830"/>
        <v>-4.1099047474946752E-4</v>
      </c>
      <c r="IG420" s="223">
        <f t="shared" ca="1" si="831"/>
        <v>-1.3702494987018572E-3</v>
      </c>
      <c r="IH420" s="223">
        <f t="shared" ca="1" si="832"/>
        <v>7.5524142094569933E-5</v>
      </c>
      <c r="II420" s="223">
        <f t="shared" ca="1" si="833"/>
        <v>1.3887394211571239E-3</v>
      </c>
      <c r="IJ420" s="223">
        <f t="shared" ca="1" si="834"/>
        <v>2.6446891834466628E-4</v>
      </c>
      <c r="IK420" s="223">
        <f t="shared" ca="1" si="835"/>
        <v>-1.3239917834295583E-3</v>
      </c>
      <c r="IL420" s="223">
        <f t="shared" ca="1" si="836"/>
        <v>-5.8861037468033335E-4</v>
      </c>
      <c r="IM420" s="223">
        <f t="shared" ca="1" si="837"/>
        <v>1.1798873966417784E-3</v>
      </c>
      <c r="IN420" s="223">
        <f t="shared" ca="1" si="838"/>
        <v>8.7747200044427907E-4</v>
      </c>
      <c r="IO420" s="223">
        <f t="shared" ca="1" si="839"/>
        <v>-9.6506351655623848E-4</v>
      </c>
      <c r="IP420" s="223">
        <f t="shared" ca="1" si="840"/>
        <v>-1.1137401537878381E-3</v>
      </c>
      <c r="IQ420" s="223">
        <f t="shared" ca="1" si="841"/>
        <v>6.9239614811293898E-4</v>
      </c>
      <c r="IR420" s="223">
        <f t="shared" ca="1" si="842"/>
        <v>1.2832535137795181E-3</v>
      </c>
      <c r="IS420" s="223">
        <f t="shared" ca="1" si="843"/>
        <v>-3.7822828996589731E-4</v>
      </c>
      <c r="IT420" s="223">
        <f t="shared" ca="1" si="844"/>
        <v>-1.3758518744878528E-3</v>
      </c>
      <c r="IU420" s="223">
        <f t="shared" ca="1" si="845"/>
        <v>4.1390376105557053E-5</v>
      </c>
      <c r="IV420" s="223">
        <f t="shared" ca="1" si="846"/>
        <v>1.3859851222595121E-3</v>
      </c>
      <c r="IW420" s="223">
        <f t="shared" ca="1" si="847"/>
        <v>2.9792837315816337E-4</v>
      </c>
      <c r="IX420" s="223">
        <f t="shared" ca="1" si="848"/>
        <v>-1.3130458956209295E-3</v>
      </c>
      <c r="IY420" s="223">
        <f t="shared" ca="1" si="849"/>
        <v>-6.1939004245920601E-4</v>
      </c>
      <c r="IZ420" s="223">
        <f t="shared" ca="1" si="850"/>
        <v>1.1614059890027279E-3</v>
      </c>
      <c r="JA420" s="223">
        <f t="shared" ca="1" si="851"/>
        <v>9.0372702504768496E-4</v>
      </c>
      <c r="JB420" s="223">
        <f t="shared" ca="1" si="852"/>
        <v>-9.4015431833899591E-4</v>
      </c>
    </row>
    <row r="421" spans="2:262">
      <c r="B421" s="230">
        <v>60</v>
      </c>
      <c r="C421" s="229">
        <f t="shared" si="853"/>
        <v>1.1718750000000006E-3</v>
      </c>
      <c r="D421" s="226">
        <f t="shared" ca="1" si="597"/>
        <v>58.200912804955586</v>
      </c>
      <c r="E421" s="225">
        <f ca="1">BN361</f>
        <v>0.1009128049555839</v>
      </c>
      <c r="F421" s="224">
        <v>60</v>
      </c>
      <c r="G421" s="223">
        <f t="shared" ca="1" si="854"/>
        <v>-5.0900499289764124E-4</v>
      </c>
      <c r="H421" s="223">
        <f t="shared" ca="1" si="598"/>
        <v>2.8231443154757565E-4</v>
      </c>
      <c r="I421" s="223">
        <f t="shared" ca="1" si="599"/>
        <v>5.6434829940575919E-4</v>
      </c>
      <c r="J421" s="223">
        <f t="shared" ca="1" si="600"/>
        <v>-1.7168281863236913E-4</v>
      </c>
      <c r="K421" s="223">
        <f t="shared" ca="1" si="601"/>
        <v>-5.9800401725788595E-4</v>
      </c>
      <c r="L421" s="223">
        <f t="shared" ca="1" si="602"/>
        <v>5.4453531277954019E-5</v>
      </c>
      <c r="M421" s="223">
        <f t="shared" ca="1" si="603"/>
        <v>6.0867877609130871E-4</v>
      </c>
      <c r="N421" s="223">
        <f t="shared" ca="1" si="604"/>
        <v>6.4868374745579718E-5</v>
      </c>
      <c r="O421" s="223">
        <f t="shared" ca="1" si="605"/>
        <v>-5.9596235091053285E-4</v>
      </c>
      <c r="P421" s="223">
        <f t="shared" ca="1" si="606"/>
        <v>-1.8169742550624445E-4</v>
      </c>
      <c r="Q421" s="223">
        <f t="shared" ca="1" si="607"/>
        <v>5.6034342680380165E-4</v>
      </c>
      <c r="R421" s="223">
        <f t="shared" ca="1" si="608"/>
        <v>2.9154394610179626E-4</v>
      </c>
      <c r="S421" s="223">
        <f t="shared" ca="1" si="609"/>
        <v>-5.0319081904921467E-4</v>
      </c>
      <c r="T421" s="223">
        <f t="shared" ca="1" si="610"/>
        <v>-3.9018659634838272E-4</v>
      </c>
      <c r="U421" s="223">
        <f t="shared" ca="1" si="611"/>
        <v>4.2670087031122903E-4</v>
      </c>
      <c r="V421" s="223">
        <f t="shared" ca="1" si="612"/>
        <v>4.7383459451646505E-4</v>
      </c>
      <c r="W421" s="223">
        <f t="shared" ca="1" si="613"/>
        <v>-3.3381304642378596E-4</v>
      </c>
      <c r="X421" s="223">
        <f t="shared" ca="1" si="614"/>
        <v>-5.3927339494678171E-4</v>
      </c>
      <c r="Y421" s="223">
        <f t="shared" ca="1" si="615"/>
        <v>2.2809697436679166E-4</v>
      </c>
      <c r="Z421" s="223">
        <f t="shared" ca="1" si="616"/>
        <v>5.8398822123729782E-4</v>
      </c>
      <c r="AA421" s="223">
        <f t="shared" ca="1" si="617"/>
        <v>-1.1361526350313851E-4</v>
      </c>
      <c r="AB421" s="223">
        <f t="shared" ca="1" si="618"/>
        <v>-6.062607076900324E-4</v>
      </c>
      <c r="AC421" s="223">
        <f t="shared" ca="1" si="619"/>
        <v>-5.2326182207686114E-6</v>
      </c>
      <c r="AD421" s="223">
        <f t="shared" ca="1" si="620"/>
        <v>6.0523493514116021E-4</v>
      </c>
      <c r="AE421" s="223">
        <f t="shared" ca="1" si="621"/>
        <v>1.2387941336093342E-4</v>
      </c>
      <c r="AF421" s="223">
        <f t="shared" ca="1" si="622"/>
        <v>-5.8095032345447577E-4</v>
      </c>
      <c r="AG421" s="223">
        <f t="shared" ca="1" si="623"/>
        <v>-2.3776559211801708E-4</v>
      </c>
      <c r="AH421" s="223">
        <f t="shared" ca="1" si="624"/>
        <v>5.3434011663812961E-4</v>
      </c>
      <c r="AI421" s="223">
        <f t="shared" ca="1" si="625"/>
        <v>3.4251457251048534E-4</v>
      </c>
      <c r="AJ421" s="223">
        <f t="shared" ca="1" si="626"/>
        <v>-4.6719551880077193E-4</v>
      </c>
      <c r="AK421" s="223">
        <f t="shared" ca="1" si="627"/>
        <v>-4.341009099657574E-4</v>
      </c>
      <c r="AL421" s="223">
        <f t="shared" ca="1" si="628"/>
        <v>3.8209685918216347E-4</v>
      </c>
      <c r="AM421" s="223">
        <f t="shared" ca="1" si="629"/>
        <v>5.0900499289764352E-4</v>
      </c>
      <c r="AN421" s="223">
        <f t="shared" ca="1" si="630"/>
        <v>-2.8231443154757131E-4</v>
      </c>
      <c r="AO421" s="223">
        <f t="shared" ca="1" si="631"/>
        <v>-5.6434829940575951E-4</v>
      </c>
      <c r="AP421" s="223">
        <f t="shared" ca="1" si="632"/>
        <v>1.7168281863236701E-4</v>
      </c>
      <c r="AQ421" s="223">
        <f t="shared" ca="1" si="633"/>
        <v>5.9800401725788649E-4</v>
      </c>
      <c r="AR421" s="223">
        <f t="shared" ca="1" si="634"/>
        <v>-5.4453531277950766E-5</v>
      </c>
      <c r="AS421" s="223">
        <f t="shared" ca="1" si="635"/>
        <v>-6.0867877609130871E-4</v>
      </c>
      <c r="AT421" s="223">
        <f t="shared" ca="1" si="636"/>
        <v>-6.4868374745580802E-5</v>
      </c>
      <c r="AU421" s="223">
        <f t="shared" ca="1" si="637"/>
        <v>5.9596235091053231E-4</v>
      </c>
      <c r="AV421" s="223">
        <f t="shared" ca="1" si="638"/>
        <v>1.8169742550624754E-4</v>
      </c>
      <c r="AW421" s="223">
        <f t="shared" ca="1" si="639"/>
        <v>-5.6034342680380024E-4</v>
      </c>
      <c r="AX421" s="223">
        <f t="shared" ca="1" si="640"/>
        <v>-2.9154394610179913E-4</v>
      </c>
      <c r="AY421" s="223">
        <f t="shared" ca="1" si="641"/>
        <v>5.0319081904921163E-4</v>
      </c>
      <c r="AZ421" s="223">
        <f t="shared" ca="1" si="642"/>
        <v>3.901865963483869E-4</v>
      </c>
      <c r="BA421" s="223">
        <f t="shared" ca="1" si="643"/>
        <v>-4.2670087031122355E-4</v>
      </c>
      <c r="BB421" s="223">
        <f t="shared" ca="1" si="644"/>
        <v>-4.7383459451646982E-4</v>
      </c>
      <c r="BC421" s="223">
        <f t="shared" ca="1" si="645"/>
        <v>3.3381304642378677E-4</v>
      </c>
      <c r="BD421" s="223">
        <f t="shared" ca="1" si="646"/>
        <v>5.3927339494678225E-4</v>
      </c>
      <c r="BE421" s="223">
        <f t="shared" ca="1" si="647"/>
        <v>-2.280969743667906E-4</v>
      </c>
      <c r="BF421" s="223">
        <f t="shared" ca="1" si="648"/>
        <v>-5.8398822123729879E-4</v>
      </c>
      <c r="BG421" s="223">
        <f t="shared" ca="1" si="649"/>
        <v>1.1361526350313526E-4</v>
      </c>
      <c r="BH421" s="223">
        <f t="shared" ca="1" si="650"/>
        <v>6.0626070769003273E-4</v>
      </c>
      <c r="BI421" s="223">
        <f t="shared" ca="1" si="651"/>
        <v>5.232618220771864E-6</v>
      </c>
      <c r="BJ421" s="223">
        <f t="shared" ca="1" si="652"/>
        <v>-6.0523493514115989E-4</v>
      </c>
      <c r="BK421" s="223">
        <f t="shared" ca="1" si="653"/>
        <v>-1.238794133609408E-4</v>
      </c>
      <c r="BL421" s="223">
        <f t="shared" ca="1" si="654"/>
        <v>5.8095032345447349E-4</v>
      </c>
      <c r="BM421" s="223">
        <f t="shared" ca="1" si="655"/>
        <v>2.3776559211801613E-4</v>
      </c>
      <c r="BN421" s="223">
        <f t="shared" ca="1" si="656"/>
        <v>-5.3434011663813015E-4</v>
      </c>
      <c r="BO421" s="223">
        <f t="shared" ca="1" si="657"/>
        <v>-3.4251457251048448E-4</v>
      </c>
      <c r="BP421" s="223">
        <f t="shared" ca="1" si="658"/>
        <v>4.6719551880076987E-4</v>
      </c>
      <c r="BQ421" s="223">
        <f t="shared" ca="1" si="659"/>
        <v>4.3410090996575973E-4</v>
      </c>
      <c r="BR421" s="223">
        <f t="shared" ca="1" si="660"/>
        <v>-3.8209685918216092E-4</v>
      </c>
      <c r="BS421" s="223">
        <f t="shared" ca="1" si="661"/>
        <v>-5.0900499289764536E-4</v>
      </c>
      <c r="BT421" s="223">
        <f t="shared" ca="1" si="662"/>
        <v>2.8231443154756839E-4</v>
      </c>
      <c r="BU421" s="223">
        <f t="shared" ca="1" si="663"/>
        <v>5.6434829940576244E-4</v>
      </c>
      <c r="BV421" s="223">
        <f t="shared" ca="1" si="664"/>
        <v>-1.716828186323597E-4</v>
      </c>
      <c r="BW421" s="223">
        <f t="shared" ca="1" si="665"/>
        <v>-5.980040172578879E-4</v>
      </c>
      <c r="BX421" s="223">
        <f t="shared" ca="1" si="666"/>
        <v>5.4453531277951796E-5</v>
      </c>
      <c r="BY421" s="223">
        <f t="shared" ca="1" si="667"/>
        <v>6.0867877609130871E-4</v>
      </c>
      <c r="BZ421" s="223">
        <f t="shared" ca="1" si="668"/>
        <v>6.4868374745584054E-5</v>
      </c>
      <c r="CA421" s="223">
        <f t="shared" ca="1" si="669"/>
        <v>-5.9596235091053165E-4</v>
      </c>
      <c r="CB421" s="223">
        <f t="shared" ca="1" si="670"/>
        <v>-1.8169742550625066E-4</v>
      </c>
      <c r="CC421" s="223">
        <f t="shared" ca="1" si="671"/>
        <v>5.6034342680379894E-4</v>
      </c>
      <c r="CD421" s="223">
        <f t="shared" ca="1" si="672"/>
        <v>2.9154394610180206E-4</v>
      </c>
      <c r="CE421" s="223">
        <f t="shared" ca="1" si="673"/>
        <v>-5.0319081904920979E-4</v>
      </c>
      <c r="CF421" s="223">
        <f t="shared" ca="1" si="674"/>
        <v>-3.9018659634838934E-4</v>
      </c>
      <c r="CG421" s="223">
        <f t="shared" ca="1" si="675"/>
        <v>4.2670087031122117E-4</v>
      </c>
      <c r="CH421" s="223">
        <f t="shared" ca="1" si="676"/>
        <v>4.7383459451646646E-4</v>
      </c>
      <c r="CI421" s="223">
        <f t="shared" ca="1" si="677"/>
        <v>-3.3381304642378406E-4</v>
      </c>
      <c r="CJ421" s="223">
        <f t="shared" ca="1" si="678"/>
        <v>-5.3927339494678388E-4</v>
      </c>
      <c r="CK421" s="223">
        <f t="shared" ca="1" si="679"/>
        <v>2.2809697436678756E-4</v>
      </c>
      <c r="CL421" s="223">
        <f t="shared" ca="1" si="680"/>
        <v>5.8398822123729977E-4</v>
      </c>
      <c r="CM421" s="223">
        <f t="shared" ca="1" si="681"/>
        <v>-1.1361526350313204E-4</v>
      </c>
      <c r="CN421" s="223">
        <f t="shared" ca="1" si="682"/>
        <v>-6.0626070769003305E-4</v>
      </c>
      <c r="CO421" s="223">
        <f t="shared" ca="1" si="683"/>
        <v>-5.2326182207665514E-6</v>
      </c>
      <c r="CP421" s="223">
        <f t="shared" ca="1" si="684"/>
        <v>6.0523493514115956E-4</v>
      </c>
      <c r="CQ421" s="223">
        <f t="shared" ca="1" si="685"/>
        <v>1.2387941336093557E-4</v>
      </c>
      <c r="CR421" s="223">
        <f t="shared" ca="1" si="686"/>
        <v>-5.8095032345447252E-4</v>
      </c>
      <c r="CS421" s="223">
        <f t="shared" ca="1" si="687"/>
        <v>-2.3776559211801919E-4</v>
      </c>
      <c r="CT421" s="223">
        <f t="shared" ca="1" si="688"/>
        <v>5.3434011663812441E-4</v>
      </c>
      <c r="CU421" s="223">
        <f t="shared" ca="1" si="689"/>
        <v>3.4251457251048719E-4</v>
      </c>
      <c r="CV421" s="223">
        <f t="shared" ca="1" si="690"/>
        <v>-4.6719551880076217E-4</v>
      </c>
      <c r="CW421" s="223">
        <f t="shared" ca="1" si="691"/>
        <v>-4.3410090996576206E-4</v>
      </c>
      <c r="CX421" s="223">
        <f t="shared" ca="1" si="692"/>
        <v>3.8209685918215159E-4</v>
      </c>
      <c r="CY421" s="223">
        <f t="shared" ca="1" si="693"/>
        <v>5.090049928976471E-4</v>
      </c>
      <c r="CZ421" s="223">
        <f t="shared" ca="1" si="694"/>
        <v>-2.8231443154757316E-4</v>
      </c>
      <c r="DA421" s="223">
        <f t="shared" ca="1" si="695"/>
        <v>-5.6434829940576363E-4</v>
      </c>
      <c r="DB421" s="223">
        <f t="shared" ca="1" si="696"/>
        <v>1.7168281863236487E-4</v>
      </c>
      <c r="DC421" s="223">
        <f t="shared" ca="1" si="697"/>
        <v>5.9800401725788855E-4</v>
      </c>
      <c r="DD421" s="223">
        <f t="shared" ca="1" si="698"/>
        <v>-5.4453531277948489E-5</v>
      </c>
      <c r="DE421" s="223">
        <f t="shared" ca="1" si="699"/>
        <v>-6.086787760913086E-4</v>
      </c>
      <c r="DF421" s="223">
        <f t="shared" ca="1" si="700"/>
        <v>-6.4868374745587307E-5</v>
      </c>
      <c r="DG421" s="223">
        <f t="shared" ca="1" si="701"/>
        <v>5.9596235091052916E-4</v>
      </c>
      <c r="DH421" s="223">
        <f t="shared" ca="1" si="702"/>
        <v>1.8169742550625385E-4</v>
      </c>
      <c r="DI421" s="223">
        <f t="shared" ca="1" si="703"/>
        <v>-5.6034342680380111E-4</v>
      </c>
      <c r="DJ421" s="223">
        <f t="shared" ca="1" si="704"/>
        <v>-2.9154394610180487E-4</v>
      </c>
      <c r="DK421" s="223">
        <f t="shared" ca="1" si="705"/>
        <v>5.0319081904921282E-4</v>
      </c>
      <c r="DL421" s="223">
        <f t="shared" ca="1" si="706"/>
        <v>3.9018659634839194E-4</v>
      </c>
      <c r="DM421" s="223">
        <f t="shared" ca="1" si="707"/>
        <v>-4.2670087031122507E-4</v>
      </c>
      <c r="DN421" s="223">
        <f t="shared" ca="1" si="708"/>
        <v>-4.7383459451647394E-4</v>
      </c>
      <c r="DO421" s="223">
        <f t="shared" ca="1" si="709"/>
        <v>3.3381304642378135E-4</v>
      </c>
      <c r="DP421" s="223">
        <f t="shared" ca="1" si="710"/>
        <v>5.392733949467893E-4</v>
      </c>
      <c r="DQ421" s="223">
        <f t="shared" ca="1" si="711"/>
        <v>-2.280969743667845E-4</v>
      </c>
      <c r="DR421" s="223">
        <f t="shared" ca="1" si="712"/>
        <v>-5.8398822123730313E-4</v>
      </c>
      <c r="DS421" s="223">
        <f t="shared" ca="1" si="713"/>
        <v>1.1361526350312881E-4</v>
      </c>
      <c r="DT421" s="223">
        <f t="shared" ca="1" si="714"/>
        <v>6.0626070769003251E-4</v>
      </c>
      <c r="DU421" s="223">
        <f t="shared" ca="1" si="715"/>
        <v>5.2326182207784776E-6</v>
      </c>
      <c r="DV421" s="223">
        <f t="shared" ca="1" si="716"/>
        <v>-6.052349351411601E-4</v>
      </c>
      <c r="DW421" s="223">
        <f t="shared" ca="1" si="717"/>
        <v>-1.2387941336094728E-4</v>
      </c>
      <c r="DX421" s="223">
        <f t="shared" ca="1" si="718"/>
        <v>5.8095032345447414E-4</v>
      </c>
      <c r="DY421" s="223">
        <f t="shared" ca="1" si="719"/>
        <v>2.3776559211803011E-4</v>
      </c>
      <c r="DZ421" s="223">
        <f t="shared" ca="1" si="720"/>
        <v>-5.3434011663812701E-4</v>
      </c>
      <c r="EA421" s="223">
        <f t="shared" ca="1" si="721"/>
        <v>-3.4251457251049705E-4</v>
      </c>
      <c r="EB421" s="223">
        <f t="shared" ca="1" si="722"/>
        <v>4.671955188007657E-4</v>
      </c>
      <c r="EC421" s="223">
        <f t="shared" ca="1" si="723"/>
        <v>4.3410090996577041E-4</v>
      </c>
      <c r="ED421" s="223">
        <f t="shared" ca="1" si="724"/>
        <v>-3.8209685918215582E-4</v>
      </c>
      <c r="EE421" s="223">
        <f t="shared" ca="1" si="725"/>
        <v>-5.0900499289764417E-4</v>
      </c>
      <c r="EF421" s="223">
        <f t="shared" ca="1" si="726"/>
        <v>2.8231443154756259E-4</v>
      </c>
      <c r="EG421" s="223">
        <f t="shared" ca="1" si="727"/>
        <v>5.6434829940576157E-4</v>
      </c>
      <c r="EH421" s="223">
        <f t="shared" ca="1" si="728"/>
        <v>-1.7168281863235341E-4</v>
      </c>
      <c r="EI421" s="223">
        <f t="shared" ca="1" si="729"/>
        <v>-5.9800401725788757E-4</v>
      </c>
      <c r="EJ421" s="223">
        <f t="shared" ca="1" si="730"/>
        <v>5.4453531277936617E-5</v>
      </c>
      <c r="EK421" s="223">
        <f t="shared" ca="1" si="731"/>
        <v>6.0867877609130871E-4</v>
      </c>
      <c r="EL421" s="223">
        <f t="shared" ca="1" si="732"/>
        <v>6.4868374745599125E-5</v>
      </c>
      <c r="EM421" s="223">
        <f t="shared" ca="1" si="733"/>
        <v>-5.9596235091053025E-4</v>
      </c>
      <c r="EN421" s="223">
        <f t="shared" ca="1" si="734"/>
        <v>-1.8169742550626518E-4</v>
      </c>
      <c r="EO421" s="223">
        <f t="shared" ca="1" si="735"/>
        <v>5.6034342680379645E-4</v>
      </c>
      <c r="EP421" s="223">
        <f t="shared" ca="1" si="736"/>
        <v>2.9154394610180021E-4</v>
      </c>
      <c r="EQ421" s="223">
        <f t="shared" ca="1" si="737"/>
        <v>-5.031908190492061E-4</v>
      </c>
      <c r="ER421" s="223">
        <f t="shared" ca="1" si="738"/>
        <v>-3.9018659634838782E-4</v>
      </c>
      <c r="ES421" s="223">
        <f t="shared" ca="1" si="739"/>
        <v>4.267008703112165E-4</v>
      </c>
      <c r="ET421" s="223">
        <f t="shared" ca="1" si="740"/>
        <v>4.7383459451647058E-4</v>
      </c>
      <c r="EU421" s="223">
        <f t="shared" ca="1" si="741"/>
        <v>-3.3381304642377137E-4</v>
      </c>
      <c r="EV421" s="223">
        <f t="shared" ca="1" si="742"/>
        <v>-5.3927339494678681E-4</v>
      </c>
      <c r="EW421" s="223">
        <f t="shared" ca="1" si="743"/>
        <v>2.2809697436677344E-4</v>
      </c>
      <c r="EX421" s="223">
        <f t="shared" ca="1" si="744"/>
        <v>5.839882212373015E-4</v>
      </c>
      <c r="EY421" s="223">
        <f t="shared" ca="1" si="745"/>
        <v>-1.136152635031171E-4</v>
      </c>
      <c r="EZ421" s="223">
        <f t="shared" ca="1" si="746"/>
        <v>-6.0626070769003359E-4</v>
      </c>
      <c r="FA421" s="223">
        <f t="shared" ca="1" si="747"/>
        <v>-5.2326182207730566E-6</v>
      </c>
      <c r="FB421" s="223">
        <f t="shared" ca="1" si="748"/>
        <v>6.052349351411588E-4</v>
      </c>
      <c r="FC421" s="223">
        <f t="shared" ca="1" si="749"/>
        <v>1.2387941336094199E-4</v>
      </c>
      <c r="FD421" s="223">
        <f t="shared" ca="1" si="750"/>
        <v>-5.8095032345447067E-4</v>
      </c>
      <c r="FE421" s="223">
        <f t="shared" ca="1" si="751"/>
        <v>-2.3776559211802515E-4</v>
      </c>
      <c r="FF421" s="223">
        <f t="shared" ca="1" si="752"/>
        <v>5.3434011663812126E-4</v>
      </c>
      <c r="FG421" s="223">
        <f t="shared" ca="1" si="753"/>
        <v>3.4251457251049255E-4</v>
      </c>
      <c r="FH421" s="223">
        <f t="shared" ca="1" si="754"/>
        <v>-4.67195518800758E-4</v>
      </c>
      <c r="FI421" s="223">
        <f t="shared" ca="1" si="755"/>
        <v>-4.3410090996576662E-4</v>
      </c>
      <c r="FJ421" s="223">
        <f t="shared" ca="1" si="756"/>
        <v>3.8209685918216E-4</v>
      </c>
      <c r="FK421" s="223">
        <f t="shared" ca="1" si="757"/>
        <v>5.0900499289765068E-4</v>
      </c>
      <c r="FL421" s="223">
        <f t="shared" ca="1" si="758"/>
        <v>-2.8231443154756736E-4</v>
      </c>
      <c r="FM421" s="223">
        <f t="shared" ca="1" si="759"/>
        <v>-5.6434829940576613E-4</v>
      </c>
      <c r="FN421" s="223">
        <f t="shared" ca="1" si="760"/>
        <v>1.7168281863235856E-4</v>
      </c>
      <c r="FO421" s="223">
        <f t="shared" ca="1" si="761"/>
        <v>5.9800401725788985E-4</v>
      </c>
      <c r="FP421" s="223">
        <f t="shared" ca="1" si="762"/>
        <v>-5.445353127794193E-5</v>
      </c>
      <c r="FQ421" s="223">
        <f t="shared" ca="1" si="763"/>
        <v>-6.086787760913086E-4</v>
      </c>
      <c r="FR421" s="223">
        <f t="shared" ca="1" si="764"/>
        <v>-6.4868374745593812E-5</v>
      </c>
      <c r="FS421" s="223">
        <f t="shared" ca="1" si="765"/>
        <v>5.9596235091052786E-4</v>
      </c>
      <c r="FT421" s="223">
        <f t="shared" ca="1" si="766"/>
        <v>1.8169742550626006E-4</v>
      </c>
      <c r="FU421" s="223">
        <f t="shared" ca="1" si="767"/>
        <v>-5.6034342680379851E-4</v>
      </c>
      <c r="FV421" s="223">
        <f t="shared" ca="1" si="768"/>
        <v>-2.9154394610181062E-4</v>
      </c>
      <c r="FW421" s="223">
        <f t="shared" ca="1" si="769"/>
        <v>5.0319081904920914E-4</v>
      </c>
      <c r="FX421" s="223">
        <f t="shared" ca="1" si="770"/>
        <v>3.901865963483837E-4</v>
      </c>
      <c r="FY421" s="223">
        <f t="shared" ca="1" si="771"/>
        <v>-4.2670087031122035E-4</v>
      </c>
      <c r="FZ421" s="223">
        <f t="shared" ca="1" si="772"/>
        <v>-4.7383459451647806E-4</v>
      </c>
      <c r="GA421" s="223">
        <f t="shared" ca="1" si="773"/>
        <v>3.338130464237614E-4</v>
      </c>
      <c r="GB421" s="223">
        <f t="shared" ca="1" si="774"/>
        <v>5.3927339494678431E-4</v>
      </c>
      <c r="GC421" s="223">
        <f t="shared" ca="1" si="775"/>
        <v>-2.2809697436677843E-4</v>
      </c>
      <c r="GD421" s="223">
        <f t="shared" ca="1" si="776"/>
        <v>-5.8398822123730486E-4</v>
      </c>
      <c r="GE421" s="223">
        <f t="shared" ca="1" si="777"/>
        <v>1.1361526350310539E-4</v>
      </c>
      <c r="GF421" s="223">
        <f t="shared" ca="1" si="778"/>
        <v>6.0626070769003305E-4</v>
      </c>
      <c r="GG421" s="223">
        <f t="shared" ca="1" si="779"/>
        <v>5.2326182207849828E-6</v>
      </c>
      <c r="GH421" s="223">
        <f t="shared" ca="1" si="780"/>
        <v>-6.052349351411575E-4</v>
      </c>
      <c r="GI421" s="223">
        <f t="shared" ca="1" si="781"/>
        <v>-1.2387941336093676E-4</v>
      </c>
      <c r="GJ421" s="223">
        <f t="shared" ca="1" si="782"/>
        <v>5.8095032345447219E-4</v>
      </c>
      <c r="GK421" s="223">
        <f t="shared" ca="1" si="783"/>
        <v>2.3776559211803619E-4</v>
      </c>
      <c r="GL421" s="223">
        <f t="shared" ca="1" si="784"/>
        <v>-5.3434011663811552E-4</v>
      </c>
      <c r="GM421" s="223">
        <f t="shared" ca="1" si="785"/>
        <v>-3.4251457251048816E-4</v>
      </c>
      <c r="GN421" s="223">
        <f t="shared" ca="1" si="786"/>
        <v>4.6719551880076141E-4</v>
      </c>
      <c r="GO421" s="223">
        <f t="shared" ca="1" si="787"/>
        <v>4.3410090996577497E-4</v>
      </c>
      <c r="GP421" s="223">
        <f t="shared" ca="1" si="788"/>
        <v>-3.8209685918213723E-4</v>
      </c>
      <c r="GQ421" s="223">
        <f t="shared" ca="1" si="789"/>
        <v>-5.0900499289764775E-4</v>
      </c>
      <c r="GR421" s="223">
        <f t="shared" ca="1" si="790"/>
        <v>2.8231443154755673E-4</v>
      </c>
      <c r="GS421" s="223">
        <f t="shared" ca="1" si="791"/>
        <v>5.6434829940577057E-4</v>
      </c>
      <c r="GT421" s="223">
        <f t="shared" ca="1" si="792"/>
        <v>-1.7168281863236373E-4</v>
      </c>
      <c r="GU421" s="223">
        <f t="shared" ca="1" si="793"/>
        <v>-5.9800401725788876E-4</v>
      </c>
      <c r="GV421" s="223">
        <f t="shared" ca="1" si="794"/>
        <v>5.4453531277930112E-5</v>
      </c>
      <c r="GW421" s="223">
        <f t="shared" ca="1" si="795"/>
        <v>6.0867877609130849E-4</v>
      </c>
      <c r="GX421" s="223">
        <f t="shared" ca="1" si="796"/>
        <v>6.48683747455885E-5</v>
      </c>
      <c r="GY421" s="223">
        <f t="shared" ca="1" si="797"/>
        <v>-5.9596235091052894E-4</v>
      </c>
      <c r="GZ421" s="223">
        <f t="shared" ca="1" si="798"/>
        <v>-1.8169742550627144E-4</v>
      </c>
      <c r="HA421" s="223">
        <f t="shared" ca="1" si="799"/>
        <v>5.6034342680380067E-4</v>
      </c>
      <c r="HB421" s="223">
        <f t="shared" ca="1" si="800"/>
        <v>2.9154394610180596E-4</v>
      </c>
      <c r="HC421" s="223">
        <f t="shared" ca="1" si="801"/>
        <v>-5.0319081904920241E-4</v>
      </c>
      <c r="HD421" s="223">
        <f t="shared" ca="1" si="802"/>
        <v>-3.9018659634840614E-4</v>
      </c>
      <c r="HE421" s="223">
        <f t="shared" ca="1" si="803"/>
        <v>4.267008703112242E-4</v>
      </c>
      <c r="HF421" s="223">
        <f t="shared" ca="1" si="804"/>
        <v>4.738345945164747E-4</v>
      </c>
      <c r="HG421" s="223">
        <f t="shared" ca="1" si="805"/>
        <v>-3.3381304642376584E-4</v>
      </c>
      <c r="HH421" s="223">
        <f t="shared" ca="1" si="806"/>
        <v>-5.3927339494679787E-4</v>
      </c>
      <c r="HI421" s="223">
        <f t="shared" ca="1" si="807"/>
        <v>2.2809697436678339E-4</v>
      </c>
      <c r="HJ421" s="223">
        <f t="shared" ca="1" si="808"/>
        <v>5.8398822123730335E-4</v>
      </c>
      <c r="HK421" s="223">
        <f t="shared" ca="1" si="809"/>
        <v>-1.1361526350311065E-4</v>
      </c>
      <c r="HL421" s="223">
        <f t="shared" ca="1" si="810"/>
        <v>-6.0626070769003262E-4</v>
      </c>
      <c r="HM421" s="223">
        <f t="shared" ca="1" si="811"/>
        <v>-5.2326182207796702E-6</v>
      </c>
      <c r="HN421" s="223">
        <f t="shared" ca="1" si="812"/>
        <v>6.0523493514115815E-4</v>
      </c>
      <c r="HO421" s="223">
        <f t="shared" ca="1" si="813"/>
        <v>1.2387941336096535E-4</v>
      </c>
      <c r="HP421" s="223">
        <f t="shared" ca="1" si="814"/>
        <v>-5.8095032345447392E-4</v>
      </c>
      <c r="HQ421" s="223">
        <f t="shared" ca="1" si="815"/>
        <v>-2.377655921180312E-4</v>
      </c>
      <c r="HR421" s="223">
        <f t="shared" ca="1" si="816"/>
        <v>5.3434011663811812E-4</v>
      </c>
      <c r="HS421" s="223">
        <f t="shared" ca="1" si="817"/>
        <v>3.4251457251051234E-4</v>
      </c>
      <c r="HT421" s="223">
        <f t="shared" ca="1" si="818"/>
        <v>-4.6719551880076488E-4</v>
      </c>
      <c r="HU421" s="223">
        <f t="shared" ca="1" si="819"/>
        <v>-4.3410090996577123E-4</v>
      </c>
      <c r="HV421" s="223">
        <f t="shared" ca="1" si="820"/>
        <v>3.820968591821414E-4</v>
      </c>
      <c r="HW421" s="223">
        <f t="shared" ca="1" si="821"/>
        <v>5.0900499289764482E-4</v>
      </c>
      <c r="HX421" s="223">
        <f t="shared" ca="1" si="822"/>
        <v>-2.8231443154756156E-4</v>
      </c>
      <c r="HY421" s="223">
        <f t="shared" ca="1" si="823"/>
        <v>-5.6434829940576851E-4</v>
      </c>
      <c r="HZ421" s="223">
        <f t="shared" ca="1" si="824"/>
        <v>1.7168281863233568E-4</v>
      </c>
      <c r="IA421" s="223">
        <f t="shared" ca="1" si="825"/>
        <v>5.9800401725788779E-4</v>
      </c>
      <c r="IB421" s="223">
        <f t="shared" ca="1" si="826"/>
        <v>-5.4453531277935425E-5</v>
      </c>
      <c r="IC421" s="223">
        <f t="shared" ca="1" si="827"/>
        <v>-6.0867877609130849E-4</v>
      </c>
      <c r="ID421" s="223">
        <f t="shared" ca="1" si="828"/>
        <v>-6.4868374745617611E-5</v>
      </c>
      <c r="IE421" s="223">
        <f t="shared" ca="1" si="829"/>
        <v>-1.7618808508681062E-4</v>
      </c>
      <c r="IF421" s="223">
        <f t="shared" ca="1" si="830"/>
        <v>1.8169742550626632E-4</v>
      </c>
      <c r="IG421" s="223">
        <f t="shared" ca="1" si="831"/>
        <v>-5.6034342680378918E-4</v>
      </c>
      <c r="IH421" s="223">
        <f t="shared" ca="1" si="832"/>
        <v>-2.9154394610180119E-4</v>
      </c>
      <c r="II421" s="223">
        <f t="shared" ca="1" si="833"/>
        <v>5.0319081904920545E-4</v>
      </c>
      <c r="IJ421" s="223">
        <f t="shared" ca="1" si="834"/>
        <v>3.9018659634840197E-4</v>
      </c>
      <c r="IK421" s="223">
        <f t="shared" ca="1" si="835"/>
        <v>-4.2670087031120333E-4</v>
      </c>
      <c r="IL421" s="223">
        <f t="shared" ca="1" si="836"/>
        <v>-4.7383459451647133E-4</v>
      </c>
      <c r="IM421" s="223">
        <f t="shared" ca="1" si="837"/>
        <v>3.3381304642377034E-4</v>
      </c>
      <c r="IN421" s="223">
        <f t="shared" ca="1" si="838"/>
        <v>5.3927339494679537E-4</v>
      </c>
      <c r="IO421" s="223">
        <f t="shared" ca="1" si="839"/>
        <v>-2.2809697436675626E-4</v>
      </c>
      <c r="IP421" s="223">
        <f t="shared" ca="1" si="840"/>
        <v>-5.8398822123730194E-4</v>
      </c>
      <c r="IQ421" s="223">
        <f t="shared" ca="1" si="841"/>
        <v>1.1361526350311591E-4</v>
      </c>
      <c r="IR421" s="223">
        <f t="shared" ca="1" si="842"/>
        <v>6.0626070769003522E-4</v>
      </c>
      <c r="IS421" s="223">
        <f t="shared" ca="1" si="843"/>
        <v>5.2326182207742492E-6</v>
      </c>
      <c r="IT421" s="223">
        <f t="shared" ca="1" si="844"/>
        <v>-6.0523493514115869E-4</v>
      </c>
      <c r="IU421" s="223">
        <f t="shared" ca="1" si="845"/>
        <v>-1.238794133609601E-4</v>
      </c>
      <c r="IV421" s="223">
        <f t="shared" ca="1" si="846"/>
        <v>5.8095032345446503E-4</v>
      </c>
      <c r="IW421" s="223">
        <f t="shared" ca="1" si="847"/>
        <v>2.3776559211802629E-4</v>
      </c>
      <c r="IX421" s="223">
        <f t="shared" ca="1" si="848"/>
        <v>-5.3434011663812061E-4</v>
      </c>
      <c r="IY421" s="223">
        <f t="shared" ca="1" si="849"/>
        <v>-3.4251457251050789E-4</v>
      </c>
      <c r="IZ421" s="223">
        <f t="shared" ca="1" si="850"/>
        <v>4.6719551880074613E-4</v>
      </c>
      <c r="JA421" s="223">
        <f t="shared" ca="1" si="851"/>
        <v>4.3410090996576749E-4</v>
      </c>
      <c r="JB421" s="223">
        <f t="shared" ca="1" si="852"/>
        <v>-3.8209685918214558E-4</v>
      </c>
    </row>
    <row r="422" spans="2:262">
      <c r="B422" s="230">
        <v>61</v>
      </c>
      <c r="C422" s="229">
        <f t="shared" si="853"/>
        <v>1.1914062500000006E-3</v>
      </c>
      <c r="D422" s="226">
        <f t="shared" ca="1" si="597"/>
        <v>58.197843361983963</v>
      </c>
      <c r="E422" s="225">
        <f ca="1">BO361</f>
        <v>9.7843361983959626E-2</v>
      </c>
      <c r="F422" s="224">
        <v>61</v>
      </c>
      <c r="G422" s="223">
        <f t="shared" ca="1" si="854"/>
        <v>2.8320665921262718E-4</v>
      </c>
      <c r="H422" s="223">
        <f t="shared" ca="1" si="598"/>
        <v>-2.6146372099363868E-4</v>
      </c>
      <c r="I422" s="223">
        <f t="shared" ca="1" si="599"/>
        <v>-3.2167558827671174E-4</v>
      </c>
      <c r="J422" s="223">
        <f t="shared" ca="1" si="600"/>
        <v>2.1413587244915346E-4</v>
      </c>
      <c r="K422" s="223">
        <f t="shared" ca="1" si="601"/>
        <v>3.5318121229222372E-4</v>
      </c>
      <c r="L422" s="223">
        <f t="shared" ca="1" si="602"/>
        <v>-1.6217262894139544E-4</v>
      </c>
      <c r="M422" s="223">
        <f t="shared" ca="1" si="603"/>
        <v>-3.7704152964399278E-4</v>
      </c>
      <c r="N422" s="223">
        <f t="shared" ca="1" si="604"/>
        <v>1.0669883776697272E-4</v>
      </c>
      <c r="O422" s="223">
        <f t="shared" ca="1" si="605"/>
        <v>3.9274003651783106E-4</v>
      </c>
      <c r="P422" s="223">
        <f t="shared" ca="1" si="606"/>
        <v>-4.8915338977869525E-5</v>
      </c>
      <c r="Q422" s="223">
        <f t="shared" ca="1" si="607"/>
        <v>-3.9993690764830454E-4</v>
      </c>
      <c r="R422" s="223">
        <f t="shared" ca="1" si="608"/>
        <v>-9.9270291792270837E-6</v>
      </c>
      <c r="S422" s="223">
        <f t="shared" ca="1" si="609"/>
        <v>3.9847635250948258E-4</v>
      </c>
      <c r="T422" s="223">
        <f t="shared" ca="1" si="610"/>
        <v>6.8554507133520854E-5</v>
      </c>
      <c r="U422" s="223">
        <f t="shared" ca="1" si="611"/>
        <v>-3.8838998770934687E-4</v>
      </c>
      <c r="V422" s="223">
        <f t="shared" ca="1" si="612"/>
        <v>-1.2569798703815805E-4</v>
      </c>
      <c r="W422" s="223">
        <f t="shared" ca="1" si="613"/>
        <v>3.6989615258570968E-4</v>
      </c>
      <c r="X422" s="223">
        <f t="shared" ca="1" si="614"/>
        <v>1.8012048512248594E-4</v>
      </c>
      <c r="Y422" s="223">
        <f t="shared" ca="1" si="615"/>
        <v>-3.4339518281891737E-4</v>
      </c>
      <c r="Z422" s="223">
        <f t="shared" ca="1" si="616"/>
        <v>-2.3064391865508852E-4</v>
      </c>
      <c r="AA422" s="223">
        <f t="shared" ca="1" si="617"/>
        <v>3.094607443733594E-4</v>
      </c>
      <c r="AB422" s="223">
        <f t="shared" ca="1" si="618"/>
        <v>2.7617460787719684E-4</v>
      </c>
      <c r="AC422" s="223">
        <f t="shared" ca="1" si="619"/>
        <v>-2.6882741536176822E-4</v>
      </c>
      <c r="AD422" s="223">
        <f t="shared" ca="1" si="620"/>
        <v>-3.1572695086662839E-4</v>
      </c>
      <c r="AE422" s="223">
        <f t="shared" ca="1" si="621"/>
        <v>2.2237478464745466E-4</v>
      </c>
      <c r="AF422" s="223">
        <f t="shared" ca="1" si="622"/>
        <v>3.4844475884294795E-4</v>
      </c>
      <c r="AG422" s="223">
        <f t="shared" ca="1" si="623"/>
        <v>-1.7110841140170974E-4</v>
      </c>
      <c r="AH422" s="223">
        <f t="shared" ca="1" si="624"/>
        <v>-3.7361979006894581E-4</v>
      </c>
      <c r="AI422" s="223">
        <f t="shared" ca="1" si="625"/>
        <v>1.161380577844651E-4</v>
      </c>
      <c r="AJ422" s="223">
        <f t="shared" ca="1" si="626"/>
        <v>3.9070708114540085E-4</v>
      </c>
      <c r="AK422" s="223">
        <f t="shared" ca="1" si="627"/>
        <v>-5.8653665944943432E-5</v>
      </c>
      <c r="AL422" s="223">
        <f t="shared" ca="1" si="628"/>
        <v>-3.9933674382292158E-4</v>
      </c>
      <c r="AM422" s="223">
        <f t="shared" ca="1" si="629"/>
        <v>-1.0040063234652763E-7</v>
      </c>
      <c r="AN422" s="223">
        <f t="shared" ca="1" si="630"/>
        <v>3.9932197196551416E-4</v>
      </c>
      <c r="AO422" s="223">
        <f t="shared" ca="1" si="631"/>
        <v>5.8852293839149056E-5</v>
      </c>
      <c r="AP422" s="223">
        <f t="shared" ca="1" si="632"/>
        <v>-3.9066308533928097E-4</v>
      </c>
      <c r="AQ422" s="223">
        <f t="shared" ca="1" si="633"/>
        <v>-1.1633021261411866E-4</v>
      </c>
      <c r="AR422" s="223">
        <f t="shared" ca="1" si="634"/>
        <v>3.7354752269045288E-4</v>
      </c>
      <c r="AS422" s="223">
        <f t="shared" ca="1" si="635"/>
        <v>1.7128993359503795E-4</v>
      </c>
      <c r="AT422" s="223">
        <f t="shared" ca="1" si="636"/>
        <v>-3.4834578426258327E-4</v>
      </c>
      <c r="AU422" s="223">
        <f t="shared" ca="1" si="637"/>
        <v>-2.2254174479715883E-4</v>
      </c>
      <c r="AV422" s="223">
        <f t="shared" ca="1" si="638"/>
        <v>3.1560341158515893E-4</v>
      </c>
      <c r="AW422" s="223">
        <f t="shared" ca="1" si="639"/>
        <v>2.689761992848153E-4</v>
      </c>
      <c r="AX422" s="223">
        <f t="shared" ca="1" si="640"/>
        <v>-2.7602917814699201E-4</v>
      </c>
      <c r="AY422" s="223">
        <f t="shared" ca="1" si="641"/>
        <v>-3.0958813134713496E-4</v>
      </c>
      <c r="AZ422" s="223">
        <f t="shared" ca="1" si="642"/>
        <v>2.304797465906115E-4</v>
      </c>
      <c r="BA422" s="223">
        <f t="shared" ca="1" si="643"/>
        <v>3.4349841530013502E-4</v>
      </c>
      <c r="BB422" s="223">
        <f t="shared" ca="1" si="644"/>
        <v>-1.7994112455314875E-4</v>
      </c>
      <c r="BC422" s="223">
        <f t="shared" ca="1" si="645"/>
        <v>-3.6997299590290625E-4</v>
      </c>
      <c r="BD422" s="223">
        <f t="shared" ca="1" si="646"/>
        <v>1.2550732057863188E-4</v>
      </c>
      <c r="BE422" s="223">
        <f t="shared" ca="1" si="647"/>
        <v>3.8843877843676715E-4</v>
      </c>
      <c r="BF422" s="223">
        <f t="shared" ca="1" si="648"/>
        <v>-6.8356662136855376E-5</v>
      </c>
      <c r="BG422" s="223">
        <f t="shared" ca="1" si="649"/>
        <v>-3.9849603447522235E-4</v>
      </c>
      <c r="BH422" s="223">
        <f t="shared" ca="1" si="650"/>
        <v>9.7262883921206986E-6</v>
      </c>
      <c r="BI422" s="223">
        <f t="shared" ca="1" si="651"/>
        <v>3.9992705479724406E-4</v>
      </c>
      <c r="BJ422" s="223">
        <f t="shared" ca="1" si="652"/>
        <v>4.9114630123597538E-5</v>
      </c>
      <c r="BK422" s="223">
        <f t="shared" ca="1" si="653"/>
        <v>-3.9270086213444115E-4</v>
      </c>
      <c r="BL422" s="223">
        <f t="shared" ca="1" si="654"/>
        <v>-1.0689236521986878E-4</v>
      </c>
      <c r="BM422" s="223">
        <f t="shared" ca="1" si="655"/>
        <v>3.7697388173536838E-4</v>
      </c>
      <c r="BN422" s="223">
        <f t="shared" ca="1" si="656"/>
        <v>1.6235620341653806E-4</v>
      </c>
      <c r="BO422" s="223">
        <f t="shared" ca="1" si="657"/>
        <v>-3.5308655523129585E-4</v>
      </c>
      <c r="BP422" s="223">
        <f t="shared" ca="1" si="658"/>
        <v>-2.1430552011353753E-4</v>
      </c>
      <c r="BQ422" s="223">
        <f t="shared" ca="1" si="659"/>
        <v>3.2155597110299203E-4</v>
      </c>
      <c r="BR422" s="223">
        <f t="shared" ca="1" si="660"/>
        <v>2.6161576948765462E-4</v>
      </c>
      <c r="BS422" s="223">
        <f t="shared" ca="1" si="661"/>
        <v>-2.8306467127669159E-4</v>
      </c>
      <c r="BT422" s="223">
        <f t="shared" ca="1" si="662"/>
        <v>-3.0326282751356028E-4</v>
      </c>
      <c r="BU422" s="223">
        <f t="shared" ca="1" si="663"/>
        <v>2.3844587615261969E-4</v>
      </c>
      <c r="BV422" s="223">
        <f t="shared" ca="1" si="664"/>
        <v>3.3834516115617536E-4</v>
      </c>
      <c r="BW422" s="223">
        <f t="shared" ca="1" si="665"/>
        <v>-1.8866544789959407E-4</v>
      </c>
      <c r="BX422" s="223">
        <f t="shared" ca="1" si="666"/>
        <v>-3.6610334383831383E-4</v>
      </c>
      <c r="BY422" s="223">
        <f t="shared" ca="1" si="667"/>
        <v>1.3480098245590038E-4</v>
      </c>
      <c r="BZ422" s="223">
        <f t="shared" ca="1" si="668"/>
        <v>3.8593649473266534E-4</v>
      </c>
      <c r="CA422" s="223">
        <f t="shared" ca="1" si="669"/>
        <v>-7.8018482831513497E-5</v>
      </c>
      <c r="CB422" s="223">
        <f t="shared" ca="1" si="670"/>
        <v>-3.9741528601708201E-4</v>
      </c>
      <c r="CC422" s="223">
        <f t="shared" ca="1" si="671"/>
        <v>1.9547118664147025E-5</v>
      </c>
      <c r="CD422" s="223">
        <f t="shared" ca="1" si="672"/>
        <v>4.0029123652539974E-4</v>
      </c>
      <c r="CE422" s="223">
        <f t="shared" ca="1" si="673"/>
        <v>3.9347381591376676E-5</v>
      </c>
      <c r="CF422" s="223">
        <f t="shared" ca="1" si="674"/>
        <v>-3.945020906142814E-4</v>
      </c>
      <c r="CG422" s="223">
        <f t="shared" ca="1" si="675"/>
        <v>-9.7390129861767974E-5</v>
      </c>
      <c r="CH422" s="223">
        <f t="shared" ca="1" si="676"/>
        <v>3.8017316580988978E-4</v>
      </c>
      <c r="CI422" s="223">
        <f t="shared" ca="1" si="677"/>
        <v>1.5332467593198425E-4</v>
      </c>
      <c r="CJ422" s="223">
        <f t="shared" ca="1" si="678"/>
        <v>-3.5761464006189641E-4</v>
      </c>
      <c r="CK422" s="223">
        <f t="shared" ca="1" si="679"/>
        <v>-2.0594020579799458E-4</v>
      </c>
      <c r="CL422" s="223">
        <f t="shared" ca="1" si="680"/>
        <v>3.2731483732758329E-4</v>
      </c>
      <c r="CM422" s="223">
        <f t="shared" ca="1" si="681"/>
        <v>2.5409775213339832E-4</v>
      </c>
      <c r="CN422" s="223">
        <f t="shared" ca="1" si="682"/>
        <v>-2.8992965683288791E-4</v>
      </c>
      <c r="CO422" s="223">
        <f t="shared" ca="1" si="683"/>
        <v>-2.9675484949241883E-4</v>
      </c>
      <c r="CP422" s="223">
        <f t="shared" ca="1" si="684"/>
        <v>2.4626837483489902E-4</v>
      </c>
      <c r="CQ422" s="223">
        <f t="shared" ca="1" si="685"/>
        <v>3.3298810053867563E-4</v>
      </c>
      <c r="CR422" s="223">
        <f t="shared" ca="1" si="686"/>
        <v>-1.9727612623487013E-4</v>
      </c>
      <c r="CS422" s="223">
        <f t="shared" ca="1" si="687"/>
        <v>-3.6201316480888378E-4</v>
      </c>
      <c r="CT422" s="223">
        <f t="shared" ca="1" si="688"/>
        <v>1.4401344526187088E-4</v>
      </c>
      <c r="CU422" s="223">
        <f t="shared" ca="1" si="689"/>
        <v>3.8320173731523172E-4</v>
      </c>
      <c r="CV422" s="223">
        <f t="shared" ca="1" si="690"/>
        <v>-8.7633308109412867E-5</v>
      </c>
      <c r="CW422" s="223">
        <f t="shared" ca="1" si="691"/>
        <v>-3.9609514945095981E-4</v>
      </c>
      <c r="CX422" s="223">
        <f t="shared" ca="1" si="692"/>
        <v>2.9356174482803905E-5</v>
      </c>
      <c r="CY422" s="223">
        <f t="shared" ca="1" si="693"/>
        <v>4.0041429778052607E-4</v>
      </c>
      <c r="CZ422" s="223">
        <f t="shared" ca="1" si="694"/>
        <v>2.9556431667778562E-5</v>
      </c>
      <c r="DA422" s="223">
        <f t="shared" ca="1" si="695"/>
        <v>-3.9606568578611905E-4</v>
      </c>
      <c r="DB422" s="223">
        <f t="shared" ca="1" si="696"/>
        <v>-8.7829230331095412E-5</v>
      </c>
      <c r="DC422" s="223">
        <f t="shared" ca="1" si="697"/>
        <v>3.8314344778491588E-4</v>
      </c>
      <c r="DD422" s="223">
        <f t="shared" ca="1" si="698"/>
        <v>1.4420079139583318E-4</v>
      </c>
      <c r="DE422" s="223">
        <f t="shared" ca="1" si="699"/>
        <v>-3.6192731120539387E-4</v>
      </c>
      <c r="DF422" s="223">
        <f t="shared" ca="1" si="700"/>
        <v>-1.9745084080308403E-4</v>
      </c>
      <c r="DG422" s="223">
        <f t="shared" ca="1" si="701"/>
        <v>3.3287654133326176E-4</v>
      </c>
      <c r="DH422" s="223">
        <f t="shared" ca="1" si="702"/>
        <v>2.4642667579457948E-4</v>
      </c>
      <c r="DI422" s="223">
        <f t="shared" ca="1" si="703"/>
        <v>-2.9661999960497234E-4</v>
      </c>
      <c r="DJ422" s="223">
        <f t="shared" ca="1" si="704"/>
        <v>-2.9006811744632544E-4</v>
      </c>
      <c r="DK422" s="223">
        <f t="shared" ca="1" si="705"/>
        <v>2.5394253065674094E-4</v>
      </c>
      <c r="DL422" s="223">
        <f t="shared" ca="1" si="706"/>
        <v>3.2743046034064156E-4</v>
      </c>
      <c r="DM422" s="223">
        <f t="shared" ca="1" si="707"/>
        <v>-2.0576797280834661E-4</v>
      </c>
      <c r="DN422" s="223">
        <f t="shared" ca="1" si="708"/>
        <v>-3.5770492258550954E-4</v>
      </c>
      <c r="DO422" s="223">
        <f t="shared" ca="1" si="709"/>
        <v>1.5313915975343577E-4</v>
      </c>
      <c r="DP422" s="223">
        <f t="shared" ca="1" si="710"/>
        <v>3.8023615350007175E-4</v>
      </c>
      <c r="DQ422" s="223">
        <f t="shared" ca="1" si="711"/>
        <v>-9.7195346359338651E-5</v>
      </c>
      <c r="DR422" s="223">
        <f t="shared" ca="1" si="712"/>
        <v>-3.9453641997776005E-4</v>
      </c>
      <c r="DS422" s="223">
        <f t="shared" ca="1" si="713"/>
        <v>3.9147547239650442E-5</v>
      </c>
      <c r="DT422" s="223">
        <f t="shared" ca="1" si="714"/>
        <v>4.0029616443512444E-4</v>
      </c>
      <c r="DU422" s="223">
        <f t="shared" ca="1" si="715"/>
        <v>1.9747678054929992E-5</v>
      </c>
      <c r="DV422" s="223">
        <f t="shared" ca="1" si="716"/>
        <v>-3.973907057986892E-4</v>
      </c>
      <c r="DW422" s="223">
        <f t="shared" ca="1" si="717"/>
        <v>-7.8215425756217902E-5</v>
      </c>
      <c r="DX422" s="223">
        <f t="shared" ca="1" si="718"/>
        <v>3.8588293847365267E-4</v>
      </c>
      <c r="DY422" s="223">
        <f t="shared" ca="1" si="719"/>
        <v>1.3499004569496022E-4</v>
      </c>
      <c r="DZ422" s="223">
        <f t="shared" ca="1" si="720"/>
        <v>-3.6602197086995508E-4</v>
      </c>
      <c r="EA422" s="223">
        <f t="shared" ca="1" si="721"/>
        <v>-1.8884253880483632E-4</v>
      </c>
      <c r="EB422" s="223">
        <f t="shared" ca="1" si="722"/>
        <v>3.3823773295749344E-4</v>
      </c>
      <c r="EC422" s="223">
        <f t="shared" ca="1" si="723"/>
        <v>2.3860716124075328E-4</v>
      </c>
      <c r="ED422" s="223">
        <f t="shared" ca="1" si="724"/>
        <v>-3.0313166958063095E-4</v>
      </c>
      <c r="EE422" s="223">
        <f t="shared" ca="1" si="725"/>
        <v>-2.8320665921262799E-4</v>
      </c>
      <c r="EF422" s="223">
        <f t="shared" ca="1" si="726"/>
        <v>2.6146372099363814E-4</v>
      </c>
      <c r="EG422" s="223">
        <f t="shared" ca="1" si="727"/>
        <v>3.2167558827671185E-4</v>
      </c>
      <c r="EH422" s="223">
        <f t="shared" ca="1" si="728"/>
        <v>-2.1413587244915359E-4</v>
      </c>
      <c r="EI422" s="223">
        <f t="shared" ca="1" si="729"/>
        <v>-3.5318121229222345E-4</v>
      </c>
      <c r="EJ422" s="223">
        <f t="shared" ca="1" si="730"/>
        <v>1.6217262894139655E-4</v>
      </c>
      <c r="EK422" s="223">
        <f t="shared" ca="1" si="731"/>
        <v>3.7704152964399234E-4</v>
      </c>
      <c r="EL422" s="223">
        <f t="shared" ca="1" si="732"/>
        <v>-1.0669883776697468E-4</v>
      </c>
      <c r="EM422" s="223">
        <f t="shared" ca="1" si="733"/>
        <v>-3.9274003651783052E-4</v>
      </c>
      <c r="EN422" s="223">
        <f t="shared" ca="1" si="734"/>
        <v>4.8915338977872181E-5</v>
      </c>
      <c r="EO422" s="223">
        <f t="shared" ca="1" si="735"/>
        <v>3.9993690764830438E-4</v>
      </c>
      <c r="EP422" s="223">
        <f t="shared" ca="1" si="736"/>
        <v>9.9270291792229366E-6</v>
      </c>
      <c r="EQ422" s="223">
        <f t="shared" ca="1" si="737"/>
        <v>-3.9847635250948193E-4</v>
      </c>
      <c r="ER422" s="223">
        <f t="shared" ca="1" si="738"/>
        <v>-6.8554507133528037E-5</v>
      </c>
      <c r="ES422" s="223">
        <f t="shared" ca="1" si="739"/>
        <v>3.8838998770934546E-4</v>
      </c>
      <c r="ET422" s="223">
        <f t="shared" ca="1" si="740"/>
        <v>1.2569798703816355E-4</v>
      </c>
      <c r="EU422" s="223">
        <f t="shared" ca="1" si="741"/>
        <v>-3.698961525857074E-4</v>
      </c>
      <c r="EV422" s="223">
        <f t="shared" ca="1" si="742"/>
        <v>-1.801204851224899E-4</v>
      </c>
      <c r="EW422" s="223">
        <f t="shared" ca="1" si="743"/>
        <v>3.4339518281891509E-4</v>
      </c>
      <c r="EX422" s="223">
        <f t="shared" ca="1" si="744"/>
        <v>2.3064391865509212E-4</v>
      </c>
      <c r="EY422" s="223">
        <f t="shared" ca="1" si="745"/>
        <v>-3.094607443733575E-4</v>
      </c>
      <c r="EZ422" s="223">
        <f t="shared" ca="1" si="746"/>
        <v>-2.7617460787720004E-4</v>
      </c>
      <c r="FA422" s="223">
        <f t="shared" ca="1" si="747"/>
        <v>2.6882741536176714E-4</v>
      </c>
      <c r="FB422" s="223">
        <f t="shared" ca="1" si="748"/>
        <v>3.1572695086662931E-4</v>
      </c>
      <c r="FC422" s="223">
        <f t="shared" ca="1" si="749"/>
        <v>-2.2237478464745333E-4</v>
      </c>
      <c r="FD422" s="223">
        <f t="shared" ca="1" si="750"/>
        <v>-3.4844475884294871E-4</v>
      </c>
      <c r="FE422" s="223">
        <f t="shared" ca="1" si="751"/>
        <v>1.7110841140170833E-4</v>
      </c>
      <c r="FF422" s="223">
        <f t="shared" ca="1" si="752"/>
        <v>3.7361979006894641E-4</v>
      </c>
      <c r="FG422" s="223">
        <f t="shared" ca="1" si="753"/>
        <v>-1.1613805778446634E-4</v>
      </c>
      <c r="FH422" s="223">
        <f t="shared" ca="1" si="754"/>
        <v>-3.9070708114540063E-4</v>
      </c>
      <c r="FI422" s="223">
        <f t="shared" ca="1" si="755"/>
        <v>5.8653665944944706E-5</v>
      </c>
      <c r="FJ422" s="223">
        <f t="shared" ca="1" si="756"/>
        <v>3.9933674382292158E-4</v>
      </c>
      <c r="FK422" s="223">
        <f t="shared" ca="1" si="757"/>
        <v>1.0040063234525369E-7</v>
      </c>
      <c r="FL422" s="223">
        <f t="shared" ca="1" si="758"/>
        <v>-3.9932197196551427E-4</v>
      </c>
      <c r="FM422" s="223">
        <f t="shared" ca="1" si="759"/>
        <v>-5.8852293839147755E-5</v>
      </c>
      <c r="FN422" s="223">
        <f t="shared" ca="1" si="760"/>
        <v>3.9066308533928183E-4</v>
      </c>
      <c r="FO422" s="223">
        <f t="shared" ca="1" si="761"/>
        <v>1.1633021261411476E-4</v>
      </c>
      <c r="FP422" s="223">
        <f t="shared" ca="1" si="762"/>
        <v>-3.7354752269045429E-4</v>
      </c>
      <c r="FQ422" s="223">
        <f t="shared" ca="1" si="763"/>
        <v>-1.7128993359504451E-4</v>
      </c>
      <c r="FR422" s="223">
        <f t="shared" ca="1" si="764"/>
        <v>3.483457842625797E-4</v>
      </c>
      <c r="FS422" s="223">
        <f t="shared" ca="1" si="765"/>
        <v>2.2254174479716487E-4</v>
      </c>
      <c r="FT422" s="223">
        <f t="shared" ca="1" si="766"/>
        <v>-3.1560341158515617E-4</v>
      </c>
      <c r="FU422" s="223">
        <f t="shared" ca="1" si="767"/>
        <v>-2.6897619928481221E-4</v>
      </c>
      <c r="FV422" s="223">
        <f t="shared" ca="1" si="768"/>
        <v>2.76029178146995E-4</v>
      </c>
      <c r="FW422" s="223">
        <f t="shared" ca="1" si="769"/>
        <v>3.0958813134712878E-4</v>
      </c>
      <c r="FX422" s="223">
        <f t="shared" ca="1" si="770"/>
        <v>-2.3047974659061953E-4</v>
      </c>
      <c r="FY422" s="223">
        <f t="shared" ca="1" si="771"/>
        <v>-3.4349841530013003E-4</v>
      </c>
      <c r="FZ422" s="223">
        <f t="shared" ca="1" si="772"/>
        <v>1.7994112455315748E-4</v>
      </c>
      <c r="GA422" s="223">
        <f t="shared" ca="1" si="773"/>
        <v>3.6997299590290245E-4</v>
      </c>
      <c r="GB422" s="223">
        <f t="shared" ca="1" si="774"/>
        <v>-1.255073205786412E-4</v>
      </c>
      <c r="GC422" s="223">
        <f t="shared" ca="1" si="775"/>
        <v>-3.8843877843676477E-4</v>
      </c>
      <c r="GD422" s="223">
        <f t="shared" ca="1" si="776"/>
        <v>6.8356662136842582E-5</v>
      </c>
      <c r="GE422" s="223">
        <f t="shared" ca="1" si="777"/>
        <v>3.9849603447522359E-4</v>
      </c>
      <c r="GF422" s="223">
        <f t="shared" ca="1" si="778"/>
        <v>-9.7262883921077153E-6</v>
      </c>
      <c r="GG422" s="223">
        <f t="shared" ca="1" si="779"/>
        <v>-3.9992705479724347E-4</v>
      </c>
      <c r="GH422" s="223">
        <f t="shared" ca="1" si="780"/>
        <v>-4.9114630123610385E-5</v>
      </c>
      <c r="GI422" s="223">
        <f t="shared" ca="1" si="781"/>
        <v>3.9270086213443855E-4</v>
      </c>
      <c r="GJ422" s="223">
        <f t="shared" ca="1" si="782"/>
        <v>1.0689236521987581E-4</v>
      </c>
      <c r="GK422" s="223">
        <f t="shared" ca="1" si="783"/>
        <v>-3.7697388173536599E-4</v>
      </c>
      <c r="GL422" s="223">
        <f t="shared" ca="1" si="784"/>
        <v>-1.6235620341654465E-4</v>
      </c>
      <c r="GM422" s="223">
        <f t="shared" ca="1" si="785"/>
        <v>3.5308655523129243E-4</v>
      </c>
      <c r="GN422" s="223">
        <f t="shared" ca="1" si="786"/>
        <v>2.1430552011354368E-4</v>
      </c>
      <c r="GO422" s="223">
        <f t="shared" ca="1" si="787"/>
        <v>-3.2155597110298769E-4</v>
      </c>
      <c r="GP422" s="223">
        <f t="shared" ca="1" si="788"/>
        <v>-2.616157694876601E-4</v>
      </c>
      <c r="GQ422" s="223">
        <f t="shared" ca="1" si="789"/>
        <v>2.8306467127668644E-4</v>
      </c>
      <c r="GR422" s="223">
        <f t="shared" ca="1" si="790"/>
        <v>3.0326282751356499E-4</v>
      </c>
      <c r="GS422" s="223">
        <f t="shared" ca="1" si="791"/>
        <v>-2.3844587615261389E-4</v>
      </c>
      <c r="GT422" s="223">
        <f t="shared" ca="1" si="792"/>
        <v>-3.3834516115617932E-4</v>
      </c>
      <c r="GU422" s="223">
        <f t="shared" ca="1" si="793"/>
        <v>1.8866544789958764E-4</v>
      </c>
      <c r="GV422" s="223">
        <f t="shared" ca="1" si="794"/>
        <v>3.6610334383831676E-4</v>
      </c>
      <c r="GW422" s="223">
        <f t="shared" ca="1" si="795"/>
        <v>-1.3480098245589889E-4</v>
      </c>
      <c r="GX422" s="223">
        <f t="shared" ca="1" si="796"/>
        <v>-3.8593649473266572E-4</v>
      </c>
      <c r="GY422" s="223">
        <f t="shared" ca="1" si="797"/>
        <v>7.8018482831511925E-5</v>
      </c>
      <c r="GZ422" s="223">
        <f t="shared" ca="1" si="798"/>
        <v>3.9741528601708223E-4</v>
      </c>
      <c r="HA422" s="223">
        <f t="shared" ca="1" si="799"/>
        <v>-1.9547118664145453E-5</v>
      </c>
      <c r="HB422" s="223">
        <f t="shared" ca="1" si="800"/>
        <v>-4.0029123652539968E-4</v>
      </c>
      <c r="HC422" s="223">
        <f t="shared" ca="1" si="801"/>
        <v>-3.9347381591378248E-5</v>
      </c>
      <c r="HD422" s="223">
        <f t="shared" ca="1" si="802"/>
        <v>3.9450209061428119E-4</v>
      </c>
      <c r="HE422" s="223">
        <f t="shared" ca="1" si="803"/>
        <v>9.7390129861769491E-5</v>
      </c>
      <c r="HF422" s="223">
        <f t="shared" ca="1" si="804"/>
        <v>-3.8017316580988934E-4</v>
      </c>
      <c r="HG422" s="223">
        <f t="shared" ca="1" si="805"/>
        <v>-1.5332467593198566E-4</v>
      </c>
      <c r="HH422" s="223">
        <f t="shared" ca="1" si="806"/>
        <v>3.5761464006189576E-4</v>
      </c>
      <c r="HI422" s="223">
        <f t="shared" ca="1" si="807"/>
        <v>2.0594020579799594E-4</v>
      </c>
      <c r="HJ422" s="223">
        <f t="shared" ca="1" si="808"/>
        <v>-3.2731483732758562E-4</v>
      </c>
      <c r="HK422" s="223">
        <f t="shared" ca="1" si="809"/>
        <v>-2.5409775213339517E-4</v>
      </c>
      <c r="HL422" s="223">
        <f t="shared" ca="1" si="810"/>
        <v>2.8992965683288688E-4</v>
      </c>
      <c r="HM422" s="223">
        <f t="shared" ca="1" si="811"/>
        <v>2.9675484949241991E-4</v>
      </c>
      <c r="HN422" s="223">
        <f t="shared" ca="1" si="812"/>
        <v>-2.4626837483489772E-4</v>
      </c>
      <c r="HO422" s="223">
        <f t="shared" ca="1" si="813"/>
        <v>-3.329881005386765E-4</v>
      </c>
      <c r="HP422" s="223">
        <f t="shared" ca="1" si="814"/>
        <v>1.9727612623487867E-4</v>
      </c>
      <c r="HQ422" s="223">
        <f t="shared" ca="1" si="815"/>
        <v>3.6201316480887955E-4</v>
      </c>
      <c r="HR422" s="223">
        <f t="shared" ca="1" si="816"/>
        <v>-1.4401344526188004E-4</v>
      </c>
      <c r="HS422" s="223">
        <f t="shared" ca="1" si="817"/>
        <v>-3.8320173731522884E-4</v>
      </c>
      <c r="HT422" s="223">
        <f t="shared" ca="1" si="818"/>
        <v>8.7633308109422462E-5</v>
      </c>
      <c r="HU422" s="223">
        <f t="shared" ca="1" si="819"/>
        <v>3.960951494509584E-4</v>
      </c>
      <c r="HV422" s="223">
        <f t="shared" ca="1" si="820"/>
        <v>-2.9356174482813744E-5</v>
      </c>
      <c r="HW422" s="223">
        <f t="shared" ca="1" si="821"/>
        <v>-4.0041429778052602E-4</v>
      </c>
      <c r="HX422" s="223">
        <f t="shared" ca="1" si="822"/>
        <v>-2.9556431667768804E-5</v>
      </c>
      <c r="HY422" s="223">
        <f t="shared" ca="1" si="823"/>
        <v>3.9606568578612051E-4</v>
      </c>
      <c r="HZ422" s="223">
        <f t="shared" ca="1" si="824"/>
        <v>8.7829230331085844E-5</v>
      </c>
      <c r="IA422" s="223">
        <f t="shared" ca="1" si="825"/>
        <v>-3.831434477849187E-4</v>
      </c>
      <c r="IB422" s="223">
        <f t="shared" ca="1" si="826"/>
        <v>-1.4420079139582402E-4</v>
      </c>
      <c r="IC422" s="223">
        <f t="shared" ca="1" si="827"/>
        <v>3.6192731120538834E-4</v>
      </c>
      <c r="ID422" s="223">
        <f t="shared" ca="1" si="828"/>
        <v>1.9745084080309528E-4</v>
      </c>
      <c r="IE422" s="223">
        <f t="shared" ca="1" si="829"/>
        <v>-1.0275420330586161E-4</v>
      </c>
      <c r="IF422" s="223">
        <f t="shared" ca="1" si="830"/>
        <v>-2.4642667579458967E-4</v>
      </c>
      <c r="IG422" s="223">
        <f t="shared" ca="1" si="831"/>
        <v>2.9661999960496366E-4</v>
      </c>
      <c r="IH422" s="223">
        <f t="shared" ca="1" si="832"/>
        <v>2.9006811744633438E-4</v>
      </c>
      <c r="II422" s="223">
        <f t="shared" ca="1" si="833"/>
        <v>-2.5394253065673091E-4</v>
      </c>
      <c r="IJ422" s="223">
        <f t="shared" ca="1" si="834"/>
        <v>-3.2743046034064893E-4</v>
      </c>
      <c r="IK422" s="223">
        <f t="shared" ca="1" si="835"/>
        <v>2.0576797280833555E-4</v>
      </c>
      <c r="IL422" s="223">
        <f t="shared" ca="1" si="836"/>
        <v>3.5770492258551539E-4</v>
      </c>
      <c r="IM422" s="223">
        <f t="shared" ca="1" si="837"/>
        <v>-1.5313915975342376E-4</v>
      </c>
      <c r="IN422" s="223">
        <f t="shared" ca="1" si="838"/>
        <v>-3.8023615350007576E-4</v>
      </c>
      <c r="IO422" s="223">
        <f t="shared" ca="1" si="839"/>
        <v>9.7195346359326101E-5</v>
      </c>
      <c r="IP422" s="223">
        <f t="shared" ca="1" si="840"/>
        <v>3.9453641997776032E-4</v>
      </c>
      <c r="IQ422" s="223">
        <f t="shared" ca="1" si="841"/>
        <v>-3.9147547239648924E-5</v>
      </c>
      <c r="IR422" s="223">
        <f t="shared" ca="1" si="842"/>
        <v>-4.002961644351245E-4</v>
      </c>
      <c r="IS422" s="223">
        <f t="shared" ca="1" si="843"/>
        <v>-1.9747678054931537E-5</v>
      </c>
      <c r="IT422" s="223">
        <f t="shared" ca="1" si="844"/>
        <v>3.9739070579868899E-4</v>
      </c>
      <c r="IU422" s="223">
        <f t="shared" ca="1" si="845"/>
        <v>7.8215425756219419E-5</v>
      </c>
      <c r="IV422" s="223">
        <f t="shared" ca="1" si="846"/>
        <v>-3.8588293847365224E-4</v>
      </c>
      <c r="IW422" s="223">
        <f t="shared" ca="1" si="847"/>
        <v>-1.3499004569496168E-4</v>
      </c>
      <c r="IX422" s="223">
        <f t="shared" ca="1" si="848"/>
        <v>3.6602197086995448E-4</v>
      </c>
      <c r="IY422" s="223">
        <f t="shared" ca="1" si="849"/>
        <v>1.8884253880483771E-4</v>
      </c>
      <c r="IZ422" s="223">
        <f t="shared" ca="1" si="850"/>
        <v>-3.3823773295749257E-4</v>
      </c>
      <c r="JA422" s="223">
        <f t="shared" ca="1" si="851"/>
        <v>-2.386071612407545E-4</v>
      </c>
      <c r="JB422" s="223">
        <f t="shared" ca="1" si="852"/>
        <v>3.0313166958062992E-4</v>
      </c>
    </row>
    <row r="423" spans="2:262">
      <c r="B423" s="230">
        <v>62</v>
      </c>
      <c r="C423" s="229">
        <f t="shared" si="853"/>
        <v>1.2109375000000006E-3</v>
      </c>
      <c r="D423" s="226">
        <f t="shared" ca="1" si="597"/>
        <v>58.191477139852047</v>
      </c>
      <c r="E423" s="225">
        <f ca="1">BP361</f>
        <v>9.1477139852048125E-2</v>
      </c>
      <c r="F423" s="224">
        <v>62</v>
      </c>
      <c r="G423" s="223">
        <f t="shared" ca="1" si="854"/>
        <v>-2.5371178404366468E-4</v>
      </c>
      <c r="H423" s="223">
        <f t="shared" ca="1" si="598"/>
        <v>1.7739568811579845E-4</v>
      </c>
      <c r="I423" s="223">
        <f t="shared" ca="1" si="599"/>
        <v>2.7112057174677321E-4</v>
      </c>
      <c r="J423" s="223">
        <f t="shared" ca="1" si="600"/>
        <v>-1.5078917627993032E-4</v>
      </c>
      <c r="K423" s="223">
        <f t="shared" ca="1" si="601"/>
        <v>-2.8591832013437964E-4</v>
      </c>
      <c r="L423" s="223">
        <f t="shared" ca="1" si="602"/>
        <v>1.2273048224673775E-4</v>
      </c>
      <c r="M423" s="223">
        <f t="shared" ca="1" si="603"/>
        <v>2.9796251880023951E-4</v>
      </c>
      <c r="N423" s="223">
        <f t="shared" ca="1" si="604"/>
        <v>-9.3489826578203181E-5</v>
      </c>
      <c r="O423" s="223">
        <f t="shared" ca="1" si="605"/>
        <v>-3.0713717552717165E-4</v>
      </c>
      <c r="P423" s="223">
        <f t="shared" ca="1" si="606"/>
        <v>6.3348812772982683E-5</v>
      </c>
      <c r="Q423" s="223">
        <f t="shared" ca="1" si="607"/>
        <v>3.133539333555183E-4</v>
      </c>
      <c r="R423" s="223">
        <f t="shared" ca="1" si="608"/>
        <v>-3.2597715270774182E-5</v>
      </c>
      <c r="S423" s="223">
        <f t="shared" ca="1" si="609"/>
        <v>-3.1655292150896679E-4</v>
      </c>
      <c r="T423" s="223">
        <f t="shared" ca="1" si="610"/>
        <v>1.5326839507848406E-6</v>
      </c>
      <c r="U423" s="223">
        <f t="shared" ca="1" si="611"/>
        <v>3.1670333198285472E-4</v>
      </c>
      <c r="V423" s="223">
        <f t="shared" ca="1" si="612"/>
        <v>2.9547107953500814E-5</v>
      </c>
      <c r="W423" s="223">
        <f t="shared" ca="1" si="613"/>
        <v>-3.1380371624209577E-4</v>
      </c>
      <c r="X423" s="223">
        <f t="shared" ca="1" si="614"/>
        <v>-6.0342345056102058E-5</v>
      </c>
      <c r="Y423" s="223">
        <f t="shared" ca="1" si="615"/>
        <v>3.0788199917136487E-4</v>
      </c>
      <c r="Z423" s="223">
        <f t="shared" ca="1" si="616"/>
        <v>9.0556452389331811E-5</v>
      </c>
      <c r="AA423" s="223">
        <f t="shared" ca="1" si="617"/>
        <v>-2.9899521014319276E-4</v>
      </c>
      <c r="AB423" s="223">
        <f t="shared" ca="1" si="618"/>
        <v>-1.1989845158286099E-4</v>
      </c>
      <c r="AC423" s="223">
        <f t="shared" ca="1" si="619"/>
        <v>2.8722893379393383E-4</v>
      </c>
      <c r="AD423" s="223">
        <f t="shared" ca="1" si="620"/>
        <v>1.4808576314448538E-4</v>
      </c>
      <c r="AE423" s="223">
        <f t="shared" ca="1" si="621"/>
        <v>-2.7269648579693242E-4</v>
      </c>
      <c r="AF423" s="223">
        <f t="shared" ca="1" si="622"/>
        <v>-1.7484692785511578E-4</v>
      </c>
      <c r="AG423" s="223">
        <f t="shared" ca="1" si="623"/>
        <v>2.5553782157064378E-4</v>
      </c>
      <c r="AH423" s="223">
        <f t="shared" ca="1" si="624"/>
        <v>1.9992422106944805E-4</v>
      </c>
      <c r="AI423" s="223">
        <f t="shared" ca="1" si="625"/>
        <v>-2.359181884314471E-4</v>
      </c>
      <c r="AJ423" s="223">
        <f t="shared" ca="1" si="626"/>
        <v>-2.2307613474518531E-4</v>
      </c>
      <c r="AK423" s="223">
        <f t="shared" ca="1" si="627"/>
        <v>2.1402653417165531E-4</v>
      </c>
      <c r="AL423" s="223">
        <f t="shared" ca="1" si="628"/>
        <v>2.4407970329750673E-4</v>
      </c>
      <c r="AM423" s="223">
        <f t="shared" ca="1" si="629"/>
        <v>-1.9007368738898386E-4</v>
      </c>
      <c r="AN423" s="223">
        <f t="shared" ca="1" si="630"/>
        <v>-2.6273265087953506E-4</v>
      </c>
      <c r="AO423" s="223">
        <f t="shared" ca="1" si="631"/>
        <v>1.6429032709191138E-4</v>
      </c>
      <c r="AP423" s="223">
        <f t="shared" ca="1" si="632"/>
        <v>2.7885533940931684E-4</v>
      </c>
      <c r="AQ423" s="223">
        <f t="shared" ca="1" si="633"/>
        <v>-1.3692476113471544E-4</v>
      </c>
      <c r="AR423" s="223">
        <f t="shared" ca="1" si="634"/>
        <v>-2.9229249858275238E-4</v>
      </c>
      <c r="AS423" s="223">
        <f t="shared" ca="1" si="635"/>
        <v>1.0824053487710389E-4</v>
      </c>
      <c r="AT423" s="223">
        <f t="shared" ca="1" si="636"/>
        <v>3.02914721211503E-4</v>
      </c>
      <c r="AU423" s="223">
        <f t="shared" ca="1" si="637"/>
        <v>-7.8513893098330626E-5</v>
      </c>
      <c r="AV423" s="223">
        <f t="shared" ca="1" si="638"/>
        <v>-3.1061970948495629E-4</v>
      </c>
      <c r="AW423" s="223">
        <f t="shared" ca="1" si="639"/>
        <v>4.8031119608962818E-5</v>
      </c>
      <c r="AX423" s="223">
        <f t="shared" ca="1" si="640"/>
        <v>3.1533326015406409E-4</v>
      </c>
      <c r="AY423" s="223">
        <f t="shared" ca="1" si="641"/>
        <v>-1.7085780181275476E-5</v>
      </c>
      <c r="AZ423" s="223">
        <f t="shared" ca="1" si="642"/>
        <v>-3.170099791491933E-4</v>
      </c>
      <c r="BA423" s="223">
        <f t="shared" ca="1" si="643"/>
        <v>-1.4024104649590575E-5</v>
      </c>
      <c r="BB423" s="223">
        <f t="shared" ca="1" si="644"/>
        <v>3.1563371874983347E-4</v>
      </c>
      <c r="BC423" s="223">
        <f t="shared" ca="1" si="645"/>
        <v>4.499892968633015E-5</v>
      </c>
      <c r="BD423" s="223">
        <f t="shared" ca="1" si="646"/>
        <v>-3.1121773309597143E-4</v>
      </c>
      <c r="BE423" s="223">
        <f t="shared" ca="1" si="647"/>
        <v>-7.5540390431273112E-5</v>
      </c>
      <c r="BF423" s="223">
        <f t="shared" ca="1" si="648"/>
        <v>3.0380455054347568E-4</v>
      </c>
      <c r="BG423" s="223">
        <f t="shared" ca="1" si="649"/>
        <v>1.0535435592178064E-4</v>
      </c>
      <c r="BH423" s="223">
        <f t="shared" ca="1" si="650"/>
        <v>-2.9346556409278677E-4</v>
      </c>
      <c r="BI423" s="223">
        <f t="shared" ca="1" si="651"/>
        <v>-1.3415370137221636E-4</v>
      </c>
      <c r="BJ423" s="223">
        <f t="shared" ca="1" si="652"/>
        <v>2.8030034383528689E-4</v>
      </c>
      <c r="BK423" s="223">
        <f t="shared" ca="1" si="653"/>
        <v>1.616610733425606E-4</v>
      </c>
      <c r="BL423" s="223">
        <f t="shared" ca="1" si="654"/>
        <v>-2.6443567803890089E-4</v>
      </c>
      <c r="BM423" s="223">
        <f t="shared" ca="1" si="655"/>
        <v>-1.8761156080368774E-4</v>
      </c>
      <c r="BN423" s="223">
        <f t="shared" ca="1" si="656"/>
        <v>2.4602435210775188E-4</v>
      </c>
      <c r="BO423" s="223">
        <f t="shared" ca="1" si="657"/>
        <v>2.1175524637536035E-4</v>
      </c>
      <c r="BP423" s="223">
        <f t="shared" ca="1" si="658"/>
        <v>-2.2524367717521672E-4</v>
      </c>
      <c r="BQ423" s="223">
        <f t="shared" ca="1" si="659"/>
        <v>-2.3385961316724896E-4</v>
      </c>
      <c r="BR423" s="223">
        <f t="shared" ca="1" si="660"/>
        <v>2.0229378250076222E-4</v>
      </c>
      <c r="BS423" s="223">
        <f t="shared" ca="1" si="661"/>
        <v>2.5371178404366533E-4</v>
      </c>
      <c r="BT423" s="223">
        <f t="shared" ca="1" si="662"/>
        <v>-1.7739568811579476E-4</v>
      </c>
      <c r="BU423" s="223">
        <f t="shared" ca="1" si="663"/>
        <v>-2.7112057174677484E-4</v>
      </c>
      <c r="BV423" s="223">
        <f t="shared" ca="1" si="664"/>
        <v>1.5078917627992853E-4</v>
      </c>
      <c r="BW423" s="223">
        <f t="shared" ca="1" si="665"/>
        <v>2.8591832013438002E-4</v>
      </c>
      <c r="BX423" s="223">
        <f t="shared" ca="1" si="666"/>
        <v>-1.2273048224673401E-4</v>
      </c>
      <c r="BY423" s="223">
        <f t="shared" ca="1" si="667"/>
        <v>-2.9796251880024054E-4</v>
      </c>
      <c r="BZ423" s="223">
        <f t="shared" ca="1" si="668"/>
        <v>9.3489826578201487E-5</v>
      </c>
      <c r="CA423" s="223">
        <f t="shared" ca="1" si="669"/>
        <v>3.0713717552717176E-4</v>
      </c>
      <c r="CB423" s="223">
        <f t="shared" ca="1" si="670"/>
        <v>-6.3348812772978753E-5</v>
      </c>
      <c r="CC423" s="223">
        <f t="shared" ca="1" si="671"/>
        <v>-3.1335393335551868E-4</v>
      </c>
      <c r="CD423" s="223">
        <f t="shared" ca="1" si="672"/>
        <v>3.2597715270772963E-5</v>
      </c>
      <c r="CE423" s="223">
        <f t="shared" ca="1" si="673"/>
        <v>3.1655292150896679E-4</v>
      </c>
      <c r="CF423" s="223">
        <f t="shared" ca="1" si="674"/>
        <v>-1.5326839507813982E-6</v>
      </c>
      <c r="CG423" s="223">
        <f t="shared" ca="1" si="675"/>
        <v>-3.1670333198285461E-4</v>
      </c>
      <c r="CH423" s="223">
        <f t="shared" ca="1" si="676"/>
        <v>-2.9547107953502007E-5</v>
      </c>
      <c r="CI423" s="223">
        <f t="shared" ca="1" si="677"/>
        <v>3.1380371624209518E-4</v>
      </c>
      <c r="CJ423" s="223">
        <f t="shared" ca="1" si="678"/>
        <v>6.0342345056105446E-5</v>
      </c>
      <c r="CK423" s="223">
        <f t="shared" ca="1" si="679"/>
        <v>-3.0788199917136427E-4</v>
      </c>
      <c r="CL423" s="223">
        <f t="shared" ca="1" si="680"/>
        <v>-9.0556452389332977E-5</v>
      </c>
      <c r="CM423" s="223">
        <f t="shared" ca="1" si="681"/>
        <v>2.9899521014319118E-4</v>
      </c>
      <c r="CN423" s="223">
        <f t="shared" ca="1" si="682"/>
        <v>1.1989845158285898E-4</v>
      </c>
      <c r="CO423" s="223">
        <f t="shared" ca="1" si="683"/>
        <v>-2.8722893379393285E-4</v>
      </c>
      <c r="CP423" s="223">
        <f t="shared" ca="1" si="684"/>
        <v>-1.4808576314448944E-4</v>
      </c>
      <c r="CQ423" s="223">
        <f t="shared" ca="1" si="685"/>
        <v>2.7269648579693236E-4</v>
      </c>
      <c r="CR423" s="223">
        <f t="shared" ca="1" si="686"/>
        <v>1.7484692785511773E-4</v>
      </c>
      <c r="CS423" s="223">
        <f t="shared" ca="1" si="687"/>
        <v>-2.5553782157063977E-4</v>
      </c>
      <c r="CT423" s="223">
        <f t="shared" ca="1" si="688"/>
        <v>-1.9992422106944813E-4</v>
      </c>
      <c r="CU423" s="223">
        <f t="shared" ca="1" si="689"/>
        <v>2.3591818843144406E-4</v>
      </c>
      <c r="CV423" s="223">
        <f t="shared" ca="1" si="690"/>
        <v>2.2307613474518376E-4</v>
      </c>
      <c r="CW423" s="223">
        <f t="shared" ca="1" si="691"/>
        <v>-2.1402653417165358E-4</v>
      </c>
      <c r="CX423" s="223">
        <f t="shared" ca="1" si="692"/>
        <v>-2.4407970329750966E-4</v>
      </c>
      <c r="CY423" s="223">
        <f t="shared" ca="1" si="693"/>
        <v>1.9007368738898562E-4</v>
      </c>
      <c r="CZ423" s="223">
        <f t="shared" ca="1" si="694"/>
        <v>2.6273265087953636E-4</v>
      </c>
      <c r="DA423" s="223">
        <f t="shared" ca="1" si="695"/>
        <v>-1.6429032709190745E-4</v>
      </c>
      <c r="DB423" s="223">
        <f t="shared" ca="1" si="696"/>
        <v>-2.7885533940931689E-4</v>
      </c>
      <c r="DC423" s="223">
        <f t="shared" ca="1" si="697"/>
        <v>1.3692476113471333E-4</v>
      </c>
      <c r="DD423" s="223">
        <f t="shared" ca="1" si="698"/>
        <v>2.9229249858275504E-4</v>
      </c>
      <c r="DE423" s="223">
        <f t="shared" ca="1" si="699"/>
        <v>-1.0824053487710381E-4</v>
      </c>
      <c r="DF423" s="223">
        <f t="shared" ca="1" si="700"/>
        <v>-3.029147212115043E-4</v>
      </c>
      <c r="DG423" s="223">
        <f t="shared" ca="1" si="701"/>
        <v>7.8513893098332714E-5</v>
      </c>
      <c r="DH423" s="223">
        <f t="shared" ca="1" si="702"/>
        <v>3.1061970948495678E-4</v>
      </c>
      <c r="DI423" s="223">
        <f t="shared" ca="1" si="703"/>
        <v>-4.8031119608956069E-5</v>
      </c>
      <c r="DJ423" s="223">
        <f t="shared" ca="1" si="704"/>
        <v>-3.1533326015406387E-4</v>
      </c>
      <c r="DK423" s="223">
        <f t="shared" ca="1" si="705"/>
        <v>1.7085780181273172E-5</v>
      </c>
      <c r="DL423" s="223">
        <f t="shared" ca="1" si="706"/>
        <v>3.1700997914919335E-4</v>
      </c>
      <c r="DM423" s="223">
        <f t="shared" ca="1" si="707"/>
        <v>1.4024104649592933E-5</v>
      </c>
      <c r="DN423" s="223">
        <f t="shared" ca="1" si="708"/>
        <v>-3.1563371874983326E-4</v>
      </c>
      <c r="DO423" s="223">
        <f t="shared" ca="1" si="709"/>
        <v>-4.4998929686336899E-5</v>
      </c>
      <c r="DP423" s="223">
        <f t="shared" ca="1" si="710"/>
        <v>3.1121773309597094E-4</v>
      </c>
      <c r="DQ423" s="223">
        <f t="shared" ca="1" si="711"/>
        <v>7.5540390431275362E-5</v>
      </c>
      <c r="DR423" s="223">
        <f t="shared" ca="1" si="712"/>
        <v>-3.0380455054347628E-4</v>
      </c>
      <c r="DS423" s="223">
        <f t="shared" ca="1" si="713"/>
        <v>-1.0535435592178284E-4</v>
      </c>
      <c r="DT423" s="223">
        <f t="shared" ca="1" si="714"/>
        <v>2.9346556409278423E-4</v>
      </c>
      <c r="DU423" s="223">
        <f t="shared" ca="1" si="715"/>
        <v>1.3415370137221435E-4</v>
      </c>
      <c r="DV423" s="223">
        <f t="shared" ca="1" si="716"/>
        <v>-2.803003438352858E-4</v>
      </c>
      <c r="DW423" s="223">
        <f t="shared" ca="1" si="717"/>
        <v>-1.6166107334256646E-4</v>
      </c>
      <c r="DX423" s="223">
        <f t="shared" ca="1" si="718"/>
        <v>2.6443567803889959E-4</v>
      </c>
      <c r="DY423" s="223">
        <f t="shared" ca="1" si="719"/>
        <v>1.8761156080368964E-4</v>
      </c>
      <c r="DZ423" s="223">
        <f t="shared" ca="1" si="720"/>
        <v>-2.4602435210775323E-4</v>
      </c>
      <c r="EA423" s="223">
        <f t="shared" ca="1" si="721"/>
        <v>-2.1175524637536208E-4</v>
      </c>
      <c r="EB423" s="223">
        <f t="shared" ca="1" si="722"/>
        <v>2.2524367717521193E-4</v>
      </c>
      <c r="EC423" s="223">
        <f t="shared" ca="1" si="723"/>
        <v>2.338596131672475E-4</v>
      </c>
      <c r="ED423" s="223">
        <f t="shared" ca="1" si="724"/>
        <v>-2.0229378250076043E-4</v>
      </c>
      <c r="EE423" s="223">
        <f t="shared" ca="1" si="725"/>
        <v>-2.5371178404366945E-4</v>
      </c>
      <c r="EF423" s="223">
        <f t="shared" ca="1" si="726"/>
        <v>1.7739568811579655E-4</v>
      </c>
      <c r="EG423" s="223">
        <f t="shared" ca="1" si="727"/>
        <v>2.7112057174677603E-4</v>
      </c>
      <c r="EH423" s="223">
        <f t="shared" ca="1" si="728"/>
        <v>-1.5078917627992251E-4</v>
      </c>
      <c r="EI423" s="223">
        <f t="shared" ca="1" si="729"/>
        <v>-2.8591832013438105E-4</v>
      </c>
      <c r="EJ423" s="223">
        <f t="shared" ca="1" si="730"/>
        <v>1.227304822467319E-4</v>
      </c>
      <c r="EK423" s="223">
        <f t="shared" ca="1" si="731"/>
        <v>2.9796251880023978E-4</v>
      </c>
      <c r="EL423" s="223">
        <f t="shared" ca="1" si="732"/>
        <v>-9.3489826578199264E-5</v>
      </c>
      <c r="EM423" s="223">
        <f t="shared" ca="1" si="733"/>
        <v>-3.071371755271735E-4</v>
      </c>
      <c r="EN423" s="223">
        <f t="shared" ca="1" si="734"/>
        <v>6.334881277298088E-5</v>
      </c>
      <c r="EO423" s="223">
        <f t="shared" ca="1" si="735"/>
        <v>3.1335393335551901E-4</v>
      </c>
      <c r="EP423" s="223">
        <f t="shared" ca="1" si="736"/>
        <v>-3.2597715270766186E-5</v>
      </c>
      <c r="EQ423" s="223">
        <f t="shared" ca="1" si="737"/>
        <v>-3.165529215089669E-4</v>
      </c>
      <c r="ER423" s="223">
        <f t="shared" ca="1" si="738"/>
        <v>1.5326839507790672E-6</v>
      </c>
      <c r="ES423" s="223">
        <f t="shared" ca="1" si="739"/>
        <v>3.1670333198285472E-4</v>
      </c>
      <c r="ET423" s="223">
        <f t="shared" ca="1" si="740"/>
        <v>2.9547107953504338E-5</v>
      </c>
      <c r="EU423" s="223">
        <f t="shared" ca="1" si="741"/>
        <v>-3.1380371624209485E-4</v>
      </c>
      <c r="EV423" s="223">
        <f t="shared" ca="1" si="742"/>
        <v>-6.0342345056103305E-5</v>
      </c>
      <c r="EW423" s="223">
        <f t="shared" ca="1" si="743"/>
        <v>3.0788199917136379E-4</v>
      </c>
      <c r="EX423" s="223">
        <f t="shared" ca="1" si="744"/>
        <v>9.0556452389339522E-5</v>
      </c>
      <c r="EY423" s="223">
        <f t="shared" ca="1" si="745"/>
        <v>-2.9899521014319194E-4</v>
      </c>
      <c r="EZ423" s="223">
        <f t="shared" ca="1" si="746"/>
        <v>-1.198984515828653E-4</v>
      </c>
      <c r="FA423" s="223">
        <f t="shared" ca="1" si="747"/>
        <v>2.8722893379392992E-4</v>
      </c>
      <c r="FB423" s="223">
        <f t="shared" ca="1" si="748"/>
        <v>1.4808576314448749E-4</v>
      </c>
      <c r="FC423" s="223">
        <f t="shared" ca="1" si="749"/>
        <v>-2.7269648579692884E-4</v>
      </c>
      <c r="FD423" s="223">
        <f t="shared" ca="1" si="750"/>
        <v>-1.7484692785511591E-4</v>
      </c>
      <c r="FE423" s="223">
        <f t="shared" ca="1" si="751"/>
        <v>2.5553782157064102E-4</v>
      </c>
      <c r="FF423" s="223">
        <f t="shared" ca="1" si="752"/>
        <v>1.9992422106945344E-4</v>
      </c>
      <c r="FG423" s="223">
        <f t="shared" ca="1" si="753"/>
        <v>-2.359181884314455E-4</v>
      </c>
      <c r="FH423" s="223">
        <f t="shared" ca="1" si="754"/>
        <v>-2.2307613474518862E-4</v>
      </c>
      <c r="FI423" s="223">
        <f t="shared" ca="1" si="755"/>
        <v>2.1402653417164854E-4</v>
      </c>
      <c r="FJ423" s="223">
        <f t="shared" ca="1" si="756"/>
        <v>2.4407970329750828E-4</v>
      </c>
      <c r="FK423" s="223">
        <f t="shared" ca="1" si="757"/>
        <v>-1.9007368738898012E-4</v>
      </c>
      <c r="FL423" s="223">
        <f t="shared" ca="1" si="758"/>
        <v>-2.6273265087954016E-4</v>
      </c>
      <c r="FM423" s="223">
        <f t="shared" ca="1" si="759"/>
        <v>1.6429032709190929E-4</v>
      </c>
      <c r="FN423" s="223">
        <f t="shared" ca="1" si="760"/>
        <v>2.7885533940932015E-4</v>
      </c>
      <c r="FO423" s="223">
        <f t="shared" ca="1" si="761"/>
        <v>-1.3692476113471528E-4</v>
      </c>
      <c r="FP423" s="223">
        <f t="shared" ca="1" si="762"/>
        <v>-2.9229249858275417E-4</v>
      </c>
      <c r="FQ423" s="223">
        <f t="shared" ca="1" si="763"/>
        <v>1.0824053487709739E-4</v>
      </c>
      <c r="FR423" s="223">
        <f t="shared" ca="1" si="764"/>
        <v>3.0291472121150365E-4</v>
      </c>
      <c r="FS423" s="223">
        <f t="shared" ca="1" si="765"/>
        <v>-7.8513893098334814E-5</v>
      </c>
      <c r="FT423" s="223">
        <f t="shared" ca="1" si="766"/>
        <v>-3.1061970948495813E-4</v>
      </c>
      <c r="FU423" s="223">
        <f t="shared" ca="1" si="767"/>
        <v>4.803111960895821E-5</v>
      </c>
      <c r="FV423" s="223">
        <f t="shared" ca="1" si="768"/>
        <v>3.1533326015406365E-4</v>
      </c>
      <c r="FW423" s="223">
        <f t="shared" ca="1" si="769"/>
        <v>-1.7085780181266342E-5</v>
      </c>
      <c r="FX423" s="223">
        <f t="shared" ca="1" si="770"/>
        <v>-3.1700997914919335E-4</v>
      </c>
      <c r="FY423" s="223">
        <f t="shared" ca="1" si="771"/>
        <v>-1.4024104649590737E-5</v>
      </c>
      <c r="FZ423" s="223">
        <f t="shared" ca="1" si="772"/>
        <v>3.1563371874983266E-4</v>
      </c>
      <c r="GA423" s="223">
        <f t="shared" ca="1" si="773"/>
        <v>4.4998929686334757E-5</v>
      </c>
      <c r="GB423" s="223">
        <f t="shared" ca="1" si="774"/>
        <v>-3.1121773309597132E-4</v>
      </c>
      <c r="GC423" s="223">
        <f t="shared" ca="1" si="775"/>
        <v>-7.5540390431282003E-5</v>
      </c>
      <c r="GD423" s="223">
        <f t="shared" ca="1" si="776"/>
        <v>3.0380455054347438E-4</v>
      </c>
      <c r="GE423" s="223">
        <f t="shared" ca="1" si="777"/>
        <v>1.0535435592178078E-4</v>
      </c>
      <c r="GF423" s="223">
        <f t="shared" ca="1" si="778"/>
        <v>-2.9346556409278162E-4</v>
      </c>
      <c r="GG423" s="223">
        <f t="shared" ca="1" si="779"/>
        <v>-1.3415370137222053E-4</v>
      </c>
      <c r="GH423" s="223">
        <f t="shared" ca="1" si="780"/>
        <v>2.8030034383528678E-4</v>
      </c>
      <c r="GI423" s="223">
        <f t="shared" ca="1" si="781"/>
        <v>1.6166107334257231E-4</v>
      </c>
      <c r="GJ423" s="223">
        <f t="shared" ca="1" si="782"/>
        <v>-2.6443567803889579E-4</v>
      </c>
      <c r="GK423" s="223">
        <f t="shared" ca="1" si="783"/>
        <v>-1.8761156080368787E-4</v>
      </c>
      <c r="GL423" s="223">
        <f t="shared" ca="1" si="784"/>
        <v>2.4602435210775464E-4</v>
      </c>
      <c r="GM423" s="223">
        <f t="shared" ca="1" si="785"/>
        <v>2.1175524637536715E-4</v>
      </c>
      <c r="GN423" s="223">
        <f t="shared" ca="1" si="786"/>
        <v>-2.2524367717521347E-4</v>
      </c>
      <c r="GO423" s="223">
        <f t="shared" ca="1" si="787"/>
        <v>-2.3385961316724603E-4</v>
      </c>
      <c r="GP423" s="223">
        <f t="shared" ca="1" si="788"/>
        <v>2.0229378250075515E-4</v>
      </c>
      <c r="GQ423" s="223">
        <f t="shared" ca="1" si="789"/>
        <v>2.5371178404366815E-4</v>
      </c>
      <c r="GR423" s="223">
        <f t="shared" ca="1" si="790"/>
        <v>-1.7739568811579837E-4</v>
      </c>
      <c r="GS423" s="223">
        <f t="shared" ca="1" si="791"/>
        <v>-2.7112057174677961E-4</v>
      </c>
      <c r="GT423" s="223">
        <f t="shared" ca="1" si="792"/>
        <v>1.5078917627992441E-4</v>
      </c>
      <c r="GU423" s="223">
        <f t="shared" ca="1" si="793"/>
        <v>2.8591832013438007E-4</v>
      </c>
      <c r="GV423" s="223">
        <f t="shared" ca="1" si="794"/>
        <v>-1.2273048224672561E-4</v>
      </c>
      <c r="GW423" s="223">
        <f t="shared" ca="1" si="795"/>
        <v>-2.9796251880024211E-4</v>
      </c>
      <c r="GX423" s="223">
        <f t="shared" ca="1" si="796"/>
        <v>9.3489826578201351E-5</v>
      </c>
      <c r="GY423" s="223">
        <f t="shared" ca="1" si="797"/>
        <v>3.0713717552717518E-4</v>
      </c>
      <c r="GZ423" s="223">
        <f t="shared" ca="1" si="798"/>
        <v>-6.3348812772974185E-5</v>
      </c>
      <c r="HA423" s="223">
        <f t="shared" ca="1" si="799"/>
        <v>-3.1335393335551868E-4</v>
      </c>
      <c r="HB423" s="223">
        <f t="shared" ca="1" si="800"/>
        <v>3.2597715270759356E-5</v>
      </c>
      <c r="HC423" s="223">
        <f t="shared" ca="1" si="801"/>
        <v>3.1655292150896722E-4</v>
      </c>
      <c r="HD423" s="223">
        <f t="shared" ca="1" si="802"/>
        <v>-1.5326839507812356E-6</v>
      </c>
      <c r="HE423" s="223">
        <f t="shared" ca="1" si="803"/>
        <v>-3.1670333198285477E-4</v>
      </c>
      <c r="HF423" s="223">
        <f t="shared" ca="1" si="804"/>
        <v>-2.9547107953511141E-5</v>
      </c>
      <c r="HG423" s="223">
        <f t="shared" ca="1" si="805"/>
        <v>3.1380371624209512E-4</v>
      </c>
      <c r="HH423" s="223">
        <f t="shared" ca="1" si="806"/>
        <v>6.0342345056101191E-5</v>
      </c>
      <c r="HI423" s="223">
        <f t="shared" ca="1" si="807"/>
        <v>-3.0788199917136211E-4</v>
      </c>
      <c r="HJ423" s="223">
        <f t="shared" ca="1" si="808"/>
        <v>-9.0556452389337449E-5</v>
      </c>
      <c r="HK423" s="223">
        <f t="shared" ca="1" si="809"/>
        <v>2.9899521014319265E-4</v>
      </c>
      <c r="HL423" s="223">
        <f t="shared" ca="1" si="810"/>
        <v>1.1989845158287164E-4</v>
      </c>
      <c r="HM423" s="223">
        <f t="shared" ca="1" si="811"/>
        <v>-2.8722893379393085E-4</v>
      </c>
      <c r="HN423" s="223">
        <f t="shared" ca="1" si="812"/>
        <v>-1.4808576314448557E-4</v>
      </c>
      <c r="HO423" s="223">
        <f t="shared" ca="1" si="813"/>
        <v>2.7269648579692537E-4</v>
      </c>
      <c r="HP423" s="223">
        <f t="shared" ca="1" si="814"/>
        <v>1.7484692785512161E-4</v>
      </c>
      <c r="HQ423" s="223">
        <f t="shared" ca="1" si="815"/>
        <v>-2.5553782157064232E-4</v>
      </c>
      <c r="HR423" s="223">
        <f t="shared" ca="1" si="816"/>
        <v>-1.9992422106945875E-4</v>
      </c>
      <c r="HS423" s="223">
        <f t="shared" ca="1" si="817"/>
        <v>2.3591818843144094E-4</v>
      </c>
      <c r="HT423" s="223">
        <f t="shared" ca="1" si="818"/>
        <v>2.2307613474518707E-4</v>
      </c>
      <c r="HU423" s="223">
        <f t="shared" ca="1" si="819"/>
        <v>-2.140265341716435E-4</v>
      </c>
      <c r="HV423" s="223">
        <f t="shared" ca="1" si="820"/>
        <v>-2.4407970329751264E-4</v>
      </c>
      <c r="HW423" s="223">
        <f t="shared" ca="1" si="821"/>
        <v>1.9007368738898188E-4</v>
      </c>
      <c r="HX423" s="223">
        <f t="shared" ca="1" si="822"/>
        <v>2.6273265087954401E-4</v>
      </c>
      <c r="HY423" s="223">
        <f t="shared" ca="1" si="823"/>
        <v>-1.6429032709190346E-4</v>
      </c>
      <c r="HZ423" s="223">
        <f t="shared" ca="1" si="824"/>
        <v>-2.7885533940931912E-4</v>
      </c>
      <c r="IA423" s="223">
        <f t="shared" ca="1" si="825"/>
        <v>1.3692476113471723E-4</v>
      </c>
      <c r="IB423" s="223">
        <f t="shared" ca="1" si="826"/>
        <v>2.9229249858275683E-4</v>
      </c>
      <c r="IC423" s="223">
        <f t="shared" ca="1" si="827"/>
        <v>-1.0824053487709943E-4</v>
      </c>
      <c r="ID423" s="223">
        <f t="shared" ca="1" si="828"/>
        <v>-3.0291472121150306E-4</v>
      </c>
      <c r="IE423" s="223">
        <f t="shared" ca="1" si="829"/>
        <v>1.7089499005480709E-4</v>
      </c>
      <c r="IF423" s="223">
        <f t="shared" ca="1" si="830"/>
        <v>3.106197094849577E-4</v>
      </c>
      <c r="IG423" s="223">
        <f t="shared" ca="1" si="831"/>
        <v>-4.8031119608960351E-5</v>
      </c>
      <c r="IH423" s="223">
        <f t="shared" ca="1" si="832"/>
        <v>-3.1533326015406528E-4</v>
      </c>
      <c r="II423" s="223">
        <f t="shared" ca="1" si="833"/>
        <v>1.7085780181268483E-5</v>
      </c>
      <c r="IJ423" s="223">
        <f t="shared" ca="1" si="834"/>
        <v>3.170099791491933E-4</v>
      </c>
      <c r="IK423" s="223">
        <f t="shared" ca="1" si="835"/>
        <v>1.4024104649606567E-5</v>
      </c>
      <c r="IL423" s="223">
        <f t="shared" ca="1" si="836"/>
        <v>-3.1563371874983282E-4</v>
      </c>
      <c r="IM423" s="223">
        <f t="shared" ca="1" si="837"/>
        <v>-4.4998929686332589E-5</v>
      </c>
      <c r="IN423" s="223">
        <f t="shared" ca="1" si="838"/>
        <v>3.1121773309596834E-4</v>
      </c>
      <c r="IO423" s="223">
        <f t="shared" ca="1" si="839"/>
        <v>7.5540390431279902E-5</v>
      </c>
      <c r="IP423" s="223">
        <f t="shared" ca="1" si="840"/>
        <v>-3.0380455054347492E-4</v>
      </c>
      <c r="IQ423" s="223">
        <f t="shared" ca="1" si="841"/>
        <v>-1.0535435592179571E-4</v>
      </c>
      <c r="IR423" s="223">
        <f t="shared" ca="1" si="842"/>
        <v>2.9346556409278244E-4</v>
      </c>
      <c r="IS423" s="223">
        <f t="shared" ca="1" si="843"/>
        <v>1.3415370137221858E-4</v>
      </c>
      <c r="IT423" s="223">
        <f t="shared" ca="1" si="844"/>
        <v>-2.8030034383528781E-4</v>
      </c>
      <c r="IU423" s="223">
        <f t="shared" ca="1" si="845"/>
        <v>-1.6166107334257047E-4</v>
      </c>
      <c r="IV423" s="223">
        <f t="shared" ca="1" si="846"/>
        <v>2.6443567803889699E-4</v>
      </c>
      <c r="IW423" s="223">
        <f t="shared" ca="1" si="847"/>
        <v>1.8761156080368611E-4</v>
      </c>
      <c r="IX423" s="223">
        <f t="shared" ca="1" si="848"/>
        <v>-2.4602435210774461E-4</v>
      </c>
      <c r="IY423" s="223">
        <f t="shared" ca="1" si="849"/>
        <v>-2.1175524637536555E-4</v>
      </c>
      <c r="IZ423" s="223">
        <f t="shared" ca="1" si="850"/>
        <v>2.2524367717521499E-4</v>
      </c>
      <c r="JA423" s="223">
        <f t="shared" ca="1" si="851"/>
        <v>2.3385961316725671E-4</v>
      </c>
      <c r="JB423" s="223">
        <f t="shared" ca="1" si="852"/>
        <v>-2.0229378250075683E-4</v>
      </c>
    </row>
    <row r="424" spans="2:262">
      <c r="B424" s="230">
        <v>63</v>
      </c>
      <c r="C424" s="229">
        <f t="shared" si="853"/>
        <v>1.2304687500000007E-3</v>
      </c>
      <c r="D424" s="226">
        <f t="shared" ca="1" si="597"/>
        <v>58.191028720769836</v>
      </c>
      <c r="E424" s="225">
        <f ca="1">BQ361</f>
        <v>9.1028720769834759E-2</v>
      </c>
      <c r="F424" s="224">
        <v>63</v>
      </c>
      <c r="G424" s="223">
        <f t="shared" ca="1" si="854"/>
        <v>-9.5230523207014291E-4</v>
      </c>
      <c r="H424" s="223">
        <f t="shared" ca="1" si="598"/>
        <v>7.8706182002772729E-4</v>
      </c>
      <c r="I424" s="223">
        <f t="shared" ca="1" si="599"/>
        <v>9.9093616004406241E-4</v>
      </c>
      <c r="J424" s="223">
        <f t="shared" ca="1" si="600"/>
        <v>-7.3842423851721033E-4</v>
      </c>
      <c r="K424" s="223">
        <f t="shared" ca="1" si="601"/>
        <v>-1.027179836012679E-3</v>
      </c>
      <c r="L424" s="223">
        <f t="shared" ca="1" si="602"/>
        <v>6.8800772833778085E-4</v>
      </c>
      <c r="M424" s="223">
        <f t="shared" ca="1" si="603"/>
        <v>1.0609489457860128E-3</v>
      </c>
      <c r="N424" s="223">
        <f t="shared" ca="1" si="604"/>
        <v>-6.3593374727842597E-4</v>
      </c>
      <c r="O424" s="223">
        <f t="shared" ca="1" si="605"/>
        <v>-1.0921621366207976E-3</v>
      </c>
      <c r="P424" s="223">
        <f t="shared" ca="1" si="606"/>
        <v>5.8232774612065983E-4</v>
      </c>
      <c r="Q424" s="223">
        <f t="shared" ca="1" si="607"/>
        <v>1.1207442132063557E-3</v>
      </c>
      <c r="R424" s="223">
        <f t="shared" ca="1" si="608"/>
        <v>-5.2731886641660245E-4</v>
      </c>
      <c r="S424" s="223">
        <f t="shared" ca="1" si="609"/>
        <v>-1.1466263188167022E-3</v>
      </c>
      <c r="T424" s="223">
        <f t="shared" ca="1" si="610"/>
        <v>4.7103962937567183E-4</v>
      </c>
      <c r="U424" s="223">
        <f t="shared" ca="1" si="611"/>
        <v>1.169746101192414E-3</v>
      </c>
      <c r="V424" s="223">
        <f t="shared" ca="1" si="612"/>
        <v>-4.1362561660937232E-4</v>
      </c>
      <c r="W424" s="223">
        <f t="shared" ca="1" si="613"/>
        <v>-1.1900478627526968E-3</v>
      </c>
      <c r="X424" s="223">
        <f t="shared" ca="1" si="614"/>
        <v>3.5521514350333582E-4</v>
      </c>
      <c r="Y424" s="223">
        <f t="shared" ca="1" si="615"/>
        <v>1.2074826947757252E-3</v>
      </c>
      <c r="Z424" s="223">
        <f t="shared" ca="1" si="616"/>
        <v>-2.9594892600343184E-4</v>
      </c>
      <c r="AA424" s="223">
        <f t="shared" ca="1" si="617"/>
        <v>-1.2220085952240462E-3</v>
      </c>
      <c r="AB424" s="223">
        <f t="shared" ca="1" si="618"/>
        <v>2.3596974161872139E-4</v>
      </c>
      <c r="AC424" s="223">
        <f t="shared" ca="1" si="619"/>
        <v>1.2335905699311616E-3</v>
      </c>
      <c r="AD424" s="223">
        <f t="shared" ca="1" si="620"/>
        <v>-1.7542208545793874E-4</v>
      </c>
      <c r="AE424" s="223">
        <f t="shared" ca="1" si="621"/>
        <v>-1.2422007169055403E-3</v>
      </c>
      <c r="AF424" s="223">
        <f t="shared" ca="1" si="622"/>
        <v>1.1445182212812795E-4</v>
      </c>
      <c r="AG424" s="223">
        <f t="shared" ca="1" si="623"/>
        <v>1.2478182935489607E-3</v>
      </c>
      <c r="AH424" s="223">
        <f t="shared" ca="1" si="624"/>
        <v>-5.3205834334023707E-5</v>
      </c>
      <c r="AI424" s="223">
        <f t="shared" ca="1" si="625"/>
        <v>-1.2504297666272469E-3</v>
      </c>
      <c r="AJ424" s="223">
        <f t="shared" ca="1" si="626"/>
        <v>-8.1683309752807317E-6</v>
      </c>
      <c r="AK424" s="223">
        <f t="shared" ca="1" si="627"/>
        <v>1.2500288448730168E-3</v>
      </c>
      <c r="AL424" s="223">
        <f t="shared" ca="1" si="628"/>
        <v>6.9522818059804497E-5</v>
      </c>
      <c r="AM424" s="223">
        <f t="shared" ca="1" si="629"/>
        <v>-1.2466164941418918E-3</v>
      </c>
      <c r="AN424" s="223">
        <f t="shared" ca="1" si="630"/>
        <v>-1.3070981858614246E-4</v>
      </c>
      <c r="AO424" s="223">
        <f t="shared" ca="1" si="631"/>
        <v>1.2402009350856694E-3</v>
      </c>
      <c r="AP424" s="223">
        <f t="shared" ca="1" si="632"/>
        <v>1.9158192771067848E-4</v>
      </c>
      <c r="AQ424" s="223">
        <f t="shared" ca="1" si="633"/>
        <v>-1.2307976233480551E-3</v>
      </c>
      <c r="AR424" s="223">
        <f t="shared" ca="1" si="634"/>
        <v>-2.5199249919075572E-4</v>
      </c>
      <c r="AS424" s="223">
        <f t="shared" ca="1" si="635"/>
        <v>1.2184292123306544E-3</v>
      </c>
      <c r="AT424" s="223">
        <f t="shared" ca="1" si="636"/>
        <v>3.1179599866835506E-4</v>
      </c>
      <c r="AU424" s="223">
        <f t="shared" ca="1" si="637"/>
        <v>-1.2031254986189545E-3</v>
      </c>
      <c r="AV424" s="223">
        <f t="shared" ca="1" si="638"/>
        <v>-3.7084835427504974E-4</v>
      </c>
      <c r="AW424" s="223">
        <f t="shared" ca="1" si="639"/>
        <v>1.1849233501997336E-3</v>
      </c>
      <c r="AX424" s="223">
        <f t="shared" ca="1" si="640"/>
        <v>4.2900730371382489E-4</v>
      </c>
      <c r="AY424" s="223">
        <f t="shared" ca="1" si="641"/>
        <v>-1.1638666176428535E-3</v>
      </c>
      <c r="AZ424" s="223">
        <f t="shared" ca="1" si="642"/>
        <v>-4.8613273698135161E-4</v>
      </c>
      <c r="BA424" s="223">
        <f t="shared" ca="1" si="643"/>
        <v>1.1400060284613958E-3</v>
      </c>
      <c r="BB424" s="223">
        <f t="shared" ca="1" si="644"/>
        <v>5.4208703390529124E-4</v>
      </c>
      <c r="BC424" s="223">
        <f t="shared" ca="1" si="645"/>
        <v>-1.1133990649046478E-3</v>
      </c>
      <c r="BD424" s="223">
        <f t="shared" ca="1" si="646"/>
        <v>-5.9673539568333661E-4</v>
      </c>
      <c r="BE424" s="223">
        <f t="shared" ca="1" si="647"/>
        <v>1.0841098254782966E-3</v>
      </c>
      <c r="BF424" s="223">
        <f t="shared" ca="1" si="648"/>
        <v>6.499461696253333E-4</v>
      </c>
      <c r="BG424" s="223">
        <f t="shared" ca="1" si="649"/>
        <v>-1.0522088705255622E-3</v>
      </c>
      <c r="BH424" s="223">
        <f t="shared" ca="1" si="650"/>
        <v>-7.015911663161412E-4</v>
      </c>
      <c r="BI424" s="223">
        <f t="shared" ca="1" si="651"/>
        <v>1.0177730522411194E-3</v>
      </c>
      <c r="BJ424" s="223">
        <f t="shared" ca="1" si="652"/>
        <v>7.5154596843515103E-4</v>
      </c>
      <c r="BK424" s="223">
        <f t="shared" ca="1" si="653"/>
        <v>-9.8088532952743694E-4</v>
      </c>
      <c r="BL424" s="223">
        <f t="shared" ca="1" si="654"/>
        <v>-7.9969023048856295E-4</v>
      </c>
      <c r="BM424" s="223">
        <f t="shared" ca="1" si="655"/>
        <v>9.4163456813951482E-4</v>
      </c>
      <c r="BN424" s="223">
        <f t="shared" ca="1" si="656"/>
        <v>8.4590796873213619E-4</v>
      </c>
      <c r="BO424" s="223">
        <f t="shared" ca="1" si="657"/>
        <v>-9.0011532659949717E-4</v>
      </c>
      <c r="BP424" s="223">
        <f t="shared" ca="1" si="658"/>
        <v>-8.9008784058624613E-4</v>
      </c>
      <c r="BQ424" s="223">
        <f t="shared" ca="1" si="659"/>
        <v>8.5642762839691013E-4</v>
      </c>
      <c r="BR424" s="223">
        <f t="shared" ca="1" si="660"/>
        <v>9.3212341286989678E-4</v>
      </c>
      <c r="BS424" s="223">
        <f t="shared" ca="1" si="661"/>
        <v>-8.1067672102332761E-4</v>
      </c>
      <c r="BT424" s="223">
        <f t="shared" ca="1" si="662"/>
        <v>-9.7191341820757526E-4</v>
      </c>
      <c r="BU424" s="223">
        <f t="shared" ca="1" si="663"/>
        <v>7.6297282242189231E-4</v>
      </c>
      <c r="BV424" s="223">
        <f t="shared" ca="1" si="664"/>
        <v>1.0093619989912303E-3</v>
      </c>
      <c r="BW424" s="223">
        <f t="shared" ca="1" si="665"/>
        <v>-7.1343085546271621E-4</v>
      </c>
      <c r="BX424" s="223">
        <f t="shared" ca="1" si="666"/>
        <v>-1.0443789383096458E-3</v>
      </c>
      <c r="BY424" s="223">
        <f t="shared" ca="1" si="667"/>
        <v>6.6217017108356757E-4</v>
      </c>
      <c r="BZ424" s="223">
        <f t="shared" ca="1" si="668"/>
        <v>1.0768798772888822E-3</v>
      </c>
      <c r="CA424" s="223">
        <f t="shared" ca="1" si="669"/>
        <v>-6.0931426076302154E-4</v>
      </c>
      <c r="CB424" s="223">
        <f t="shared" ca="1" si="670"/>
        <v>-1.1067865183201839E-3</v>
      </c>
      <c r="CC424" s="223">
        <f t="shared" ca="1" si="671"/>
        <v>5.5499045901867116E-4</v>
      </c>
      <c r="CD424" s="223">
        <f t="shared" ca="1" si="672"/>
        <v>1.1340268136858114E-3</v>
      </c>
      <c r="CE424" s="223">
        <f t="shared" ca="1" si="673"/>
        <v>-4.9932963664712192E-4</v>
      </c>
      <c r="CF424" s="223">
        <f t="shared" ca="1" si="674"/>
        <v>-1.1585351391282524E-3</v>
      </c>
      <c r="CG424" s="223">
        <f t="shared" ca="1" si="675"/>
        <v>4.4246588544477893E-4</v>
      </c>
      <c r="CH424" s="223">
        <f t="shared" ca="1" si="676"/>
        <v>1.1802524519448397E-3</v>
      </c>
      <c r="CI424" s="223">
        <f t="shared" ca="1" si="677"/>
        <v>-3.8453619516898193E-4</v>
      </c>
      <c r="CJ424" s="223">
        <f t="shared" ca="1" si="678"/>
        <v>-1.1991264332267863E-3</v>
      </c>
      <c r="CK424" s="223">
        <f t="shared" ca="1" si="679"/>
        <v>3.2568012351761347E-4</v>
      </c>
      <c r="CL424" s="223">
        <f t="shared" ca="1" si="680"/>
        <v>1.2151116139000142E-3</v>
      </c>
      <c r="CM424" s="223">
        <f t="shared" ca="1" si="681"/>
        <v>-2.6603945992246381E-4</v>
      </c>
      <c r="CN424" s="223">
        <f t="shared" ca="1" si="682"/>
        <v>-1.2281694842641582E-3</v>
      </c>
      <c r="CO424" s="223">
        <f t="shared" ca="1" si="683"/>
        <v>2.0575788396609096E-4</v>
      </c>
      <c r="CP424" s="223">
        <f t="shared" ca="1" si="684"/>
        <v>1.238268586765761E-3</v>
      </c>
      <c r="CQ424" s="223">
        <f t="shared" ca="1" si="685"/>
        <v>-1.4498061924498218E-4</v>
      </c>
      <c r="CR424" s="223">
        <f t="shared" ca="1" si="686"/>
        <v>-1.2453845917823315E-3</v>
      </c>
      <c r="CS424" s="223">
        <f t="shared" ca="1" si="687"/>
        <v>8.3854083513274381E-5</v>
      </c>
      <c r="CT424" s="223">
        <f t="shared" ca="1" si="688"/>
        <v>1.2495003562344876E-3</v>
      </c>
      <c r="CU424" s="223">
        <f t="shared" ca="1" si="689"/>
        <v>-2.2525535949668237E-5</v>
      </c>
      <c r="CV424" s="223">
        <f t="shared" ca="1" si="690"/>
        <v>-1.2506059648851708E-3</v>
      </c>
      <c r="CW424" s="223">
        <f t="shared" ca="1" si="691"/>
        <v>-3.8857277603080169E-5</v>
      </c>
      <c r="CX424" s="223">
        <f t="shared" ca="1" si="692"/>
        <v>1.2486987542263007E-3</v>
      </c>
      <c r="CY424" s="223">
        <f t="shared" ca="1" si="693"/>
        <v>1.0014648057055163E-4</v>
      </c>
      <c r="CZ424" s="223">
        <f t="shared" ca="1" si="694"/>
        <v>-1.2437833188954071E-3</v>
      </c>
      <c r="DA424" s="223">
        <f t="shared" ca="1" si="695"/>
        <v>-1.6119442189456836E-4</v>
      </c>
      <c r="DB424" s="223">
        <f t="shared" ca="1" si="696"/>
        <v>1.2358715006067387E-3</v>
      </c>
      <c r="DC424" s="223">
        <f t="shared" ca="1" si="697"/>
        <v>2.2185403173724191E-4</v>
      </c>
      <c r="DD424" s="223">
        <f t="shared" ca="1" si="698"/>
        <v>-1.2249823596235552E-3</v>
      </c>
      <c r="DE424" s="223">
        <f t="shared" ca="1" si="699"/>
        <v>-2.8197917578537721E-4</v>
      </c>
      <c r="DF424" s="223">
        <f t="shared" ca="1" si="700"/>
        <v>1.2111421288402489E-3</v>
      </c>
      <c r="DG424" s="223">
        <f t="shared" ca="1" si="701"/>
        <v>3.4142500730055211E-4</v>
      </c>
      <c r="DH424" s="223">
        <f t="shared" ca="1" si="702"/>
        <v>-1.1943841505850535E-3</v>
      </c>
      <c r="DI424" s="223">
        <f t="shared" ca="1" si="703"/>
        <v>-4.0004831606784178E-4</v>
      </c>
      <c r="DJ424" s="223">
        <f t="shared" ca="1" si="704"/>
        <v>1.1747487962953918E-3</v>
      </c>
      <c r="DK424" s="223">
        <f t="shared" ca="1" si="705"/>
        <v>4.5770787340166356E-4</v>
      </c>
      <c r="DL424" s="223">
        <f t="shared" ca="1" si="706"/>
        <v>-1.1522833692596247E-3</v>
      </c>
      <c r="DM424" s="223">
        <f t="shared" ca="1" si="707"/>
        <v>-5.1426477237795267E-4</v>
      </c>
      <c r="DN424" s="223">
        <f t="shared" ca="1" si="708"/>
        <v>1.1270419906592095E-3</v>
      </c>
      <c r="DO424" s="223">
        <f t="shared" ca="1" si="709"/>
        <v>5.6958276247334153E-4</v>
      </c>
      <c r="DP424" s="223">
        <f t="shared" ca="1" si="710"/>
        <v>-1.0990854691860612E-3</v>
      </c>
      <c r="DQ424" s="223">
        <f t="shared" ca="1" si="711"/>
        <v>-6.2352857780434271E-4</v>
      </c>
      <c r="DR424" s="223">
        <f t="shared" ca="1" si="712"/>
        <v>1.0684811545491435E-3</v>
      </c>
      <c r="DS424" s="223">
        <f t="shared" ca="1" si="713"/>
        <v>6.7597225817679065E-4</v>
      </c>
      <c r="DT424" s="223">
        <f t="shared" ca="1" si="714"/>
        <v>-1.035302775223002E-3</v>
      </c>
      <c r="DU424" s="223">
        <f t="shared" ca="1" si="715"/>
        <v>-7.2678746217108374E-4</v>
      </c>
      <c r="DV424" s="223">
        <f t="shared" ca="1" si="716"/>
        <v>9.9963026082955505E-4</v>
      </c>
      <c r="DW424" s="223">
        <f t="shared" ca="1" si="717"/>
        <v>7.7585177150994418E-4</v>
      </c>
      <c r="DX424" s="223">
        <f t="shared" ca="1" si="718"/>
        <v>-9.6154954958047826E-4</v>
      </c>
      <c r="DY424" s="223">
        <f t="shared" ca="1" si="719"/>
        <v>-8.2304698597467595E-4</v>
      </c>
      <c r="DZ424" s="223">
        <f t="shared" ca="1" si="720"/>
        <v>9.2115238124469104E-4</v>
      </c>
      <c r="EA424" s="223">
        <f t="shared" ca="1" si="721"/>
        <v>8.6825940815976599E-4</v>
      </c>
      <c r="EB424" s="223">
        <f t="shared" ca="1" si="722"/>
        <v>-8.7853607613904176E-4</v>
      </c>
      <c r="EC424" s="223">
        <f t="shared" ca="1" si="723"/>
        <v>-9.1138011738008237E-4</v>
      </c>
      <c r="ED424" s="223">
        <f t="shared" ca="1" si="724"/>
        <v>8.3380330067532669E-4</v>
      </c>
      <c r="EE424" s="223">
        <f t="shared" ca="1" si="725"/>
        <v>9.5230523207013554E-4</v>
      </c>
      <c r="EF424" s="223">
        <f t="shared" ca="1" si="726"/>
        <v>-7.8706182002774225E-4</v>
      </c>
      <c r="EG424" s="223">
        <f t="shared" ca="1" si="727"/>
        <v>-9.9093616004406761E-4</v>
      </c>
      <c r="EH424" s="223">
        <f t="shared" ca="1" si="728"/>
        <v>7.3842423851720968E-4</v>
      </c>
      <c r="EI424" s="223">
        <f t="shared" ca="1" si="729"/>
        <v>1.0271798360126749E-3</v>
      </c>
      <c r="EJ424" s="223">
        <f t="shared" ca="1" si="730"/>
        <v>-6.880077283377931E-4</v>
      </c>
      <c r="EK424" s="223">
        <f t="shared" ca="1" si="731"/>
        <v>-1.0609489457860202E-3</v>
      </c>
      <c r="EL424" s="223">
        <f t="shared" ca="1" si="732"/>
        <v>6.3593374727842153E-4</v>
      </c>
      <c r="EM424" s="223">
        <f t="shared" ca="1" si="733"/>
        <v>1.0921621366207957E-3</v>
      </c>
      <c r="EN424" s="223">
        <f t="shared" ca="1" si="734"/>
        <v>-5.8232774612066904E-4</v>
      </c>
      <c r="EO424" s="223">
        <f t="shared" ca="1" si="735"/>
        <v>-1.1207442132063481E-3</v>
      </c>
      <c r="EP424" s="223">
        <f t="shared" ca="1" si="736"/>
        <v>5.2731886641659378E-4</v>
      </c>
      <c r="EQ424" s="223">
        <f t="shared" ca="1" si="737"/>
        <v>1.1466263188167026E-3</v>
      </c>
      <c r="ER424" s="223">
        <f t="shared" ca="1" si="738"/>
        <v>-4.7103962937567525E-4</v>
      </c>
      <c r="ES424" s="223">
        <f t="shared" ca="1" si="739"/>
        <v>-1.1697461011924094E-3</v>
      </c>
      <c r="ET424" s="223">
        <f t="shared" ca="1" si="740"/>
        <v>4.136256166093591E-4</v>
      </c>
      <c r="EU424" s="223">
        <f t="shared" ca="1" si="741"/>
        <v>1.1900478627526983E-3</v>
      </c>
      <c r="EV424" s="223">
        <f t="shared" ca="1" si="742"/>
        <v>-3.5521514350333929E-4</v>
      </c>
      <c r="EW424" s="223">
        <f t="shared" ca="1" si="743"/>
        <v>-1.2074826947757232E-3</v>
      </c>
      <c r="EX424" s="223">
        <f t="shared" ca="1" si="744"/>
        <v>2.9594892600344843E-4</v>
      </c>
      <c r="EY424" s="223">
        <f t="shared" ca="1" si="745"/>
        <v>1.2220085952240492E-3</v>
      </c>
      <c r="EZ424" s="223">
        <f t="shared" ca="1" si="746"/>
        <v>-2.3596974161871635E-4</v>
      </c>
      <c r="FA424" s="223">
        <f t="shared" ca="1" si="747"/>
        <v>-1.2335905699311612E-3</v>
      </c>
      <c r="FB424" s="223">
        <f t="shared" ca="1" si="748"/>
        <v>1.7542208545795121E-4</v>
      </c>
      <c r="FC424" s="223">
        <f t="shared" ca="1" si="749"/>
        <v>1.2422007169055377E-3</v>
      </c>
      <c r="FD424" s="223">
        <f t="shared" ca="1" si="750"/>
        <v>-1.1445182212812264E-4</v>
      </c>
      <c r="FE424" s="223">
        <f t="shared" ca="1" si="751"/>
        <v>-1.2478182935489602E-3</v>
      </c>
      <c r="FF424" s="223">
        <f t="shared" ca="1" si="752"/>
        <v>5.3205834334027393E-5</v>
      </c>
      <c r="FG424" s="223">
        <f t="shared" ca="1" si="753"/>
        <v>1.2504297666272469E-3</v>
      </c>
      <c r="FH424" s="223">
        <f t="shared" ca="1" si="754"/>
        <v>8.1683309752948264E-6</v>
      </c>
      <c r="FI424" s="223">
        <f t="shared" ca="1" si="755"/>
        <v>-1.2500288448730166E-3</v>
      </c>
      <c r="FJ424" s="223">
        <f t="shared" ca="1" si="756"/>
        <v>-6.9522818059800811E-5</v>
      </c>
      <c r="FK424" s="223">
        <f t="shared" ca="1" si="757"/>
        <v>1.2466164941418926E-3</v>
      </c>
      <c r="FL424" s="223">
        <f t="shared" ca="1" si="758"/>
        <v>1.3070981858612121E-4</v>
      </c>
      <c r="FM424" s="223">
        <f t="shared" ca="1" si="759"/>
        <v>-1.2402009350856689E-3</v>
      </c>
      <c r="FN424" s="223">
        <f t="shared" ca="1" si="760"/>
        <v>-1.9158192771067469E-4</v>
      </c>
      <c r="FO424" s="223">
        <f t="shared" ca="1" si="761"/>
        <v>1.230797623348056E-3</v>
      </c>
      <c r="FP424" s="223">
        <f t="shared" ca="1" si="762"/>
        <v>2.5199249919074347E-4</v>
      </c>
      <c r="FQ424" s="223">
        <f t="shared" ca="1" si="763"/>
        <v>-1.2184292123306514E-3</v>
      </c>
      <c r="FR424" s="223">
        <f t="shared" ca="1" si="764"/>
        <v>-3.1179599866832563E-4</v>
      </c>
      <c r="FS424" s="223">
        <f t="shared" ca="1" si="765"/>
        <v>1.2031254986189554E-3</v>
      </c>
      <c r="FT424" s="223">
        <f t="shared" ca="1" si="766"/>
        <v>3.708483542750802E-4</v>
      </c>
      <c r="FU424" s="223">
        <f t="shared" ca="1" si="767"/>
        <v>-1.1849233501997404E-3</v>
      </c>
      <c r="FV424" s="223">
        <f t="shared" ca="1" si="768"/>
        <v>-4.2900730371383812E-4</v>
      </c>
      <c r="FW424" s="223">
        <f t="shared" ca="1" si="769"/>
        <v>1.1638666176428678E-3</v>
      </c>
      <c r="FX424" s="223">
        <f t="shared" ca="1" si="770"/>
        <v>4.861327369813482E-4</v>
      </c>
      <c r="FY424" s="223">
        <f t="shared" ca="1" si="771"/>
        <v>-1.1400060284613902E-3</v>
      </c>
      <c r="FZ424" s="223">
        <f t="shared" ca="1" si="772"/>
        <v>-5.4208703390527194E-4</v>
      </c>
      <c r="GA424" s="223">
        <f t="shared" ca="1" si="773"/>
        <v>1.1133990649046415E-3</v>
      </c>
      <c r="GB424" s="223">
        <f t="shared" ca="1" si="774"/>
        <v>5.9673539568330213E-4</v>
      </c>
      <c r="GC424" s="223">
        <f t="shared" ca="1" si="775"/>
        <v>-1.0841098254782985E-3</v>
      </c>
      <c r="GD424" s="223">
        <f t="shared" ca="1" si="776"/>
        <v>-6.4994616962534522E-4</v>
      </c>
      <c r="GE424" s="223">
        <f t="shared" ca="1" si="777"/>
        <v>1.0522088705255739E-3</v>
      </c>
      <c r="GF424" s="223">
        <f t="shared" ca="1" si="778"/>
        <v>7.0159116631613827E-4</v>
      </c>
      <c r="GG424" s="223">
        <f t="shared" ca="1" si="779"/>
        <v>-1.017773052241101E-3</v>
      </c>
      <c r="GH424" s="223">
        <f t="shared" ca="1" si="780"/>
        <v>-7.515459684351481E-4</v>
      </c>
      <c r="GI424" s="223">
        <f t="shared" ca="1" si="781"/>
        <v>9.8088532952742805E-4</v>
      </c>
      <c r="GJ424" s="223">
        <f t="shared" ca="1" si="782"/>
        <v>7.9969023048854636E-4</v>
      </c>
      <c r="GK424" s="223">
        <f t="shared" ca="1" si="783"/>
        <v>-9.416345681395171E-4</v>
      </c>
      <c r="GL424" s="223">
        <f t="shared" ca="1" si="784"/>
        <v>-8.4590796873215972E-4</v>
      </c>
      <c r="GM424" s="223">
        <f t="shared" ca="1" si="785"/>
        <v>9.0011532659951203E-4</v>
      </c>
      <c r="GN424" s="223">
        <f t="shared" ca="1" si="786"/>
        <v>8.9008784058625611E-4</v>
      </c>
      <c r="GO424" s="223">
        <f t="shared" ca="1" si="787"/>
        <v>-8.5642762839693864E-4</v>
      </c>
      <c r="GP424" s="223">
        <f t="shared" ca="1" si="788"/>
        <v>-9.3212341286989429E-4</v>
      </c>
      <c r="GQ424" s="223">
        <f t="shared" ca="1" si="789"/>
        <v>8.1067672102330332E-4</v>
      </c>
      <c r="GR424" s="223">
        <f t="shared" ca="1" si="790"/>
        <v>9.719134182075616E-4</v>
      </c>
      <c r="GS424" s="223">
        <f t="shared" ca="1" si="791"/>
        <v>-7.6297282242188125E-4</v>
      </c>
      <c r="GT424" s="223">
        <f t="shared" ca="1" si="792"/>
        <v>-1.0093619989912071E-3</v>
      </c>
      <c r="GU424" s="223">
        <f t="shared" ca="1" si="793"/>
        <v>7.1343085546271925E-4</v>
      </c>
      <c r="GV424" s="223">
        <f t="shared" ca="1" si="794"/>
        <v>1.0443789383096536E-3</v>
      </c>
      <c r="GW424" s="223">
        <f t="shared" ca="1" si="795"/>
        <v>-6.6217017108358568E-4</v>
      </c>
      <c r="GX424" s="223">
        <f t="shared" ca="1" si="796"/>
        <v>-1.0768798772888802E-3</v>
      </c>
      <c r="GY424" s="223">
        <f t="shared" ca="1" si="797"/>
        <v>6.093142607630558E-4</v>
      </c>
      <c r="GZ424" s="223">
        <f t="shared" ca="1" si="798"/>
        <v>1.1067865183201821E-3</v>
      </c>
      <c r="HA424" s="223">
        <f t="shared" ca="1" si="799"/>
        <v>-5.5499045901865858E-4</v>
      </c>
      <c r="HB424" s="223">
        <f t="shared" ca="1" si="800"/>
        <v>-1.1340268136858025E-3</v>
      </c>
      <c r="HC424" s="223">
        <f t="shared" ca="1" si="801"/>
        <v>4.9932963664712528E-4</v>
      </c>
      <c r="HD424" s="223">
        <f t="shared" ca="1" si="802"/>
        <v>1.1585351391282645E-3</v>
      </c>
      <c r="HE424" s="223">
        <f t="shared" ca="1" si="803"/>
        <v>-4.4246588544479898E-4</v>
      </c>
      <c r="HF424" s="223">
        <f t="shared" ca="1" si="804"/>
        <v>-1.1802524519448443E-3</v>
      </c>
      <c r="HG424" s="223">
        <f t="shared" ca="1" si="805"/>
        <v>3.8453619516900232E-4</v>
      </c>
      <c r="HH424" s="223">
        <f t="shared" ca="1" si="806"/>
        <v>1.1991264332267854E-3</v>
      </c>
      <c r="HI424" s="223">
        <f t="shared" ca="1" si="807"/>
        <v>-3.2568012351758262E-4</v>
      </c>
      <c r="HJ424" s="223">
        <f t="shared" ca="1" si="808"/>
        <v>-1.2151116139000133E-3</v>
      </c>
      <c r="HK424" s="223">
        <f t="shared" ca="1" si="809"/>
        <v>2.6603945992246738E-4</v>
      </c>
      <c r="HL424" s="223">
        <f t="shared" ca="1" si="810"/>
        <v>1.2281694842641508E-3</v>
      </c>
      <c r="HM424" s="223">
        <f t="shared" ca="1" si="811"/>
        <v>-2.0575788396609465E-4</v>
      </c>
      <c r="HN424" s="223">
        <f t="shared" ca="1" si="812"/>
        <v>-1.2382685867657654E-3</v>
      </c>
      <c r="HO424" s="223">
        <f t="shared" ca="1" si="813"/>
        <v>1.4498061924498576E-4</v>
      </c>
      <c r="HP424" s="223">
        <f t="shared" ca="1" si="814"/>
        <v>1.245384591782331E-3</v>
      </c>
      <c r="HQ424" s="223">
        <f t="shared" ca="1" si="815"/>
        <v>-8.385408351331352E-5</v>
      </c>
      <c r="HR424" s="223">
        <f t="shared" ca="1" si="816"/>
        <v>-1.2495003562344874E-3</v>
      </c>
      <c r="HS424" s="223">
        <f t="shared" ca="1" si="817"/>
        <v>2.2525535949636361E-5</v>
      </c>
      <c r="HT424" s="223">
        <f t="shared" ca="1" si="818"/>
        <v>1.250605964885171E-3</v>
      </c>
      <c r="HU424" s="223">
        <f t="shared" ca="1" si="819"/>
        <v>3.8857277603076483E-5</v>
      </c>
      <c r="HV424" s="223">
        <f t="shared" ca="1" si="820"/>
        <v>-1.2486987542263026E-3</v>
      </c>
      <c r="HW424" s="223">
        <f t="shared" ca="1" si="821"/>
        <v>-1.0014648057054805E-4</v>
      </c>
      <c r="HX424" s="223">
        <f t="shared" ca="1" si="822"/>
        <v>1.2437833188954038E-3</v>
      </c>
      <c r="HY424" s="223">
        <f t="shared" ca="1" si="823"/>
        <v>1.6119442189452932E-4</v>
      </c>
      <c r="HZ424" s="223">
        <f t="shared" ca="1" si="824"/>
        <v>-1.2358715006067392E-3</v>
      </c>
      <c r="IA424" s="223">
        <f t="shared" ca="1" si="825"/>
        <v>-2.2185403173727324E-4</v>
      </c>
      <c r="IB424" s="223">
        <f t="shared" ca="1" si="826"/>
        <v>1.2249823596235561E-3</v>
      </c>
      <c r="IC424" s="223">
        <f t="shared" ca="1" si="827"/>
        <v>2.8197917578537353E-4</v>
      </c>
      <c r="ID424" s="223">
        <f t="shared" ca="1" si="828"/>
        <v>-1.2111421288402585E-3</v>
      </c>
      <c r="IE424" s="223">
        <f t="shared" ca="1" si="829"/>
        <v>1.0888196671877911E-3</v>
      </c>
      <c r="IF424" s="223">
        <f t="shared" ca="1" si="830"/>
        <v>1.1943841505850442E-3</v>
      </c>
      <c r="IG424" s="223">
        <f t="shared" ca="1" si="831"/>
        <v>4.000483160678382E-4</v>
      </c>
      <c r="IH424" s="223">
        <f t="shared" ca="1" si="832"/>
        <v>-1.1747487962953931E-3</v>
      </c>
      <c r="II424" s="223">
        <f t="shared" ca="1" si="833"/>
        <v>-4.5770787340162697E-4</v>
      </c>
      <c r="IJ424" s="223">
        <f t="shared" ca="1" si="834"/>
        <v>1.1522833692596262E-3</v>
      </c>
      <c r="IK424" s="223">
        <f t="shared" ca="1" si="835"/>
        <v>5.1426477237798173E-4</v>
      </c>
      <c r="IL424" s="223">
        <f t="shared" ca="1" si="836"/>
        <v>-1.1270419906592112E-3</v>
      </c>
      <c r="IM424" s="223">
        <f t="shared" ca="1" si="837"/>
        <v>-5.6958276247333827E-4</v>
      </c>
      <c r="IN424" s="223">
        <f t="shared" ca="1" si="838"/>
        <v>1.09908546918608E-3</v>
      </c>
      <c r="IO424" s="223">
        <f t="shared" ca="1" si="839"/>
        <v>6.2352857780433946E-4</v>
      </c>
      <c r="IP424" s="223">
        <f t="shared" ca="1" si="840"/>
        <v>-1.0684811545491268E-3</v>
      </c>
      <c r="IQ424" s="223">
        <f t="shared" ca="1" si="841"/>
        <v>-6.7597225817675759E-4</v>
      </c>
      <c r="IR424" s="223">
        <f t="shared" ca="1" si="842"/>
        <v>1.0353027752230039E-3</v>
      </c>
      <c r="IS424" s="223">
        <f t="shared" ca="1" si="843"/>
        <v>7.2678746217110966E-4</v>
      </c>
      <c r="IT424" s="223">
        <f t="shared" ca="1" si="844"/>
        <v>-9.9963026082955722E-4</v>
      </c>
      <c r="IU424" s="223">
        <f t="shared" ca="1" si="845"/>
        <v>-7.7585177150996923E-4</v>
      </c>
      <c r="IV424" s="223">
        <f t="shared" ca="1" si="846"/>
        <v>9.615495495805032E-4</v>
      </c>
      <c r="IW424" s="223">
        <f t="shared" ca="1" si="847"/>
        <v>8.2304698597467313E-4</v>
      </c>
      <c r="IX424" s="223">
        <f t="shared" ca="1" si="848"/>
        <v>-9.2115238124466947E-4</v>
      </c>
      <c r="IY424" s="223">
        <f t="shared" ca="1" si="849"/>
        <v>-8.6825940815976339E-4</v>
      </c>
      <c r="IZ424" s="223">
        <f t="shared" ca="1" si="850"/>
        <v>8.7853607613904447E-4</v>
      </c>
      <c r="JA424" s="223">
        <f t="shared" ca="1" si="851"/>
        <v>9.1138011738005559E-4</v>
      </c>
      <c r="JB424" s="223">
        <f t="shared" ca="1" si="852"/>
        <v>-8.3380330067532951E-4</v>
      </c>
    </row>
    <row r="425" spans="2:262">
      <c r="B425" s="230">
        <v>64</v>
      </c>
      <c r="C425" s="229">
        <f t="shared" si="853"/>
        <v>1.2500000000000007E-3</v>
      </c>
      <c r="D425" s="226">
        <f t="shared" ca="1" si="597"/>
        <v>58.134935503308725</v>
      </c>
      <c r="E425" s="225">
        <f ca="1">BR361</f>
        <v>3.4935503308721166E-2</v>
      </c>
      <c r="F425" s="224">
        <v>64</v>
      </c>
      <c r="G425" s="223">
        <f t="shared" ca="1" si="854"/>
        <v>-4.6090168580397199E-4</v>
      </c>
      <c r="H425" s="223">
        <f t="shared" ca="1" si="598"/>
        <v>3.6054431093785193E-4</v>
      </c>
      <c r="I425" s="223">
        <f t="shared" ca="1" si="599"/>
        <v>4.6090168580397204E-4</v>
      </c>
      <c r="J425" s="223">
        <f t="shared" ca="1" si="600"/>
        <v>-3.6054431093785188E-4</v>
      </c>
      <c r="K425" s="223">
        <f t="shared" ca="1" si="601"/>
        <v>-4.6090168580397209E-4</v>
      </c>
      <c r="L425" s="223">
        <f t="shared" ca="1" si="602"/>
        <v>3.6054431093785182E-4</v>
      </c>
      <c r="M425" s="223">
        <f t="shared" ca="1" si="603"/>
        <v>4.6090168580397215E-4</v>
      </c>
      <c r="N425" s="223">
        <f t="shared" ca="1" si="604"/>
        <v>-3.6054431093785177E-4</v>
      </c>
      <c r="O425" s="223">
        <f t="shared" ca="1" si="605"/>
        <v>-4.609016858039722E-4</v>
      </c>
      <c r="P425" s="223">
        <f t="shared" ca="1" si="606"/>
        <v>3.6054431093785172E-4</v>
      </c>
      <c r="Q425" s="223">
        <f t="shared" ca="1" si="607"/>
        <v>4.6090168580397285E-4</v>
      </c>
      <c r="R425" s="223">
        <f t="shared" ca="1" si="608"/>
        <v>-3.6054431093785166E-4</v>
      </c>
      <c r="S425" s="223">
        <f t="shared" ca="1" si="609"/>
        <v>-4.6090168580397161E-4</v>
      </c>
      <c r="T425" s="223">
        <f t="shared" ca="1" si="610"/>
        <v>3.6054431093785161E-4</v>
      </c>
      <c r="U425" s="223">
        <f t="shared" ca="1" si="611"/>
        <v>4.6090168580397296E-4</v>
      </c>
      <c r="V425" s="223">
        <f t="shared" ca="1" si="612"/>
        <v>-3.6054431093785155E-4</v>
      </c>
      <c r="W425" s="223">
        <f t="shared" ca="1" si="613"/>
        <v>-4.6090168580397171E-4</v>
      </c>
      <c r="X425" s="223">
        <f t="shared" ca="1" si="614"/>
        <v>3.605443109378515E-4</v>
      </c>
      <c r="Y425" s="223">
        <f t="shared" ca="1" si="615"/>
        <v>4.6090168580397307E-4</v>
      </c>
      <c r="Z425" s="223">
        <f t="shared" ca="1" si="616"/>
        <v>-3.6054431093785144E-4</v>
      </c>
      <c r="AA425" s="223">
        <f t="shared" ca="1" si="617"/>
        <v>-4.6090168580397182E-4</v>
      </c>
      <c r="AB425" s="223">
        <f t="shared" ca="1" si="618"/>
        <v>3.6054431093784971E-4</v>
      </c>
      <c r="AC425" s="223">
        <f t="shared" ca="1" si="619"/>
        <v>4.6090168580397312E-4</v>
      </c>
      <c r="AD425" s="223">
        <f t="shared" ca="1" si="620"/>
        <v>-3.6054431093785134E-4</v>
      </c>
      <c r="AE425" s="223">
        <f t="shared" ca="1" si="621"/>
        <v>-4.6090168580397188E-4</v>
      </c>
      <c r="AF425" s="223">
        <f t="shared" ca="1" si="622"/>
        <v>3.6054431093785291E-4</v>
      </c>
      <c r="AG425" s="223">
        <f t="shared" ca="1" si="623"/>
        <v>4.6090168580397323E-4</v>
      </c>
      <c r="AH425" s="223">
        <f t="shared" ca="1" si="624"/>
        <v>-3.6054431093785117E-4</v>
      </c>
      <c r="AI425" s="223">
        <f t="shared" ca="1" si="625"/>
        <v>-4.6090168580397199E-4</v>
      </c>
      <c r="AJ425" s="223">
        <f t="shared" ca="1" si="626"/>
        <v>3.6054431093784949E-4</v>
      </c>
      <c r="AK425" s="223">
        <f t="shared" ca="1" si="627"/>
        <v>4.6090168580397329E-4</v>
      </c>
      <c r="AL425" s="223">
        <f t="shared" ca="1" si="628"/>
        <v>-3.6054431093785106E-4</v>
      </c>
      <c r="AM425" s="223">
        <f t="shared" ca="1" si="629"/>
        <v>-4.6090168580397209E-4</v>
      </c>
      <c r="AN425" s="223">
        <f t="shared" ca="1" si="630"/>
        <v>3.6054431093785264E-4</v>
      </c>
      <c r="AO425" s="223">
        <f t="shared" ca="1" si="631"/>
        <v>4.6090168580397339E-4</v>
      </c>
      <c r="AP425" s="223">
        <f t="shared" ca="1" si="632"/>
        <v>-3.6054431093785096E-4</v>
      </c>
      <c r="AQ425" s="223">
        <f t="shared" ca="1" si="633"/>
        <v>-4.6090168580397215E-4</v>
      </c>
      <c r="AR425" s="223">
        <f t="shared" ca="1" si="634"/>
        <v>3.6054431093784928E-4</v>
      </c>
      <c r="AS425" s="223">
        <f t="shared" ca="1" si="635"/>
        <v>4.609016858039735E-4</v>
      </c>
      <c r="AT425" s="223">
        <f t="shared" ca="1" si="636"/>
        <v>-3.6054431093785085E-4</v>
      </c>
      <c r="AU425" s="223">
        <f t="shared" ca="1" si="637"/>
        <v>-4.609016858039748E-4</v>
      </c>
      <c r="AV425" s="223">
        <f t="shared" ca="1" si="638"/>
        <v>3.6054431093785242E-4</v>
      </c>
      <c r="AW425" s="223">
        <f t="shared" ca="1" si="639"/>
        <v>4.6090168580397356E-4</v>
      </c>
      <c r="AX425" s="223">
        <f t="shared" ca="1" si="640"/>
        <v>-3.6054431093784749E-4</v>
      </c>
      <c r="AY425" s="223">
        <f t="shared" ca="1" si="641"/>
        <v>-4.6090168580397237E-4</v>
      </c>
      <c r="AZ425" s="223">
        <f t="shared" ca="1" si="642"/>
        <v>3.6054431093784906E-4</v>
      </c>
      <c r="BA425" s="223">
        <f t="shared" ca="1" si="643"/>
        <v>4.6090168580397112E-4</v>
      </c>
      <c r="BB425" s="223">
        <f t="shared" ca="1" si="644"/>
        <v>-3.6054431093785063E-4</v>
      </c>
      <c r="BC425" s="223">
        <f t="shared" ca="1" si="645"/>
        <v>-4.6090168580397497E-4</v>
      </c>
      <c r="BD425" s="223">
        <f t="shared" ca="1" si="646"/>
        <v>3.605443109378522E-4</v>
      </c>
      <c r="BE425" s="223">
        <f t="shared" ca="1" si="647"/>
        <v>4.6090168580397377E-4</v>
      </c>
      <c r="BF425" s="223">
        <f t="shared" ca="1" si="648"/>
        <v>-3.6054431093785378E-4</v>
      </c>
      <c r="BG425" s="223">
        <f t="shared" ca="1" si="649"/>
        <v>-4.6090168580397253E-4</v>
      </c>
      <c r="BH425" s="223">
        <f t="shared" ca="1" si="650"/>
        <v>3.6054431093784884E-4</v>
      </c>
      <c r="BI425" s="223">
        <f t="shared" ca="1" si="651"/>
        <v>4.6090168580397128E-4</v>
      </c>
      <c r="BJ425" s="223">
        <f t="shared" ca="1" si="652"/>
        <v>-3.6054431093785041E-4</v>
      </c>
      <c r="BK425" s="223">
        <f t="shared" ca="1" si="653"/>
        <v>-4.6090168580397518E-4</v>
      </c>
      <c r="BL425" s="223">
        <f t="shared" ca="1" si="654"/>
        <v>3.6054431093785199E-4</v>
      </c>
      <c r="BM425" s="223">
        <f t="shared" ca="1" si="655"/>
        <v>4.6090168580397394E-4</v>
      </c>
      <c r="BN425" s="223">
        <f t="shared" ca="1" si="656"/>
        <v>-3.60544310937847E-4</v>
      </c>
      <c r="BO425" s="223">
        <f t="shared" ca="1" si="657"/>
        <v>-4.6090168580397269E-4</v>
      </c>
      <c r="BP425" s="223">
        <f t="shared" ca="1" si="658"/>
        <v>3.6054431093784863E-4</v>
      </c>
      <c r="BQ425" s="223">
        <f t="shared" ca="1" si="659"/>
        <v>4.6090168580397144E-4</v>
      </c>
      <c r="BR425" s="223">
        <f t="shared" ca="1" si="660"/>
        <v>-3.605443109378502E-4</v>
      </c>
      <c r="BS425" s="223">
        <f t="shared" ca="1" si="661"/>
        <v>-4.6090168580397535E-4</v>
      </c>
      <c r="BT425" s="223">
        <f t="shared" ca="1" si="662"/>
        <v>3.6054431093785177E-4</v>
      </c>
      <c r="BU425" s="223">
        <f t="shared" ca="1" si="663"/>
        <v>4.609016858039741E-4</v>
      </c>
      <c r="BV425" s="223">
        <f t="shared" ca="1" si="664"/>
        <v>-3.6054431093785334E-4</v>
      </c>
      <c r="BW425" s="223">
        <f t="shared" ca="1" si="665"/>
        <v>-4.6090168580397285E-4</v>
      </c>
      <c r="BX425" s="223">
        <f t="shared" ca="1" si="666"/>
        <v>3.6054431093784835E-4</v>
      </c>
      <c r="BY425" s="223">
        <f t="shared" ca="1" si="667"/>
        <v>4.6090168580397161E-4</v>
      </c>
      <c r="BZ425" s="223">
        <f t="shared" ca="1" si="668"/>
        <v>-3.6054431093784998E-4</v>
      </c>
      <c r="CA425" s="223">
        <f t="shared" ca="1" si="669"/>
        <v>-4.6090168580397551E-4</v>
      </c>
      <c r="CB425" s="223">
        <f t="shared" ca="1" si="670"/>
        <v>3.6054431093785155E-4</v>
      </c>
      <c r="CC425" s="223">
        <f t="shared" ca="1" si="671"/>
        <v>4.6090168580397426E-4</v>
      </c>
      <c r="CD425" s="223">
        <f t="shared" ca="1" si="672"/>
        <v>-3.6054431093784657E-4</v>
      </c>
      <c r="CE425" s="223">
        <f t="shared" ca="1" si="673"/>
        <v>-4.6090168580397307E-4</v>
      </c>
      <c r="CF425" s="223">
        <f t="shared" ca="1" si="674"/>
        <v>3.6054431093784814E-4</v>
      </c>
      <c r="CG425" s="223">
        <f t="shared" ca="1" si="675"/>
        <v>4.6090168580397182E-4</v>
      </c>
      <c r="CH425" s="223">
        <f t="shared" ca="1" si="676"/>
        <v>-3.6054431093784971E-4</v>
      </c>
      <c r="CI425" s="223">
        <f t="shared" ca="1" si="677"/>
        <v>-4.6090168580397567E-4</v>
      </c>
      <c r="CJ425" s="223">
        <f t="shared" ca="1" si="678"/>
        <v>3.6054431093784478E-4</v>
      </c>
      <c r="CK425" s="223">
        <f t="shared" ca="1" si="679"/>
        <v>4.6090168580396933E-4</v>
      </c>
      <c r="CL425" s="223">
        <f t="shared" ca="1" si="680"/>
        <v>-3.6054431093785291E-4</v>
      </c>
      <c r="CM425" s="223">
        <f t="shared" ca="1" si="681"/>
        <v>-4.6090168580397323E-4</v>
      </c>
      <c r="CN425" s="223">
        <f t="shared" ca="1" si="682"/>
        <v>3.6054431093784792E-4</v>
      </c>
      <c r="CO425" s="223">
        <f t="shared" ca="1" si="683"/>
        <v>4.6090168580397714E-4</v>
      </c>
      <c r="CP425" s="223">
        <f t="shared" ca="1" si="684"/>
        <v>-3.6054431093784293E-4</v>
      </c>
      <c r="CQ425" s="223">
        <f t="shared" ca="1" si="685"/>
        <v>-4.6090168580397074E-4</v>
      </c>
      <c r="CR425" s="223">
        <f t="shared" ca="1" si="686"/>
        <v>3.6054431093785106E-4</v>
      </c>
      <c r="CS425" s="223">
        <f t="shared" ca="1" si="687"/>
        <v>4.6090168580397464E-4</v>
      </c>
      <c r="CT425" s="223">
        <f t="shared" ca="1" si="688"/>
        <v>-3.6054431093784613E-4</v>
      </c>
      <c r="CU425" s="223">
        <f t="shared" ca="1" si="689"/>
        <v>-4.6090168580397854E-4</v>
      </c>
      <c r="CV425" s="223">
        <f t="shared" ca="1" si="690"/>
        <v>3.6054431093785426E-4</v>
      </c>
      <c r="CW425" s="223">
        <f t="shared" ca="1" si="691"/>
        <v>4.6090168580397215E-4</v>
      </c>
      <c r="CX425" s="223">
        <f t="shared" ca="1" si="692"/>
        <v>-3.6054431093784928E-4</v>
      </c>
      <c r="CY425" s="223">
        <f t="shared" ca="1" si="693"/>
        <v>-4.6090168580397605E-4</v>
      </c>
      <c r="CZ425" s="223">
        <f t="shared" ca="1" si="694"/>
        <v>3.6054431093784429E-4</v>
      </c>
      <c r="DA425" s="223">
        <f t="shared" ca="1" si="695"/>
        <v>4.6090168580396971E-4</v>
      </c>
      <c r="DB425" s="223">
        <f t="shared" ca="1" si="696"/>
        <v>-3.6054431093785242E-4</v>
      </c>
      <c r="DC425" s="223">
        <f t="shared" ca="1" si="697"/>
        <v>-4.6090168580397356E-4</v>
      </c>
      <c r="DD425" s="223">
        <f t="shared" ca="1" si="698"/>
        <v>3.6054431093784749E-4</v>
      </c>
      <c r="DE425" s="223">
        <f t="shared" ca="1" si="699"/>
        <v>4.6090168580397746E-4</v>
      </c>
      <c r="DF425" s="223">
        <f t="shared" ca="1" si="700"/>
        <v>-3.6054431093785562E-4</v>
      </c>
      <c r="DG425" s="223">
        <f t="shared" ca="1" si="701"/>
        <v>-4.6090168580397112E-4</v>
      </c>
      <c r="DH425" s="223">
        <f t="shared" ca="1" si="702"/>
        <v>3.6054431093785063E-4</v>
      </c>
      <c r="DI425" s="223">
        <f t="shared" ca="1" si="703"/>
        <v>4.6090168580397497E-4</v>
      </c>
      <c r="DJ425" s="223">
        <f t="shared" ca="1" si="704"/>
        <v>-3.6054431093784564E-4</v>
      </c>
      <c r="DK425" s="223">
        <f t="shared" ca="1" si="705"/>
        <v>-4.6090168580397887E-4</v>
      </c>
      <c r="DL425" s="223">
        <f t="shared" ca="1" si="706"/>
        <v>3.6054431093785378E-4</v>
      </c>
      <c r="DM425" s="223">
        <f t="shared" ca="1" si="707"/>
        <v>4.6090168580397253E-4</v>
      </c>
      <c r="DN425" s="223">
        <f t="shared" ca="1" si="708"/>
        <v>-3.6054431093784884E-4</v>
      </c>
      <c r="DO425" s="223">
        <f t="shared" ca="1" si="709"/>
        <v>-4.6090168580397638E-4</v>
      </c>
      <c r="DP425" s="223">
        <f t="shared" ca="1" si="710"/>
        <v>3.6054431093784385E-4</v>
      </c>
      <c r="DQ425" s="223">
        <f t="shared" ca="1" si="711"/>
        <v>4.6090168580397003E-4</v>
      </c>
      <c r="DR425" s="223">
        <f t="shared" ca="1" si="712"/>
        <v>-3.6054431093785199E-4</v>
      </c>
      <c r="DS425" s="223">
        <f t="shared" ca="1" si="713"/>
        <v>-4.6090168580397394E-4</v>
      </c>
      <c r="DT425" s="223">
        <f t="shared" ca="1" si="714"/>
        <v>3.60544310937847E-4</v>
      </c>
      <c r="DU425" s="223">
        <f t="shared" ca="1" si="715"/>
        <v>4.6090168580397784E-4</v>
      </c>
      <c r="DV425" s="223">
        <f t="shared" ca="1" si="716"/>
        <v>-3.6054431093784207E-4</v>
      </c>
      <c r="DW425" s="223">
        <f t="shared" ca="1" si="717"/>
        <v>-4.6090168580397144E-4</v>
      </c>
      <c r="DX425" s="223">
        <f t="shared" ca="1" si="718"/>
        <v>3.605443109378502E-4</v>
      </c>
      <c r="DY425" s="223">
        <f t="shared" ca="1" si="719"/>
        <v>4.6090168580397535E-4</v>
      </c>
      <c r="DZ425" s="223">
        <f t="shared" ca="1" si="720"/>
        <v>-3.6054431093784521E-4</v>
      </c>
      <c r="EA425" s="223">
        <f t="shared" ca="1" si="721"/>
        <v>-4.6090168580397925E-4</v>
      </c>
      <c r="EB425" s="223">
        <f t="shared" ca="1" si="722"/>
        <v>3.6054431093785334E-4</v>
      </c>
      <c r="EC425" s="223">
        <f t="shared" ca="1" si="723"/>
        <v>4.6090168580397285E-4</v>
      </c>
      <c r="ED425" s="223">
        <f t="shared" ca="1" si="724"/>
        <v>-3.6054431093784835E-4</v>
      </c>
      <c r="EE425" s="223">
        <f t="shared" ca="1" si="725"/>
        <v>-4.6090168580397676E-4</v>
      </c>
      <c r="EF425" s="223">
        <f t="shared" ca="1" si="726"/>
        <v>3.6054431093784342E-4</v>
      </c>
      <c r="EG425" s="223">
        <f t="shared" ca="1" si="727"/>
        <v>4.6090168580397041E-4</v>
      </c>
      <c r="EH425" s="223">
        <f t="shared" ca="1" si="728"/>
        <v>-3.6054431093785155E-4</v>
      </c>
      <c r="EI425" s="223">
        <f t="shared" ca="1" si="729"/>
        <v>-4.6090168580397426E-4</v>
      </c>
      <c r="EJ425" s="223">
        <f t="shared" ca="1" si="730"/>
        <v>3.6054431093784657E-4</v>
      </c>
      <c r="EK425" s="223">
        <f t="shared" ca="1" si="731"/>
        <v>4.6090168580397817E-4</v>
      </c>
      <c r="EL425" s="223">
        <f t="shared" ca="1" si="732"/>
        <v>-3.605443109378547E-4</v>
      </c>
      <c r="EM425" s="223">
        <f t="shared" ca="1" si="733"/>
        <v>-4.6090168580397182E-4</v>
      </c>
      <c r="EN425" s="223">
        <f t="shared" ca="1" si="734"/>
        <v>3.6054431093784971E-4</v>
      </c>
      <c r="EO425" s="223">
        <f t="shared" ca="1" si="735"/>
        <v>4.6090168580397567E-4</v>
      </c>
      <c r="EP425" s="223">
        <f t="shared" ca="1" si="736"/>
        <v>-3.6054431093784478E-4</v>
      </c>
      <c r="EQ425" s="223">
        <f t="shared" ca="1" si="737"/>
        <v>-4.6090168580397957E-4</v>
      </c>
      <c r="ER425" s="223">
        <f t="shared" ca="1" si="738"/>
        <v>3.6054431093785291E-4</v>
      </c>
      <c r="ES425" s="223">
        <f t="shared" ca="1" si="739"/>
        <v>4.6090168580397323E-4</v>
      </c>
      <c r="ET425" s="223">
        <f t="shared" ca="1" si="740"/>
        <v>-3.6054431093784792E-4</v>
      </c>
      <c r="EU425" s="223">
        <f t="shared" ca="1" si="741"/>
        <v>-4.6090168580397714E-4</v>
      </c>
      <c r="EV425" s="223">
        <f t="shared" ca="1" si="742"/>
        <v>3.6054431093784293E-4</v>
      </c>
      <c r="EW425" s="223">
        <f t="shared" ca="1" si="743"/>
        <v>4.6090168580397074E-4</v>
      </c>
      <c r="EX425" s="223">
        <f t="shared" ca="1" si="744"/>
        <v>-3.6054431093785106E-4</v>
      </c>
      <c r="EY425" s="223">
        <f t="shared" ca="1" si="745"/>
        <v>-4.6090168580397464E-4</v>
      </c>
      <c r="EZ425" s="223">
        <f t="shared" ca="1" si="746"/>
        <v>3.6054431093784613E-4</v>
      </c>
      <c r="FA425" s="223">
        <f t="shared" ca="1" si="747"/>
        <v>4.6090168580397854E-4</v>
      </c>
      <c r="FB425" s="223">
        <f t="shared" ca="1" si="748"/>
        <v>-3.6054431093784114E-4</v>
      </c>
      <c r="FC425" s="223">
        <f t="shared" ca="1" si="749"/>
        <v>-4.6090168580397215E-4</v>
      </c>
      <c r="FD425" s="223">
        <f t="shared" ca="1" si="750"/>
        <v>3.6054431093784928E-4</v>
      </c>
      <c r="FE425" s="223">
        <f t="shared" ca="1" si="751"/>
        <v>4.6090168580397605E-4</v>
      </c>
      <c r="FF425" s="223">
        <f t="shared" ca="1" si="752"/>
        <v>-3.6054431093784429E-4</v>
      </c>
      <c r="FG425" s="223">
        <f t="shared" ca="1" si="753"/>
        <v>-4.6090168580397995E-4</v>
      </c>
      <c r="FH425" s="223">
        <f t="shared" ca="1" si="754"/>
        <v>3.6054431093785242E-4</v>
      </c>
      <c r="FI425" s="223">
        <f t="shared" ca="1" si="755"/>
        <v>4.6090168580397356E-4</v>
      </c>
      <c r="FJ425" s="223">
        <f t="shared" ca="1" si="756"/>
        <v>-3.6054431093784749E-4</v>
      </c>
      <c r="FK425" s="223">
        <f t="shared" ca="1" si="757"/>
        <v>-4.6090168580397746E-4</v>
      </c>
      <c r="FL425" s="223">
        <f t="shared" ca="1" si="758"/>
        <v>3.605443109378425E-4</v>
      </c>
      <c r="FM425" s="223">
        <f t="shared" ca="1" si="759"/>
        <v>4.6090168580398136E-4</v>
      </c>
      <c r="FN425" s="223">
        <f t="shared" ca="1" si="760"/>
        <v>-3.6054431093783751E-4</v>
      </c>
      <c r="FO425" s="223">
        <f t="shared" ca="1" si="761"/>
        <v>-4.6090168580398521E-4</v>
      </c>
      <c r="FP425" s="223">
        <f t="shared" ca="1" si="762"/>
        <v>3.6054431093785876E-4</v>
      </c>
      <c r="FQ425" s="223">
        <f t="shared" ca="1" si="763"/>
        <v>4.6090168580396862E-4</v>
      </c>
      <c r="FR425" s="223">
        <f t="shared" ca="1" si="764"/>
        <v>-3.6054431093785378E-4</v>
      </c>
      <c r="FS425" s="223">
        <f t="shared" ca="1" si="765"/>
        <v>-4.6090168580397253E-4</v>
      </c>
      <c r="FT425" s="223">
        <f t="shared" ca="1" si="766"/>
        <v>3.6054431093784884E-4</v>
      </c>
      <c r="FU425" s="223">
        <f t="shared" ca="1" si="767"/>
        <v>4.6090168580397638E-4</v>
      </c>
      <c r="FV425" s="223">
        <f t="shared" ca="1" si="768"/>
        <v>-3.6054431093784385E-4</v>
      </c>
      <c r="FW425" s="223">
        <f t="shared" ca="1" si="769"/>
        <v>-4.6090168580398028E-4</v>
      </c>
      <c r="FX425" s="223">
        <f t="shared" ca="1" si="770"/>
        <v>3.6054431093783887E-4</v>
      </c>
      <c r="FY425" s="223">
        <f t="shared" ca="1" si="771"/>
        <v>4.6090168580398418E-4</v>
      </c>
      <c r="FZ425" s="223">
        <f t="shared" ca="1" si="772"/>
        <v>-3.6054431093783393E-4</v>
      </c>
      <c r="GA425" s="223">
        <f t="shared" ca="1" si="773"/>
        <v>-4.6090168580396759E-4</v>
      </c>
      <c r="GB425" s="223">
        <f t="shared" ca="1" si="774"/>
        <v>3.6054431093785513E-4</v>
      </c>
      <c r="GC425" s="223">
        <f t="shared" ca="1" si="775"/>
        <v>4.6090168580397144E-4</v>
      </c>
      <c r="GD425" s="223">
        <f t="shared" ca="1" si="776"/>
        <v>-3.605443109378502E-4</v>
      </c>
      <c r="GE425" s="223">
        <f t="shared" ca="1" si="777"/>
        <v>-4.6090168580397535E-4</v>
      </c>
      <c r="GF425" s="223">
        <f t="shared" ca="1" si="778"/>
        <v>3.6054431093784521E-4</v>
      </c>
      <c r="GG425" s="223">
        <f t="shared" ca="1" si="779"/>
        <v>4.6090168580397925E-4</v>
      </c>
      <c r="GH425" s="223">
        <f t="shared" ca="1" si="780"/>
        <v>-3.6054431093784022E-4</v>
      </c>
      <c r="GI425" s="223">
        <f t="shared" ca="1" si="781"/>
        <v>-4.609016858039831E-4</v>
      </c>
      <c r="GJ425" s="223">
        <f t="shared" ca="1" si="782"/>
        <v>3.6054431093783529E-4</v>
      </c>
      <c r="GK425" s="223">
        <f t="shared" ca="1" si="783"/>
        <v>4.6090168580396651E-4</v>
      </c>
      <c r="GL425" s="223">
        <f t="shared" ca="1" si="784"/>
        <v>-3.6054431093785649E-4</v>
      </c>
      <c r="GM425" s="223">
        <f t="shared" ca="1" si="785"/>
        <v>-4.6090168580397041E-4</v>
      </c>
      <c r="GN425" s="223">
        <f t="shared" ca="1" si="786"/>
        <v>3.6054431093785155E-4</v>
      </c>
      <c r="GO425" s="223">
        <f t="shared" ca="1" si="787"/>
        <v>4.6090168580397426E-4</v>
      </c>
      <c r="GP425" s="223">
        <f t="shared" ca="1" si="788"/>
        <v>-3.6054431093784657E-4</v>
      </c>
      <c r="GQ425" s="223">
        <f t="shared" ca="1" si="789"/>
        <v>-4.6090168580397817E-4</v>
      </c>
      <c r="GR425" s="223">
        <f t="shared" ca="1" si="790"/>
        <v>3.6054431093784158E-4</v>
      </c>
      <c r="GS425" s="223">
        <f t="shared" ca="1" si="791"/>
        <v>4.6090168580398207E-4</v>
      </c>
      <c r="GT425" s="223">
        <f t="shared" ca="1" si="792"/>
        <v>-3.6054431093783664E-4</v>
      </c>
      <c r="GU425" s="223">
        <f t="shared" ca="1" si="793"/>
        <v>-4.6090168580398592E-4</v>
      </c>
      <c r="GV425" s="223">
        <f t="shared" ca="1" si="794"/>
        <v>3.6054431093785784E-4</v>
      </c>
      <c r="GW425" s="223">
        <f t="shared" ca="1" si="795"/>
        <v>4.6090168580396933E-4</v>
      </c>
      <c r="GX425" s="223">
        <f t="shared" ca="1" si="796"/>
        <v>-3.6054431093785291E-4</v>
      </c>
      <c r="GY425" s="223">
        <f t="shared" ca="1" si="797"/>
        <v>-4.6090168580397323E-4</v>
      </c>
      <c r="GZ425" s="223">
        <f t="shared" ca="1" si="798"/>
        <v>3.6054431093784792E-4</v>
      </c>
      <c r="HA425" s="223">
        <f t="shared" ca="1" si="799"/>
        <v>4.6090168580397714E-4</v>
      </c>
      <c r="HB425" s="223">
        <f t="shared" ca="1" si="800"/>
        <v>-3.6054431093784293E-4</v>
      </c>
      <c r="HC425" s="223">
        <f t="shared" ca="1" si="801"/>
        <v>-4.6090168580398098E-4</v>
      </c>
      <c r="HD425" s="223">
        <f t="shared" ca="1" si="802"/>
        <v>3.60544310937838E-4</v>
      </c>
      <c r="HE425" s="223">
        <f t="shared" ca="1" si="803"/>
        <v>4.6090168580398489E-4</v>
      </c>
      <c r="HF425" s="223">
        <f t="shared" ca="1" si="804"/>
        <v>-3.605443109378592E-4</v>
      </c>
      <c r="HG425" s="223">
        <f t="shared" ca="1" si="805"/>
        <v>-4.609016858039683E-4</v>
      </c>
      <c r="HH425" s="223">
        <f t="shared" ca="1" si="806"/>
        <v>3.6054431093785426E-4</v>
      </c>
      <c r="HI425" s="223">
        <f t="shared" ca="1" si="807"/>
        <v>4.6090168580397215E-4</v>
      </c>
      <c r="HJ425" s="223">
        <f t="shared" ca="1" si="808"/>
        <v>-3.6054431093784928E-4</v>
      </c>
      <c r="HK425" s="223">
        <f t="shared" ca="1" si="809"/>
        <v>-4.6090168580397605E-4</v>
      </c>
      <c r="HL425" s="223">
        <f t="shared" ca="1" si="810"/>
        <v>3.6054431093784429E-4</v>
      </c>
      <c r="HM425" s="223">
        <f t="shared" ca="1" si="811"/>
        <v>4.6090168580397995E-4</v>
      </c>
      <c r="HN425" s="223">
        <f t="shared" ca="1" si="812"/>
        <v>-3.6054431093783936E-4</v>
      </c>
      <c r="HO425" s="223">
        <f t="shared" ca="1" si="813"/>
        <v>-4.609016858039838E-4</v>
      </c>
      <c r="HP425" s="223">
        <f t="shared" ca="1" si="814"/>
        <v>3.6054431093783437E-4</v>
      </c>
      <c r="HQ425" s="223">
        <f t="shared" ca="1" si="815"/>
        <v>4.6090168580396722E-4</v>
      </c>
      <c r="HR425" s="223">
        <f t="shared" ca="1" si="816"/>
        <v>-3.6054431093785562E-4</v>
      </c>
      <c r="HS425" s="223">
        <f t="shared" ca="1" si="817"/>
        <v>-4.6090168580397112E-4</v>
      </c>
      <c r="HT425" s="223">
        <f t="shared" ca="1" si="818"/>
        <v>3.6054431093785063E-4</v>
      </c>
      <c r="HU425" s="223">
        <f t="shared" ca="1" si="819"/>
        <v>4.6090168580397497E-4</v>
      </c>
      <c r="HV425" s="223">
        <f t="shared" ca="1" si="820"/>
        <v>-3.6054431093784564E-4</v>
      </c>
      <c r="HW425" s="223">
        <f t="shared" ca="1" si="821"/>
        <v>-4.6090168580397887E-4</v>
      </c>
      <c r="HX425" s="223">
        <f t="shared" ca="1" si="822"/>
        <v>3.6054431093784071E-4</v>
      </c>
      <c r="HY425" s="223">
        <f t="shared" ca="1" si="823"/>
        <v>4.6090168580398277E-4</v>
      </c>
      <c r="HZ425" s="223">
        <f t="shared" ca="1" si="824"/>
        <v>-3.6054431093783572E-4</v>
      </c>
      <c r="IA425" s="223">
        <f t="shared" ca="1" si="825"/>
        <v>-4.6090168580398668E-4</v>
      </c>
      <c r="IB425" s="223">
        <f t="shared" ca="1" si="826"/>
        <v>3.6054431093785697E-4</v>
      </c>
      <c r="IC425" s="223">
        <f t="shared" ca="1" si="827"/>
        <v>4.6090168580397003E-4</v>
      </c>
      <c r="ID425" s="223">
        <f t="shared" ca="1" si="828"/>
        <v>-3.6054431093785199E-4</v>
      </c>
      <c r="IE425" s="223">
        <f t="shared" ca="1" si="829"/>
        <v>4.6090168580397003E-4</v>
      </c>
      <c r="IF425" s="223">
        <f t="shared" ca="1" si="830"/>
        <v>3.60544310937847E-4</v>
      </c>
      <c r="IG425" s="223">
        <f t="shared" ca="1" si="831"/>
        <v>4.6090168580397784E-4</v>
      </c>
      <c r="IH425" s="223">
        <f t="shared" ca="1" si="832"/>
        <v>-3.6054431093784207E-4</v>
      </c>
      <c r="II425" s="223">
        <f t="shared" ca="1" si="833"/>
        <v>-4.6090168580398169E-4</v>
      </c>
      <c r="IJ425" s="223">
        <f t="shared" ca="1" si="834"/>
        <v>3.6054431093783708E-4</v>
      </c>
      <c r="IK425" s="223">
        <f t="shared" ca="1" si="835"/>
        <v>4.6090168580398559E-4</v>
      </c>
      <c r="IL425" s="223">
        <f t="shared" ca="1" si="836"/>
        <v>-3.6054431093783209E-4</v>
      </c>
      <c r="IM425" s="223">
        <f t="shared" ca="1" si="837"/>
        <v>-4.60901685803969E-4</v>
      </c>
      <c r="IN425" s="223">
        <f t="shared" ca="1" si="838"/>
        <v>3.6054431093785334E-4</v>
      </c>
      <c r="IO425" s="223">
        <f t="shared" ca="1" si="839"/>
        <v>4.6090168580397285E-4</v>
      </c>
      <c r="IP425" s="223">
        <f t="shared" ca="1" si="840"/>
        <v>-3.6054431093784835E-4</v>
      </c>
      <c r="IQ425" s="223">
        <f t="shared" ca="1" si="841"/>
        <v>-4.6090168580397676E-4</v>
      </c>
      <c r="IR425" s="223">
        <f t="shared" ca="1" si="842"/>
        <v>3.6054431093784342E-4</v>
      </c>
      <c r="IS425" s="223">
        <f t="shared" ca="1" si="843"/>
        <v>4.6090168580398066E-4</v>
      </c>
      <c r="IT425" s="223">
        <f t="shared" ca="1" si="844"/>
        <v>-3.6054431093783843E-4</v>
      </c>
      <c r="IU425" s="223">
        <f t="shared" ca="1" si="845"/>
        <v>-4.6090168580398451E-4</v>
      </c>
      <c r="IV425" s="223">
        <f t="shared" ca="1" si="846"/>
        <v>3.6054431093783345E-4</v>
      </c>
      <c r="IW425" s="223">
        <f t="shared" ca="1" si="847"/>
        <v>4.6090168580396792E-4</v>
      </c>
      <c r="IX425" s="223">
        <f t="shared" ca="1" si="848"/>
        <v>-3.605443109378547E-4</v>
      </c>
      <c r="IY425" s="223">
        <f t="shared" ca="1" si="849"/>
        <v>-4.6090168580397182E-4</v>
      </c>
      <c r="IZ425" s="223">
        <f t="shared" ca="1" si="850"/>
        <v>3.6054431093784971E-4</v>
      </c>
      <c r="JA425" s="223">
        <f t="shared" ca="1" si="851"/>
        <v>4.6090168580397567E-4</v>
      </c>
      <c r="JB425" s="223">
        <f t="shared" ca="1" si="852"/>
        <v>-3.6054431093784478E-4</v>
      </c>
    </row>
    <row r="426" spans="2:262">
      <c r="B426" s="230">
        <v>65</v>
      </c>
      <c r="C426" s="229">
        <f t="shared" si="853"/>
        <v>1.2695312500000007E-3</v>
      </c>
      <c r="D426" s="226">
        <f t="shared" ref="D426:D489" ca="1" si="855">Vo_set2+E426</f>
        <v>58.038848453733358</v>
      </c>
      <c r="E426" s="225">
        <f ca="1">BS361</f>
        <v>-6.115154626664137E-2</v>
      </c>
      <c r="F426" s="224">
        <v>65</v>
      </c>
      <c r="G426" s="223">
        <f t="shared" ref="G426:G489" ca="1" si="856">2*IMREAL(K165)*COS(2*PI()*B165*1/Nt_load2)-2*IMAGINARY(K165)*SIN(2*PI()*B165*1/Nt_load2)</f>
        <v>1.8610732933787118E-4</v>
      </c>
      <c r="H426" s="223">
        <f t="shared" ref="H426:H489" ca="1" si="857">2*IMREAL(K165)*COS(2*PI()*B165*2/Nt_load2)-2*IMAGINARY(K165)*SIN(2*PI()*B165*2/Nt_load2)</f>
        <v>-2.4642038737083313E-4</v>
      </c>
      <c r="I426" s="223">
        <f t="shared" ref="I426:I489" ca="1" si="858">2*IMREAL(K165)*COS(2*PI()*B165*3/Nt_load2)-2*IMAGINARY(K165)*SIN(2*PI()*B165*3/Nt_load2)</f>
        <v>-1.7401241125952687E-4</v>
      </c>
      <c r="J426" s="223">
        <f t="shared" ref="J426:J489" ca="1" si="859">2*IMREAL(K165)*COS(2*PI()*B165*4/Nt_load2)-2*IMAGINARY(K165)*SIN(2*PI()*B165*4/Nt_load2)</f>
        <v>2.5496134407191918E-4</v>
      </c>
      <c r="K426" s="223">
        <f t="shared" ref="K426:K489" ca="1" si="860">2*IMREAL(K165)*COS(2*PI()*B165*5/Nt_load2)-2*IMAGINARY(K165)*SIN(2*PI()*B165*5/Nt_load2)</f>
        <v>1.6149828204077126E-4</v>
      </c>
      <c r="L426" s="223">
        <f t="shared" ref="L426:L489" ca="1" si="861">2*IMREAL(K165)*COS(2*PI()*B165*6/Nt_load2)-2*IMAGINARY(K165)*SIN(2*PI()*B165*6/Nt_load2)</f>
        <v>-2.6288807656315975E-4</v>
      </c>
      <c r="M426" s="223">
        <f t="shared" ref="M426:M489" ca="1" si="862">2*IMREAL(K165)*COS(2*PI()*B165*7/Nt_load2)-2*IMAGINARY(K165)*SIN(2*PI()*B165*7/Nt_load2)</f>
        <v>-1.4859508931500085E-4</v>
      </c>
      <c r="N426" s="223">
        <f t="shared" ref="N426:N489" ca="1" si="863">2*IMREAL(K165)*COS(2*PI()*B165*8/Nt_load2)-2*IMAGINARY(K165)*SIN(2*PI()*B165*8/Nt_load2)</f>
        <v>2.7018148865168371E-4</v>
      </c>
      <c r="O426" s="223">
        <f t="shared" ref="O426:O489" ca="1" si="864">2*IMREAL(K165)*COS(2*PI()*B165*9/Nt_load2)-2*IMAGINARY(K165)*SIN(2*PI()*B165*9/Nt_load2)</f>
        <v>1.3533391800367727E-4</v>
      </c>
      <c r="P426" s="223">
        <f t="shared" ref="P426:P489" ca="1" si="865">2*IMREAL(K165)*COS(2*PI()*B165*10/Nt_load2)-2*IMAGINARY(K165)*SIN(2*PI()*B165*10/Nt_load2)</f>
        <v>-2.7682400986894231E-4</v>
      </c>
      <c r="Q426" s="223">
        <f t="shared" ref="Q426:Q489" ca="1" si="866">2*IMREAL(K165)*COS(2*PI()*B165*11/Nt_load2)-2*IMAGINARY(K165)*SIN(2*PI()*B165*11/Nt_load2)</f>
        <v>-1.2174671543003255E-4</v>
      </c>
      <c r="R426" s="223">
        <f t="shared" ref="R426:R489" ca="1" si="867">2*IMREAL(K165)*COS(2*PI()*B165*12/Nt_load2)-2*IMAGINARY(K165)*SIN(2*PI()*B165*12/Nt_load2)</f>
        <v>2.8279963779950703E-4</v>
      </c>
      <c r="S426" s="223">
        <f t="shared" ref="S426:S489" ca="1" si="868">2*IMREAL(K165)*COS(2*PI()*B165*13/Nt_load2)-2*IMAGINARY(K165)*SIN(2*PI()*B165*13/Nt_load2)</f>
        <v>1.0786621435516307E-4</v>
      </c>
      <c r="T426" s="223">
        <f t="shared" ref="T426:T489" ca="1" si="869">2*IMREAL(K165)*COS(2*PI()*B165*14/Nt_load2)-2*IMAGINARY(K165)*SIN(2*PI()*B165*14/Nt_load2)</f>
        <v>-2.880939766322898E-4</v>
      </c>
      <c r="U426" s="223">
        <f t="shared" ref="U426:U489" ca="1" si="870">2*IMREAL(K165)*COS(2*PI()*B165*15/Nt_load2)-2*IMAGINARY(K165)*SIN(2*PI()*B165*15/Nt_load2)</f>
        <v>-9.372585412194849E-5</v>
      </c>
      <c r="V426" s="223">
        <f t="shared" ref="V426:V489" ca="1" si="871">2*IMREAL(K165)*COS(2*PI()*B165*16/Nt_load2)-2*IMAGINARY(K165)*SIN(2*PI()*B165*16/Nt_load2)</f>
        <v>2.9269427184131375E-4</v>
      </c>
      <c r="W426" s="223">
        <f t="shared" ref="W426:W489" ca="1" si="872">2*IMREAL(K165)*COS(2*PI()*B165*17/Nt_load2)-2*IMAGINARY(K165)*SIN(2*PI()*B165*17/Nt_load2)</f>
        <v>7.9359700096737863E-5</v>
      </c>
      <c r="X426" s="223">
        <f t="shared" ref="X426:X489" ca="1" si="873">2*IMREAL(K165)*COS(2*PI()*B165*18/Nt_load2)-2*IMAGINARY(K165)*SIN(2*PI()*B165*18/Nt_load2)</f>
        <v>-2.9658944091248148E-4</v>
      </c>
      <c r="Y426" s="223">
        <f t="shared" ref="Y426:Y489" ca="1" si="874">2*IMREAL(K165)*COS(2*PI()*B165*19/Nt_load2)-2*IMAGINARY(K165)*SIN(2*PI()*B165*19/Nt_load2)</f>
        <v>-6.4802361602906507E-5</v>
      </c>
      <c r="Z426" s="223">
        <f t="shared" ref="Z426:Z489" ca="1" si="875">2*IMREAL(K165)*COS(2*PI()*B165*20/Nt_load2)-2*IMAGINARY(K165)*SIN(2*PI()*B165*20/Nt_load2)</f>
        <v>2.9977010004232402E-4</v>
      </c>
      <c r="AA426" s="223">
        <f t="shared" ref="AA426:AA489" ca="1" si="876">2*IMREAL(K165)*COS(2*PI()*B165*21/Nt_load2)-2*IMAGINARY(K165)*SIN(2*PI()*B165*21/Nt_load2)</f>
        <v>5.0088908543956145E-5</v>
      </c>
      <c r="AB426" s="223">
        <f t="shared" ref="AB426:AB489" ca="1" si="877">2*IMREAL(K165)*COS(2*PI()*B165*22/Nt_load2)-2*IMAGINARY(K165)*SIN(2*PI()*B165*22/Nt_load2)</f>
        <v>-3.0222858674440489E-4</v>
      </c>
      <c r="AC426" s="223">
        <f t="shared" ref="AC426:AC489" ca="1" si="878">2*IMREAL(K165)*COS(2*PI()*B165*23/Nt_load2)-2*IMAGINARY(K165)*SIN(2*PI()*B165*23/Nt_load2)</f>
        <v>-3.5254786917053192E-5</v>
      </c>
      <c r="AD426" s="223">
        <f t="shared" ref="AD426:AD489" ca="1" si="879">2*IMREAL(K165)*COS(2*PI()*B165*24/Nt_load2)-2*IMAGINARY(K165)*SIN(2*PI()*B165*24/Nt_load2)</f>
        <v>3.0395897830892097E-4</v>
      </c>
      <c r="AE426" s="223">
        <f t="shared" ref="AE426:AE489" ca="1" si="880">2*IMREAL(K165)*COS(2*PI()*B165*25/Nt_load2)-2*IMAGINARY(K165)*SIN(2*PI()*B165*25/Nt_load2)</f>
        <v>2.0335733420514575E-5</v>
      </c>
      <c r="AF426" s="223">
        <f t="shared" ref="AF426:AF489" ca="1" si="881">2*IMREAL(K165)*COS(2*PI()*B165*26/Nt_load2)-2*IMAGINARY(K165)*SIN(2*PI()*B165*26/Nt_load2)</f>
        <v>-3.0495710607102866E-4</v>
      </c>
      <c r="AG426" s="223">
        <f t="shared" ref="AG426:AG489" ca="1" si="882">2*IMREAL(K165)*COS(2*PI()*B165*27/Nt_load2)-2*IMAGINARY(K165)*SIN(2*PI()*B165*27/Nt_load2)</f>
        <v>-5.3676893609638657E-6</v>
      </c>
      <c r="AH426" s="223">
        <f t="shared" ref="AH426:AH489" ca="1" si="883">2*IMREAL(K165)*COS(2*PI()*B165*28/Nt_load2)-2*IMAGINARY(K165)*SIN(2*PI()*B165*28/Nt_load2)</f>
        <v>3.0522056545352345E-4</v>
      </c>
      <c r="AI426" s="223">
        <f t="shared" ref="AI426:AI489" ca="1" si="884">2*IMREAL(K165)*COS(2*PI()*B165*29/Nt_load2)-2*IMAGINARY(K165)*SIN(2*PI()*B165*29/Nt_load2)</f>
        <v>-9.61328593241146E-6</v>
      </c>
      <c r="AJ426" s="223">
        <f t="shared" ref="AJ426:AJ489" ca="1" si="885">2*IMREAL(K165)*COS(2*PI()*B165*30/Nt_load2)-2*IMAGINARY(K165)*SIN(2*PI()*B165*30/Nt_load2)</f>
        <v>-3.0474872175967674E-4</v>
      </c>
      <c r="AK426" s="223">
        <f t="shared" ref="AK426:AK489" ca="1" si="886">2*IMREAL(K165)*COS(2*PI()*B165*31/Nt_load2)-2*IMAGINARY(K165)*SIN(2*PI()*B165*31/Nt_load2)</f>
        <v>2.4571101977951182E-5</v>
      </c>
      <c r="AL426" s="223">
        <f t="shared" ref="AL426:AL489" ca="1" si="887">2*IMREAL(K165)*COS(2*PI()*B165*32/Nt_load2)-2*IMAGINARY(K165)*SIN(2*PI()*B165*32/Nt_load2)</f>
        <v>3.0354271170227536E-4</v>
      </c>
      <c r="AM426" s="223">
        <f t="shared" ref="AM426:AM489" ca="1" si="888">2*IMREAL(K165)*COS(2*PI()*B165*33/Nt_load2)-2*IMAGINARY(K165)*SIN(2*PI()*B165*33/Nt_load2)</f>
        <v>-3.946972408664951E-5</v>
      </c>
      <c r="AN426" s="223">
        <f t="shared" ref="AN426:AN489" ca="1" si="889">2*IMREAL(K165)*COS(2*PI()*B165*34/Nt_load2)-2*IMAGINARY(K165)*SIN(2*PI()*B165*34/Nt_load2)</f>
        <v>-3.0160544066518174E-4</v>
      </c>
      <c r="AO426" s="223">
        <f t="shared" ref="AO426:AO489" ca="1" si="890">2*IMREAL(K165)*COS(2*PI()*B165*35/Nt_load2)-2*IMAGINARY(K165)*SIN(2*PI()*B165*35/Nt_load2)</f>
        <v>5.4273260172885758E-5</v>
      </c>
      <c r="AP426" s="223">
        <f t="shared" ref="AP426:AP489" ca="1" si="891">2*IMREAL(K165)*COS(2*PI()*B165*36/Nt_load2)-2*IMAGINARY(K165)*SIN(2*PI()*B165*36/Nt_load2)</f>
        <v>2.9894157570400909E-4</v>
      </c>
      <c r="AQ426" s="223">
        <f t="shared" ref="AQ426:AQ489" ca="1" si="892">2*IMREAL(K165)*COS(2*PI()*B165*37/Nt_load2)-2*IMAGINARY(K165)*SIN(2*PI()*B165*37/Nt_load2)</f>
        <v>-6.8946047221589351E-5</v>
      </c>
      <c r="AR426" s="223">
        <f t="shared" ref="AR426:AR489" ca="1" si="893">2*IMREAL(K165)*COS(2*PI()*B165*38/Nt_load2)-2*IMAGINARY(K165)*SIN(2*PI()*B165*38/Nt_load2)</f>
        <v>-2.955575343027764E-4</v>
      </c>
      <c r="AS426" s="223">
        <f t="shared" ref="AS426:AS489" ca="1" si="894">2*IMREAL(K165)*COS(2*PI()*B165*39/Nt_load2)-2*IMAGINARY(K165)*SIN(2*PI()*B165*39/Nt_load2)</f>
        <v>8.3452737203575583E-5</v>
      </c>
      <c r="AT426" s="223">
        <f t="shared" ref="AT426:AT489" ca="1" si="895">2*IMREAL(K165)*COS(2*PI()*B165*40/Nt_load2)-2*IMAGINARY(K165)*SIN(2*PI()*B165*40/Nt_load2)</f>
        <v>2.9146146891362534E-4</v>
      </c>
      <c r="AU426" s="223">
        <f t="shared" ref="AU426:AU489" ca="1" si="896">2*IMREAL(K165)*COS(2*PI()*B165*41/Nt_load2)-2*IMAGINARY(K165)*SIN(2*PI()*B165*41/Nt_load2)</f>
        <v>-9.7758382232041965E-5</v>
      </c>
      <c r="AV426" s="223">
        <f t="shared" ref="AV426:AV489" ca="1" si="897">2*IMREAL(K165)*COS(2*PI()*B165*42/Nt_load2)-2*IMAGINARY(K165)*SIN(2*PI()*B165*42/Nt_load2)</f>
        <v>-2.8666324731685172E-4</v>
      </c>
      <c r="AW426" s="223">
        <f t="shared" ref="AW426:AW489" ca="1" si="898">2*IMREAL(K165)*COS(2*PI()*B165*43/Nt_load2)-2*IMAGINARY(K165)*SIN(2*PI()*B165*43/Nt_load2)</f>
        <v>1.1182851875508635E-4</v>
      </c>
      <c r="AX426" s="223">
        <f t="shared" ref="AX426:AX489" ca="1" si="899">2*IMREAL(K165)*COS(2*PI()*B165*44/Nt_load2)-2*IMAGINARY(K165)*SIN(2*PI()*B165*44/Nt_load2)</f>
        <v>2.8117442884855771E-4</v>
      </c>
      <c r="AY426" s="223">
        <f t="shared" ref="AY426:AY489" ca="1" si="900">2*IMREAL(K165)*COS(2*PI()*B165*45/Nt_load2)-2*IMAGINARY(K165)*SIN(2*PI()*B165*45/Nt_load2)</f>
        <v>-1.2562925058142837E-4</v>
      </c>
      <c r="AZ426" s="223">
        <f t="shared" ref="AZ426:AZ489" ca="1" si="901">2*IMREAL(K165)*COS(2*PI()*B165*46/Nt_load2)-2*IMAGINARY(K165)*SIN(2*PI()*B165*46/Nt_load2)</f>
        <v>-2.7500823655319444E-4</v>
      </c>
      <c r="BA426" s="223">
        <f t="shared" ref="BA426:BA489" ca="1" si="902">2*IMREAL(K165)*COS(2*PI()*B165*47/Nt_load2)-2*IMAGINARY(K165)*SIN(2*PI()*B165*47/Nt_load2)</f>
        <v>1.3912733053930086E-4</v>
      </c>
      <c r="BB426" s="223">
        <f t="shared" ref="BB426:BB489" ca="1" si="903">2*IMREAL(K165)*COS(2*PI()*B165*48/Nt_load2)-2*IMAGINARY(K165)*SIN(2*PI()*B165*48/Nt_load2)</f>
        <v>2.6817952532809971E-4</v>
      </c>
      <c r="BC426" s="223">
        <f t="shared" ref="BC426:BC489" ca="1" si="904">2*IMREAL(K165)*COS(2*PI()*B165*49/Nt_load2)-2*IMAGINARY(K165)*SIN(2*PI()*B165*49/Nt_load2)</f>
        <v>-1.5229024057178547E-4</v>
      </c>
      <c r="BD426" s="223">
        <f t="shared" ref="BD426:BD489" ca="1" si="905">2*IMREAL(K165)*COS(2*PI()*B165*50/Nt_load2)-2*IMAGINARY(K165)*SIN(2*PI()*B165*50/Nt_load2)</f>
        <v>-2.6070474613673763E-4</v>
      </c>
      <c r="BE426" s="223">
        <f t="shared" ref="BE426:BE489" ca="1" si="906">2*IMREAL(K165)*COS(2*PI()*B165*51/Nt_load2)-2*IMAGINARY(K165)*SIN(2*PI()*B165*51/Nt_load2)</f>
        <v>1.6508627007568669E-4</v>
      </c>
      <c r="BF426" s="223">
        <f t="shared" ref="BF426:BF489" ca="1" si="907">2*IMREAL(K165)*COS(2*PI()*B165*52/Nt_load2)-2*IMAGINARY(K165)*SIN(2*PI()*B165*52/Nt_load2)</f>
        <v>2.5260190637689105E-4</v>
      </c>
      <c r="BG426" s="223">
        <f t="shared" ref="BG426:BG489" ca="1" si="908">2*IMREAL(K165)*COS(2*PI()*B165*53/Nt_load2)-2*IMAGINARY(K165)*SIN(2*PI()*B165*53/Nt_load2)</f>
        <v>-1.774845922951224E-4</v>
      </c>
      <c r="BH426" s="223">
        <f t="shared" ref="BH426:BH489" ca="1" si="909">2*IMREAL(K165)*COS(2*PI()*B165*54/Nt_load2)-2*IMAGINARY(K165)*SIN(2*PI()*B165*54/Nt_load2)</f>
        <v>-2.4389052649927099E-4</v>
      </c>
      <c r="BI426" s="223">
        <f t="shared" ref="BI426:BI489" ca="1" si="910">2*IMREAL(K165)*COS(2*PI()*B165*55/Nt_load2)-2*IMAGINARY(K165)*SIN(2*PI()*B165*55/Nt_load2)</f>
        <v>1.8945533858590505E-4</v>
      </c>
      <c r="BJ426" s="223">
        <f t="shared" ref="BJ426:BJ489" ca="1" si="911">2*IMREAL(K165)*COS(2*PI()*B165*56/Nt_load2)-2*IMAGINARY(K165)*SIN(2*PI()*B165*56/Nt_load2)</f>
        <v>2.3459159298102719E-4</v>
      </c>
      <c r="BK426" s="223">
        <f t="shared" ref="BK426:BK489" ca="1" si="912">2*IMREAL(K165)*COS(2*PI()*B165*57/Nt_load2)-2*IMAGINARY(K165)*SIN(2*PI()*B165*57/Nt_load2)</f>
        <v>-2.0096967037170981E-4</v>
      </c>
      <c r="BL426" s="223">
        <f t="shared" ref="BL426:BL489" ca="1" si="913">2*IMREAL(K165)*COS(2*PI()*B165*58/Nt_load2)-2*IMAGINARY(K165)*SIN(2*PI()*B165*58/Nt_load2)</f>
        <v>-2.2472750776749258E-4</v>
      </c>
      <c r="BM426" s="223">
        <f t="shared" ref="BM426:BM489" ca="1" si="914">2*IMREAL(K165)*COS(2*PI()*B165*59/Nt_load2)-2*IMAGINARY(K165)*SIN(2*PI()*B165*59/Nt_load2)</f>
        <v>2.119998486187217E-4</v>
      </c>
      <c r="BN426" s="223">
        <f t="shared" ref="BN426:BN489" ca="1" si="915">2*IMREAL(K165)*COS(2*PI()*B165*60/Nt_load2)-2*IMAGINARY(K165)*SIN(2*PI()*B165*60/Nt_load2)</f>
        <v>2.1432203430394407E-4</v>
      </c>
      <c r="BO426" s="223">
        <f t="shared" ref="BO426:BO489" ca="1" si="916">2*IMREAL(K165)*COS(2*PI()*B165*61/Nt_load2)-2*IMAGINARY(K165)*SIN(2*PI()*B165*61/Nt_load2)</f>
        <v>-2.2251930066141757E-4</v>
      </c>
      <c r="BP426" s="223">
        <f t="shared" ref="BP426:BP489" ca="1" si="917">2*IMREAL(K165)*COS(2*PI()*B165*62/Nt_load2)-2*IMAGINARY(K165)*SIN(2*PI()*B165*62/Nt_load2)</f>
        <v>-2.0340024028736112E-4</v>
      </c>
      <c r="BQ426" s="223">
        <f t="shared" ref="BQ426:BQ489" ca="1" si="918">2*IMREAL(K165)*COS(2*PI()*B165*63/Nt_load2)-2*IMAGINARY(K165)*SIN(2*PI()*B165*63/Nt_load2)</f>
        <v>2.3250268421843421E-4</v>
      </c>
      <c r="BR426" s="223">
        <f t="shared" ref="BR426:BR489" ca="1" si="919">2*IMREAL(K165)*COS(2*PI()*B165*64/Nt_load2)-2*IMAGINARY(K165)*SIN(2*PI()*B165*64/Nt_load2)</f>
        <v>1.9198843727617223E-4</v>
      </c>
      <c r="BS426" s="223">
        <f t="shared" ref="BS426:BS489" ca="1" si="920">2*IMREAL(K165)*COS(2*PI()*B165*65/Nt_load2)-2*IMAGINARY(K165)*SIN(2*PI()*B165*65/Nt_load2)</f>
        <v>-2.4192594844433583E-4</v>
      </c>
      <c r="BT426" s="223">
        <f t="shared" ref="BT426:BT489" ca="1" si="921">2*IMREAL(K165)*COS(2*PI()*B165*66/Nt_load2)-2*IMAGINARY(K165)*SIN(2*PI()*B165*66/Nt_load2)</f>
        <v>-1.8011411730338406E-4</v>
      </c>
      <c r="BU426" s="223">
        <f t="shared" ref="BU426:BU489" ca="1" si="922">2*IMREAL(K165)*COS(2*PI()*B165*67/Nt_load2)-2*IMAGINARY(K165)*SIN(2*PI()*B165*67/Nt_load2)</f>
        <v>2.5076639187022727E-4</v>
      </c>
      <c r="BV426" s="223">
        <f t="shared" ref="BV426:BV489" ca="1" si="923">2*IMREAL(K165)*COS(2*PI()*B165*68/Nt_load2)-2*IMAGINARY(K165)*SIN(2*PI()*B165*68/Nt_load2)</f>
        <v>1.6780588664587517E-4</v>
      </c>
      <c r="BW426" s="223">
        <f t="shared" ref="BW426:BW489" ca="1" si="924">2*IMREAL(K165)*COS(2*PI()*B165*69/Nt_load2)-2*IMAGINARY(K165)*SIN(2*PI()*B165*69/Nt_load2)</f>
        <v>-2.59002717093559E-4</v>
      </c>
      <c r="BX426" s="223">
        <f t="shared" ref="BX426:BX489" ca="1" si="925">2*IMREAL(K165)*COS(2*PI()*B165*70/Nt_load2)-2*IMAGINARY(K165)*SIN(2*PI()*B165*70/Nt_load2)</f>
        <v>-1.5509339690938012E-4</v>
      </c>
      <c r="BY426" s="223">
        <f t="shared" ref="BY426:BY489" ca="1" si="926">2*IMREAL(K165)*COS(2*PI()*B165*71/Nt_load2)-2*IMAGINARY(K165)*SIN(2*PI()*B165*71/Nt_load2)</f>
        <v>2.6661508208545377E-4</v>
      </c>
      <c r="BZ426" s="223">
        <f t="shared" ref="BZ426:BZ489" ca="1" si="927">2*IMREAL(K165)*COS(2*PI()*B165*72/Nt_load2)-2*IMAGINARY(K165)*SIN(2*PI()*B165*72/Nt_load2)</f>
        <v>1.420072735951495E-4</v>
      </c>
      <c r="CA426" s="223">
        <f t="shared" ref="CA426:CA489" ca="1" si="928">2*IMREAL(K165)*COS(2*PI()*B165*73/Nt_load2)-2*IMAGINARY(K165)*SIN(2*PI()*B165*73/Nt_load2)</f>
        <v>-2.7358514799188368E-4</v>
      </c>
      <c r="CB426" s="223">
        <f t="shared" ref="CB426:CB489" ca="1" si="929">2*IMREAL(K165)*COS(2*PI()*B165*74/Nt_load2)-2*IMAGINARY(K165)*SIN(2*PI()*B165*74/Nt_load2)</f>
        <v>-1.2857904232046387E-4</v>
      </c>
      <c r="CC426" s="223">
        <f t="shared" ref="CC426:CC489" ca="1" si="930">2*IMREAL(K165)*COS(2*PI()*B165*75/Nt_load2)-2*IMAGINARY(K165)*SIN(2*PI()*B165*75/Nt_load2)</f>
        <v>2.7989612331357042E-4</v>
      </c>
      <c r="CD426" s="223">
        <f t="shared" ref="CD426:CD489" ca="1" si="931">2*IMREAL(K165)*COS(2*PI()*B165*76/Nt_load2)-2*IMAGINARY(K165)*SIN(2*PI()*B165*76/Nt_load2)</f>
        <v>1.148410528706343E-4</v>
      </c>
      <c r="CE426" s="223">
        <f t="shared" ref="CE426:CE489" ca="1" si="932">2*IMREAL(K165)*COS(2*PI()*B165*77/Nt_load2)-2*IMAGINARY(K165)*SIN(2*PI()*B165*77/Nt_load2)</f>
        <v>-2.8553280435818993E-4</v>
      </c>
      <c r="CF426" s="223">
        <f t="shared" ref="CF426:CF489" ca="1" si="933">2*IMREAL(K165)*COS(2*PI()*B165*78/Nt_load2)-2*IMAGINARY(K165)*SIN(2*PI()*B165*78/Nt_load2)</f>
        <v>-1.0082640126554713E-4</v>
      </c>
      <c r="CG426" s="223">
        <f t="shared" ref="CG426:CG489" ca="1" si="934">2*IMREAL(K165)*COS(2*PI()*B165*79/Nt_load2)-2*IMAGINARY(K165)*SIN(2*PI()*B165*79/Nt_load2)</f>
        <v>2.9048161186739219E-4</v>
      </c>
      <c r="CH426" s="223">
        <f t="shared" ref="CH426:CH489" ca="1" si="935">2*IMREAL(K165)*COS(2*PI()*B165*80/Nt_load2)-2*IMAGINARY(K165)*SIN(2*PI()*B165*80/Nt_load2)</f>
        <v>8.6568850028465573E-5</v>
      </c>
      <c r="CI426" s="223">
        <f t="shared" ref="CI426:CI489" ca="1" si="936">2*IMREAL(K165)*COS(2*PI()*B165*81/Nt_load2)-2*IMAGINARY(K165)*SIN(2*PI()*B165*81/Nt_load2)</f>
        <v>-2.9473062373042028E-4</v>
      </c>
      <c r="CJ426" s="223">
        <f t="shared" ref="CJ426:CJ489" ca="1" si="937">2*IMREAL(K165)*COS(2*PI()*B165*82/Nt_load2)-2*IMAGINARY(K165)*SIN(2*PI()*B165*82/Nt_load2)</f>
        <v>-7.2102746849125602E-5</v>
      </c>
      <c r="CK426" s="223">
        <f t="shared" ref="CK426:CK489" ca="1" si="938">2*IMREAL(K165)*COS(2*PI()*B165*83/Nt_load2)-2*IMAGINARY(K165)*SIN(2*PI()*B165*83/Nt_load2)</f>
        <v>2.9826960370552826E-4</v>
      </c>
      <c r="CL426" s="223">
        <f t="shared" ref="CL426:CL489" ca="1" si="939">2*IMREAL(K165)*COS(2*PI()*B165*84/Nt_load2)-2*IMAGINARY(K165)*SIN(2*PI()*B165*84/Nt_load2)</f>
        <v>5.7462941837175537E-5</v>
      </c>
      <c r="CM426" s="223">
        <f t="shared" ref="CM426:CM489" ca="1" si="940">2*IMREAL(K165)*COS(2*PI()*B165*85/Nt_load2)-2*IMAGINARY(K165)*SIN(2*PI()*B165*85/Nt_load2)</f>
        <v>-3.0109002607997803E-4</v>
      </c>
      <c r="CN426" s="223">
        <f t="shared" ref="CN426:CN489" ca="1" si="941">2*IMREAL(K165)*COS(2*PI()*B165*86/Nt_load2)-2*IMAGINARY(K165)*SIN(2*PI()*B165*86/Nt_load2)</f>
        <v>-4.2684703565180453E-5</v>
      </c>
      <c r="CO426" s="223">
        <f t="shared" ref="CO426:CO489" ca="1" si="942">2*IMREAL(K165)*COS(2*PI()*B165*87/Nt_load2)-2*IMAGINARY(K165)*SIN(2*PI()*B165*87/Nt_load2)</f>
        <v>3.0318509620923077E-4</v>
      </c>
      <c r="CP426" s="223">
        <f t="shared" ref="CP426:CP489" ca="1" si="943">2*IMREAL(K165)*COS(2*PI()*B165*88/Nt_load2)-2*IMAGINARY(K165)*SIN(2*PI()*B165*88/Nt_load2)</f>
        <v>2.7803634103558444E-5</v>
      </c>
      <c r="CQ426" s="223">
        <f t="shared" ref="CQ426:CQ489" ca="1" si="944">2*IMREAL(K165)*COS(2*PI()*B165*89/Nt_load2)-2*IMAGINARY(K165)*SIN(2*PI()*B165*89/Nt_load2)</f>
        <v>-3.0454976688583607E-4</v>
      </c>
      <c r="CR426" s="223">
        <f t="shared" ref="CR426:CR489" ca="1" si="945">2*IMREAL(K165)*COS(2*PI()*B165*90/Nt_load2)-2*IMAGINARY(K165)*SIN(2*PI()*B165*90/Nt_load2)</f>
        <v>-1.2855583252070215E-5</v>
      </c>
      <c r="CS426" s="223">
        <f t="shared" ref="CS426:CS489" ca="1" si="946">2*IMREAL(K165)*COS(2*PI()*B165*91/Nt_load2)-2*IMAGINARY(K165)*SIN(2*PI()*B165*91/Nt_load2)</f>
        <v>3.0518075049860462E-4</v>
      </c>
      <c r="CT426" s="223">
        <f t="shared" ref="CT426:CT489" ca="1" si="947">2*IMREAL(K165)*COS(2*PI()*B165*92/Nt_load2)-2*IMAGINARY(K165)*SIN(2*PI()*B165*92/Nt_load2)</f>
        <v>-2.123437825497001E-6</v>
      </c>
      <c r="CU426" s="223">
        <f t="shared" ref="CU426:CU489" ca="1" si="948">2*IMREAL(K165)*COS(2*PI()*B165*93/Nt_load2)-2*IMAGINARY(K165)*SIN(2*PI()*B165*93/Nt_load2)</f>
        <v>-3.0507652695274537E-4</v>
      </c>
      <c r="CV426" s="223">
        <f t="shared" ref="CV426:CV489" ca="1" si="949">2*IMREAL(K165)*COS(2*PI()*B165*94/Nt_load2)-2*IMAGINARY(K165)*SIN(2*PI()*B165*94/Nt_load2)</f>
        <v>1.709734335534279E-5</v>
      </c>
      <c r="CW426" s="223">
        <f t="shared" ref="CW426:CW489" ca="1" si="950">2*IMREAL(K165)*COS(2*PI()*B165*95/Nt_load2)-2*IMAGINARY(K165)*SIN(2*PI()*B165*95/Nt_load2)</f>
        <v>3.0423734733190934E-4</v>
      </c>
      <c r="CX426" s="223">
        <f t="shared" ref="CX426:CX489" ca="1" si="951">2*IMREAL(K165)*COS(2*PI()*B165*96/Nt_load2)-2*IMAGINARY(K165)*SIN(2*PI()*B165*96/Nt_load2)</f>
        <v>-3.2030059887495086E-5</v>
      </c>
      <c r="CY426" s="223">
        <f t="shared" ref="CY426:CY489" ca="1" si="952">2*IMREAL(K165)*COS(2*PI()*B165*97/Nt_load2)-2*IMAGINARY(K165)*SIN(2*PI()*B165*97/Nt_load2)</f>
        <v>-3.0266523329330544E-4</v>
      </c>
      <c r="CZ426" s="223">
        <f t="shared" ref="CZ426:CZ489" ca="1" si="953">2*IMREAL(K165)*COS(2*PI()*B165*98/Nt_load2)-2*IMAGINARY(K165)*SIN(2*PI()*B165*98/Nt_load2)</f>
        <v>4.6885613199876546E-5</v>
      </c>
      <c r="DA426" s="223">
        <f t="shared" ref="DA426:DA489" ca="1" si="954">2*IMREAL(K165)*COS(2*PI()*B165*99/Nt_load2)-2*IMAGINARY(K165)*SIN(2*PI()*B165*99/Nt_load2)</f>
        <v>3.0036397219735539E-4</v>
      </c>
      <c r="DB426" s="223">
        <f t="shared" ref="DB426:DB489" ca="1" si="955">2*IMREAL(K165)*COS(2*PI()*B165*100/Nt_load2)-2*IMAGINARY(K165)*SIN(2*PI()*B165*100/Nt_load2)</f>
        <v>-6.1628214963364858E-5</v>
      </c>
      <c r="DC426" s="223">
        <f t="shared" ref="DC426:DC489" ca="1" si="956">2*IMREAL(K165)*COS(2*PI()*B165*101/Nt_load2)-2*IMAGINARY(K165)*SIN(2*PI()*B165*101/Nt_load2)</f>
        <v>-2.9733910798360533E-4</v>
      </c>
      <c r="DD426" s="223">
        <f t="shared" ref="DD426:DD489" ca="1" si="957">2*IMREAL(K165)*COS(2*PI()*B165*102/Nt_load2)-2*IMAGINARY(K165)*SIN(2*PI()*B165*102/Nt_load2)</f>
        <v>7.622234895902074E-5</v>
      </c>
      <c r="DE426" s="223">
        <f t="shared" ref="DE426:DE489" ca="1" si="958">2*IMREAL(K165)*COS(2*PI()*B165*103/Nt_load2)-2*IMAGINARY(K165)*SIN(2*PI()*B165*103/Nt_load2)</f>
        <v>2.9359792781489299E-4</v>
      </c>
      <c r="DF426" s="223">
        <f t="shared" ref="DF426:DF489" ca="1" si="959">2*IMREAL(K165)*COS(2*PI()*B165*104/Nt_load2)-2*IMAGINARY(K165)*SIN(2*PI()*B165*104/Nt_load2)</f>
        <v>-9.0632856639736613E-5</v>
      </c>
      <c r="DG426" s="223">
        <f t="shared" ref="DG426:DG489" ca="1" si="960">2*IMREAL(K165)*COS(2*PI()*B165*105/Nt_load2)-2*IMAGINARY(K165)*SIN(2*PI()*B165*105/Nt_load2)</f>
        <v>-2.8914944452193347E-4</v>
      </c>
      <c r="DH426" s="223">
        <f t="shared" ref="DH426:DH489" ca="1" si="961">2*IMREAL(K165)*COS(2*PI()*B165*106/Nt_load2)-2*IMAGINARY(K165)*SIN(2*PI()*B165*106/Nt_load2)</f>
        <v>1.0482502183030674E-4</v>
      </c>
      <c r="DI426" s="223">
        <f t="shared" ref="DI426:DI489" ca="1" si="962">2*IMREAL(K165)*COS(2*PI()*B165*107/Nt_load2)-2*IMAGINARY(K165)*SIN(2*PI()*B165*107/Nt_load2)</f>
        <v>2.8400437489061738E-4</v>
      </c>
      <c r="DJ426" s="223">
        <f t="shared" ref="DJ426:DJ489" ca="1" si="963">2*IMREAL(K165)*COS(2*PI()*B165*108/Nt_load2)-2*IMAGINARY(K165)*SIN(2*PI()*B165*108/Nt_load2)</f>
        <v>-1.1876465436170022E-4</v>
      </c>
      <c r="DK426" s="223">
        <f t="shared" ref="DK426:DK489" ca="1" si="964">2*IMREAL(K165)*COS(2*PI()*B165*109/Nt_load2)-2*IMAGINARY(K165)*SIN(2*PI()*B165*109/Nt_load2)</f>
        <v>-2.7817511384434755E-4</v>
      </c>
      <c r="DL426" s="223">
        <f t="shared" ref="DL426:DL489" ca="1" si="965">2*IMREAL(K165)*COS(2*PI()*B165*110/Nt_load2)-2*IMAGINARY(K165)*SIN(2*PI()*B165*110/Nt_load2)</f>
        <v>1.3241817243818128E-4</v>
      </c>
      <c r="DM426" s="223">
        <f t="shared" ref="DM426:DM489" ca="1" si="966">2*IMREAL(K165)*COS(2*PI()*B165*111/Nt_load2)-2*IMAGINARY(K165)*SIN(2*PI()*B165*111/Nt_load2)</f>
        <v>2.7167570458356443E-4</v>
      </c>
      <c r="DN426" s="223">
        <f t="shared" ref="DN426:DN489" ca="1" si="967">2*IMREAL(K165)*COS(2*PI()*B165*112/Nt_load2)-2*IMAGINARY(K165)*SIN(2*PI()*B165*112/Nt_load2)</f>
        <v>-1.457526835387968E-4</v>
      </c>
      <c r="DO426" s="223">
        <f t="shared" ref="DO426:DO489" ca="1" si="968">2*IMREAL(K165)*COS(2*PI()*B165*113/Nt_load2)-2*IMAGINARY(K165)*SIN(2*PI()*B165*113/Nt_load2)</f>
        <v>-2.6452180475445842E-4</v>
      </c>
      <c r="DP426" s="223">
        <f t="shared" ref="DP426:DP489" ca="1" si="969">2*IMREAL(K165)*COS(2*PI()*B165*114/Nt_load2)-2*IMAGINARY(K165)*SIN(2*PI()*B165*114/Nt_load2)</f>
        <v>1.5873606365834751E-4</v>
      </c>
      <c r="DQ426" s="223">
        <f t="shared" ref="DQ426:DQ489" ca="1" si="970">2*IMREAL(K165)*COS(2*PI()*B165*115/Nt_load2)-2*IMAGINARY(K165)*SIN(2*PI()*B165*115/Nt_load2)</f>
        <v>2.5673064872832539E-4</v>
      </c>
      <c r="DR426" s="223">
        <f t="shared" ref="DR426:DR489" ca="1" si="971">2*IMREAL(K165)*COS(2*PI()*B165*116/Nt_load2)-2*IMAGINARY(K165)*SIN(2*PI()*B165*116/Nt_load2)</f>
        <v>-1.7133703469690068E-4</v>
      </c>
      <c r="DS426" s="223">
        <f t="shared" ref="DS426:DS489" ca="1" si="972">2*IMREAL(K165)*COS(2*PI()*B165*117/Nt_load2)-2*IMAGINARY(K165)*SIN(2*PI()*B165*117/Nt_load2)</f>
        <v>-2.4832100608245694E-4</v>
      </c>
      <c r="DT426" s="223">
        <f t="shared" ref="DT426:DT489" ca="1" si="973">2*IMREAL(K165)*COS(2*PI()*B165*118/Nt_load2)-2*IMAGINARY(K165)*SIN(2*PI()*B165*118/Nt_load2)</f>
        <v>1.835252398115173E-4</v>
      </c>
      <c r="DU426" s="223">
        <f t="shared" ref="DU426:DU489" ca="1" si="974">2*IMREAL(K165)*COS(2*PI()*B165*119/Nt_load2)-2*IMAGINARY(K165)*SIN(2*PI()*B165*119/Nt_load2)</f>
        <v>2.3931313638257931E-4</v>
      </c>
      <c r="DV426" s="223">
        <f t="shared" ref="DV426:DV489" ca="1" si="975">2*IMREAL(K165)*COS(2*PI()*B165*120/Nt_load2)-2*IMAGINARY(K165)*SIN(2*PI()*B165*120/Nt_load2)</f>
        <v>-1.952713165485156E-4</v>
      </c>
      <c r="DW426" s="223">
        <f t="shared" ref="DW426:DW489" ca="1" si="976">2*IMREAL(K165)*COS(2*PI()*B165*121/Nt_load2)-2*IMAGINARY(K165)*SIN(2*PI()*B165*121/Nt_load2)</f>
        <v>-2.2972874037580611E-4</v>
      </c>
      <c r="DX426" s="223">
        <f t="shared" ref="DX426:DX489" ca="1" si="977">2*IMREAL(K165)*COS(2*PI()*B165*122/Nt_load2)-2*IMAGINARY(K165)*SIN(2*PI()*B165*122/Nt_load2)</f>
        <v>2.0654696758020134E-4</v>
      </c>
      <c r="DY426" s="223">
        <f t="shared" ref="DY426:DY489" ca="1" si="978">2*IMREAL(K165)*COS(2*PI()*B165*123/Nt_load2)-2*IMAGINARY(K165)*SIN(2*PI()*B165*123/Nt_load2)</f>
        <v>2.1959090771160657E-4</v>
      </c>
      <c r="DZ426" s="223">
        <f t="shared" ref="DZ426:DZ489" ca="1" si="979">2*IMREAL(K165)*COS(2*PI()*B165*124/Nt_load2)-2*IMAGINARY(K165)*SIN(2*PI()*B165*124/Nt_load2)</f>
        <v>-2.1732502887561491E-4</v>
      </c>
      <c r="EA426" s="223">
        <f t="shared" ref="EA426:EA489" ca="1" si="980">2*IMREAL(K165)*COS(2*PI()*B165*125/Nt_load2)-2*IMAGINARY(K165)*SIN(2*PI()*B165*125/Nt_load2)</f>
        <v>-2.0892406131683798E-4</v>
      </c>
      <c r="EB426" s="223">
        <f t="shared" ref="EB426:EB489" ca="1" si="981">2*IMREAL(K165)*COS(2*PI()*B165*126/Nt_load2)-2*IMAGINARY(K165)*SIN(2*PI()*B165*126/Nt_load2)</f>
        <v>2.2757953514103649E-4</v>
      </c>
      <c r="EC426" s="223">
        <f t="shared" ref="EC426:EC489" ca="1" si="982">2*IMREAL(K165)*COS(2*PI()*B165*127/Nt_load2)-2*IMAGINARY(K165)*SIN(2*PI()*B165*127/Nt_load2)</f>
        <v>1.9775389855877074E-4</v>
      </c>
      <c r="ED426" s="223">
        <f t="shared" ref="ED426:ED489" ca="1" si="983">2*IMREAL(K165)*COS(2*PI()*B165*128/Nt_load2)-2*IMAGINARY(K165)*SIN(2*PI()*B165*128/Nt_load2)</f>
        <v>-2.3728578237269043E-4</v>
      </c>
      <c r="EE426" s="223">
        <f t="shared" ref="EE426:EE489" ca="1" si="984">2*IMREAL(K165)*COS(2*PI()*B165*129/Nt_load2)-2*IMAGINARY(K165)*SIN(2*PI()*B165*129/Nt_load2)</f>
        <v>-1.8610732933787289E-4</v>
      </c>
      <c r="EF426" s="223">
        <f t="shared" ref="EF426:EF489" ca="1" si="985">2*IMREAL(K165)*COS(2*PI()*B165*130/Nt_load2)-2*IMAGINARY(K165)*SIN(2*PI()*B165*130/Nt_load2)</f>
        <v>2.4642038737082884E-4</v>
      </c>
      <c r="EG426" s="223">
        <f t="shared" ref="EG426:EG489" ca="1" si="986">2*IMREAL(K165)*COS(2*PI()*B165*131/Nt_load2)-2*IMAGINARY(K165)*SIN(2*PI()*B165*131/Nt_load2)</f>
        <v>1.7401241125952998E-4</v>
      </c>
      <c r="EH426" s="223">
        <f t="shared" ref="EH426:EH489" ca="1" si="987">2*IMREAL(K165)*COS(2*PI()*B165*132/Nt_load2)-2*IMAGINARY(K165)*SIN(2*PI()*B165*132/Nt_load2)</f>
        <v>-2.5496134407191424E-4</v>
      </c>
      <c r="EI426" s="223">
        <f t="shared" ref="EI426:EI489" ca="1" si="988">2*IMREAL(K165)*COS(2*PI()*B165*133/Nt_load2)-2*IMAGINARY(K165)*SIN(2*PI()*B165*133/Nt_load2)</f>
        <v>-1.6149828204077587E-4</v>
      </c>
      <c r="EJ426" s="223">
        <f t="shared" ref="EJ426:EJ489" ca="1" si="989">2*IMREAL(K165)*COS(2*PI()*B165*134/Nt_load2)-2*IMAGINARY(K165)*SIN(2*PI()*B165*134/Nt_load2)</f>
        <v>2.6288807656315883E-4</v>
      </c>
      <c r="EK426" s="223">
        <f t="shared" ref="EK426:EK489" ca="1" si="990">2*IMREAL(K165)*COS(2*PI()*B165*135/Nt_load2)-2*IMAGINARY(K165)*SIN(2*PI()*B165*135/Nt_load2)</f>
        <v>1.4859508931500676E-4</v>
      </c>
      <c r="EL426" s="223">
        <f t="shared" ref="EL426:EL489" ca="1" si="991">2*IMREAL(K165)*COS(2*PI()*B165*136/Nt_load2)-2*IMAGINARY(K165)*SIN(2*PI()*B165*136/Nt_load2)</f>
        <v>-2.7018148865168203E-4</v>
      </c>
      <c r="EM426" s="223">
        <f t="shared" ref="EM426:EM489" ca="1" si="992">2*IMREAL(K165)*COS(2*PI()*B165*137/Nt_load2)-2*IMAGINARY(K165)*SIN(2*PI()*B165*137/Nt_load2)</f>
        <v>-1.3533391800368526E-4</v>
      </c>
      <c r="EN426" s="223">
        <f t="shared" ref="EN426:EN489" ca="1" si="993">2*IMREAL(K165)*COS(2*PI()*B165*138/Nt_load2)-2*IMAGINARY(K165)*SIN(2*PI()*B165*138/Nt_load2)</f>
        <v>2.7682400986894014E-4</v>
      </c>
      <c r="EO426" s="223">
        <f t="shared" ref="EO426:EO489" ca="1" si="994">2*IMREAL(K165)*COS(2*PI()*B165*139/Nt_load2)-2*IMAGINARY(K165)*SIN(2*PI()*B165*139/Nt_load2)</f>
        <v>1.2174671543003377E-4</v>
      </c>
      <c r="EP426" s="223">
        <f t="shared" ref="EP426:EP489" ca="1" si="995">2*IMREAL(K165)*COS(2*PI()*B165*140/Nt_load2)-2*IMAGINARY(K165)*SIN(2*PI()*B165*140/Nt_load2)</f>
        <v>-2.8279963779950448E-4</v>
      </c>
      <c r="EQ426" s="223">
        <f t="shared" ref="EQ426:EQ489" ca="1" si="996">2*IMREAL(K165)*COS(2*PI()*B165*141/Nt_load2)-2*IMAGINARY(K165)*SIN(2*PI()*B165*141/Nt_load2)</f>
        <v>-1.0786621435516636E-4</v>
      </c>
      <c r="ER426" s="223">
        <f t="shared" ref="ER426:ER489" ca="1" si="997">2*IMREAL(K165)*COS(2*PI()*B165*142/Nt_load2)-2*IMAGINARY(K165)*SIN(2*PI()*B165*142/Nt_load2)</f>
        <v>2.8809397663228726E-4</v>
      </c>
      <c r="ES426" s="223">
        <f t="shared" ref="ES426:ES489" ca="1" si="998">2*IMREAL(K165)*COS(2*PI()*B165*143/Nt_load2)-2*IMAGINARY(K165)*SIN(2*PI()*B165*143/Nt_load2)</f>
        <v>9.3725854121952881E-5</v>
      </c>
      <c r="ET426" s="223">
        <f t="shared" ref="ET426:ET489" ca="1" si="999">2*IMREAL(K165)*COS(2*PI()*B165*144/Nt_load2)-2*IMAGINARY(K165)*SIN(2*PI()*B165*144/Nt_load2)</f>
        <v>-2.9269427184131338E-4</v>
      </c>
      <c r="EU426" s="223">
        <f t="shared" ref="EU426:EU489" ca="1" si="1000">2*IMREAL(K165)*COS(2*PI()*B165*145/Nt_load2)-2*IMAGINARY(K165)*SIN(2*PI()*B165*145/Nt_load2)</f>
        <v>-7.9359700096744409E-5</v>
      </c>
      <c r="EV426" s="223">
        <f t="shared" ref="EV426:EV489" ca="1" si="1001">2*IMREAL(K165)*COS(2*PI()*B165*146/Nt_load2)-2*IMAGINARY(K165)*SIN(2*PI()*B165*146/Nt_load2)</f>
        <v>2.9658944091248067E-4</v>
      </c>
      <c r="EW426" s="223">
        <f t="shared" ref="EW426:EW489" ca="1" si="1002">2*IMREAL(K165)*COS(2*PI()*B165*147/Nt_load2)-2*IMAGINARY(K165)*SIN(2*PI()*B165*147/Nt_load2)</f>
        <v>6.4802361602914191E-5</v>
      </c>
      <c r="EX426" s="223">
        <f t="shared" ref="EX426:EX489" ca="1" si="1003">2*IMREAL(K165)*COS(2*PI()*B165*148/Nt_load2)-2*IMAGINARY(K165)*SIN(2*PI()*B165*148/Nt_load2)</f>
        <v>-2.9977010004232315E-4</v>
      </c>
      <c r="EY426" s="223">
        <f t="shared" ref="EY426:EY489" ca="1" si="1004">2*IMREAL(K165)*COS(2*PI()*B165*149/Nt_load2)-2*IMAGINARY(K165)*SIN(2*PI()*B165*149/Nt_load2)</f>
        <v>-5.0088908543966052E-5</v>
      </c>
      <c r="EZ426" s="223">
        <f t="shared" ref="EZ426:EZ489" ca="1" si="1005">2*IMREAL(K165)*COS(2*PI()*B165*150/Nt_load2)-2*IMAGINARY(K165)*SIN(2*PI()*B165*150/Nt_load2)</f>
        <v>3.0222858674440413E-4</v>
      </c>
      <c r="FA426" s="223">
        <f t="shared" ref="FA426:FA489" ca="1" si="1006">2*IMREAL(K165)*COS(2*PI()*B165*151/Nt_load2)-2*IMAGINARY(K165)*SIN(2*PI()*B165*151/Nt_load2)</f>
        <v>3.5254786917056634E-5</v>
      </c>
      <c r="FB426" s="223">
        <f t="shared" ref="FB426:FB489" ca="1" si="1007">2*IMREAL(K165)*COS(2*PI()*B165*152/Nt_load2)-2*IMAGINARY(K165)*SIN(2*PI()*B165*152/Nt_load2)</f>
        <v>-3.0395897830892021E-4</v>
      </c>
      <c r="FC426" s="223">
        <f t="shared" ref="FC426:FC489" ca="1" si="1008">2*IMREAL(K165)*COS(2*PI()*B165*153/Nt_load2)-2*IMAGINARY(K165)*SIN(2*PI()*B165*153/Nt_load2)</f>
        <v>-2.0335733420518044E-5</v>
      </c>
      <c r="FD426" s="223">
        <f t="shared" ref="FD426:FD489" ca="1" si="1009">2*IMREAL(K165)*COS(2*PI()*B165*154/Nt_load2)-2*IMAGINARY(K165)*SIN(2*PI()*B165*154/Nt_load2)</f>
        <v>3.0495710607102828E-4</v>
      </c>
      <c r="FE426" s="223">
        <f t="shared" ref="FE426:FE489" ca="1" si="1010">2*IMREAL(K165)*COS(2*PI()*B165*155/Nt_load2)-2*IMAGINARY(K165)*SIN(2*PI()*B165*155/Nt_load2)</f>
        <v>5.3676893609695578E-6</v>
      </c>
      <c r="FF426" s="223">
        <f t="shared" ref="FF426:FF489" ca="1" si="1011">2*IMREAL(K165)*COS(2*PI()*B165*156/Nt_load2)-2*IMAGINARY(K165)*SIN(2*PI()*B165*156/Nt_load2)</f>
        <v>-3.052205654535235E-4</v>
      </c>
      <c r="FG426" s="223">
        <f t="shared" ref="FG426:FG489" ca="1" si="1012">2*IMREAL(K165)*COS(2*PI()*B165*157/Nt_load2)-2*IMAGINARY(K165)*SIN(2*PI()*B165*157/Nt_load2)</f>
        <v>9.6132859324035995E-6</v>
      </c>
      <c r="FH426" s="223">
        <f t="shared" ref="FH426:FH489" ca="1" si="1013">2*IMREAL(K165)*COS(2*PI()*B165*158/Nt_load2)-2*IMAGINARY(K165)*SIN(2*PI()*B165*158/Nt_load2)</f>
        <v>3.0474872175967696E-4</v>
      </c>
      <c r="FI426" s="223">
        <f t="shared" ref="FI426:FI489" ca="1" si="1014">2*IMREAL(K165)*COS(2*PI()*B165*159/Nt_load2)-2*IMAGINARY(K165)*SIN(2*PI()*B165*159/Nt_load2)</f>
        <v>-2.457110197794118E-5</v>
      </c>
      <c r="FJ426" s="223">
        <f t="shared" ref="FJ426:FJ489" ca="1" si="1015">2*IMREAL(K165)*COS(2*PI()*B165*160/Nt_load2)-2*IMAGINARY(K165)*SIN(2*PI()*B165*160/Nt_load2)</f>
        <v>-3.0354271170227596E-4</v>
      </c>
      <c r="FK426" s="223">
        <f t="shared" ref="FK426:FK489" ca="1" si="1016">2*IMREAL(K165)*COS(2*PI()*B165*161/Nt_load2)-2*IMAGINARY(K165)*SIN(2*PI()*B165*161/Nt_load2)</f>
        <v>3.9469724086639563E-5</v>
      </c>
      <c r="FL426" s="223">
        <f t="shared" ref="FL426:FL489" ca="1" si="1017">2*IMREAL(K165)*COS(2*PI()*B165*162/Nt_load2)-2*IMAGINARY(K165)*SIN(2*PI()*B165*162/Nt_load2)</f>
        <v>3.0160544066518293E-4</v>
      </c>
      <c r="FM426" s="223">
        <f t="shared" ref="FM426:FM489" ca="1" si="1018">2*IMREAL(K165)*COS(2*PI()*B165*163/Nt_load2)-2*IMAGINARY(K165)*SIN(2*PI()*B165*163/Nt_load2)</f>
        <v>-5.4273260172882289E-5</v>
      </c>
      <c r="FN426" s="223">
        <f t="shared" ref="FN426:FN489" ca="1" si="1019">2*IMREAL(K165)*COS(2*PI()*B165*164/Nt_load2)-2*IMAGINARY(K165)*SIN(2*PI()*B165*164/Nt_load2)</f>
        <v>-2.9894157570400936E-4</v>
      </c>
      <c r="FO426" s="223">
        <f t="shared" ref="FO426:FO489" ca="1" si="1020">2*IMREAL(K165)*COS(2*PI()*B165*165/Nt_load2)-2*IMAGINARY(K165)*SIN(2*PI()*B165*165/Nt_load2)</f>
        <v>6.8946047221575364E-5</v>
      </c>
      <c r="FP426" s="223">
        <f t="shared" ref="FP426:FP489" ca="1" si="1021">2*IMREAL(K165)*COS(2*PI()*B165*166/Nt_load2)-2*IMAGINARY(K165)*SIN(2*PI()*B165*166/Nt_load2)</f>
        <v>2.9555753430277889E-4</v>
      </c>
      <c r="FQ426" s="223">
        <f t="shared" ref="FQ426:FQ489" ca="1" si="1022">2*IMREAL(K165)*COS(2*PI()*B165*167/Nt_load2)-2*IMAGINARY(K165)*SIN(2*PI()*B165*167/Nt_load2)</f>
        <v>-8.3452737203568061E-5</v>
      </c>
      <c r="FR426" s="223">
        <f t="shared" ref="FR426:FR489" ca="1" si="1023">2*IMREAL(K165)*COS(2*PI()*B165*168/Nt_load2)-2*IMAGINARY(K165)*SIN(2*PI()*B165*168/Nt_load2)</f>
        <v>-2.9146146891362637E-4</v>
      </c>
      <c r="FS426" s="223">
        <f t="shared" ref="FS426:FS489" ca="1" si="1024">2*IMREAL(K165)*COS(2*PI()*B165*169/Nt_load2)-2*IMAGINARY(K165)*SIN(2*PI()*B165*169/Nt_load2)</f>
        <v>9.7758382232040705E-5</v>
      </c>
      <c r="FT426" s="223">
        <f t="shared" ref="FT426:FT489" ca="1" si="1025">2*IMREAL(K165)*COS(2*PI()*B165*170/Nt_load2)-2*IMAGINARY(K165)*SIN(2*PI()*B165*170/Nt_load2)</f>
        <v>2.8666324731685671E-4</v>
      </c>
      <c r="FU426" s="223">
        <f t="shared" ref="FU426:FU489" ca="1" si="1026">2*IMREAL(K165)*COS(2*PI()*B165*171/Nt_load2)-2*IMAGINARY(K165)*SIN(2*PI()*B165*171/Nt_load2)</f>
        <v>-1.1182851875507701E-4</v>
      </c>
      <c r="FV426" s="223">
        <f t="shared" ref="FV426:FV489" ca="1" si="1027">2*IMREAL(K165)*COS(2*PI()*B165*172/Nt_load2)-2*IMAGINARY(K165)*SIN(2*PI()*B165*172/Nt_load2)</f>
        <v>-2.8117442884855988E-4</v>
      </c>
      <c r="FW426" s="223">
        <f t="shared" ref="FW426:FW489" ca="1" si="1028">2*IMREAL(K165)*COS(2*PI()*B165*173/Nt_load2)-2*IMAGINARY(K165)*SIN(2*PI()*B165*173/Nt_load2)</f>
        <v>1.2562925058142712E-4</v>
      </c>
      <c r="FX426" s="223">
        <f t="shared" ref="FX426:FX489" ca="1" si="1029">2*IMREAL(K165)*COS(2*PI()*B165*174/Nt_load2)-2*IMAGINARY(K165)*SIN(2*PI()*B165*174/Nt_load2)</f>
        <v>2.7500823655319498E-4</v>
      </c>
      <c r="FY426" s="223">
        <f t="shared" ref="FY426:FY489" ca="1" si="1030">2*IMREAL(K165)*COS(2*PI()*B165*175/Nt_load2)-2*IMAGINARY(K165)*SIN(2*PI()*B165*175/Nt_load2)</f>
        <v>-1.3912733053928809E-4</v>
      </c>
      <c r="FZ426" s="223">
        <f t="shared" ref="FZ426:FZ489" ca="1" si="1031">2*IMREAL(K165)*COS(2*PI()*B165*176/Nt_load2)-2*IMAGINARY(K165)*SIN(2*PI()*B165*176/Nt_load2)</f>
        <v>-2.6817952532810448E-4</v>
      </c>
      <c r="GA426" s="223">
        <f t="shared" ref="GA426:GA489" ca="1" si="1032">2*IMREAL(K165)*COS(2*PI()*B165*177/Nt_load2)-2*IMAGINARY(K165)*SIN(2*PI()*B165*177/Nt_load2)</f>
        <v>1.5229024057178051E-4</v>
      </c>
      <c r="GB426" s="223">
        <f t="shared" ref="GB426:GB489" ca="1" si="1033">2*IMREAL(K165)*COS(2*PI()*B165*178/Nt_load2)-2*IMAGINARY(K165)*SIN(2*PI()*B165*178/Nt_load2)</f>
        <v>2.6070474613673833E-4</v>
      </c>
      <c r="GC426" s="223">
        <f t="shared" ref="GC426:GC489" ca="1" si="1034">2*IMREAL(K165)*COS(2*PI()*B165*179/Nt_load2)-2*IMAGINARY(K165)*SIN(2*PI()*B165*179/Nt_load2)</f>
        <v>-1.6508627007568553E-4</v>
      </c>
      <c r="GD426" s="223">
        <f t="shared" ref="GD426:GD489" ca="1" si="1035">2*IMREAL(K165)*COS(2*PI()*B165*180/Nt_load2)-2*IMAGINARY(K165)*SIN(2*PI()*B165*180/Nt_load2)</f>
        <v>-2.5260190637689907E-4</v>
      </c>
      <c r="GE426" s="223">
        <f t="shared" ref="GE426:GE489" ca="1" si="1036">2*IMREAL(K165)*COS(2*PI()*B165*181/Nt_load2)-2*IMAGINARY(K165)*SIN(2*PI()*B165*181/Nt_load2)</f>
        <v>1.7748459229511426E-4</v>
      </c>
      <c r="GF426" s="223">
        <f t="shared" ref="GF426:GF489" ca="1" si="1037">2*IMREAL(K165)*COS(2*PI()*B165*182/Nt_load2)-2*IMAGINARY(K165)*SIN(2*PI()*B165*182/Nt_load2)</f>
        <v>2.4389052649927438E-4</v>
      </c>
      <c r="GG426" s="223">
        <f t="shared" ref="GG426:GG489" ca="1" si="1038">2*IMREAL(K165)*COS(2*PI()*B165*183/Nt_load2)-2*IMAGINARY(K165)*SIN(2*PI()*B165*183/Nt_load2)</f>
        <v>-1.8945533858590399E-4</v>
      </c>
      <c r="GH426" s="223">
        <f t="shared" ref="GH426:GH489" ca="1" si="1039">2*IMREAL(K165)*COS(2*PI()*B165*184/Nt_load2)-2*IMAGINARY(K165)*SIN(2*PI()*B165*184/Nt_load2)</f>
        <v>-2.3459159298102529E-4</v>
      </c>
      <c r="GI426" s="223">
        <f t="shared" ref="GI426:GI489" ca="1" si="1040">2*IMREAL(K165)*COS(2*PI()*B165*185/Nt_load2)-2*IMAGINARY(K165)*SIN(2*PI()*B165*185/Nt_load2)</f>
        <v>2.00969670371699E-4</v>
      </c>
      <c r="GJ426" s="223">
        <f t="shared" ref="GJ426:GJ489" ca="1" si="1041">2*IMREAL(K165)*COS(2*PI()*B165*186/Nt_load2)-2*IMAGINARY(K165)*SIN(2*PI()*B165*186/Nt_load2)</f>
        <v>2.2472750776749936E-4</v>
      </c>
      <c r="GK426" s="223">
        <f t="shared" ref="GK426:GK489" ca="1" si="1042">2*IMREAL(K165)*COS(2*PI()*B165*187/Nt_load2)-2*IMAGINARY(K165)*SIN(2*PI()*B165*187/Nt_load2)</f>
        <v>-2.1199984861871763E-4</v>
      </c>
      <c r="GL426" s="223">
        <f t="shared" ref="GL426:GL489" ca="1" si="1043">2*IMREAL(K165)*COS(2*PI()*B165*188/Nt_load2)-2*IMAGINARY(K165)*SIN(2*PI()*B165*188/Nt_load2)</f>
        <v>-2.1432203430394502E-4</v>
      </c>
      <c r="GM426" s="223">
        <f t="shared" ref="GM426:GM489" ca="1" si="1044">2*IMREAL(K165)*COS(2*PI()*B165*189/Nt_load2)-2*IMAGINARY(K165)*SIN(2*PI()*B165*189/Nt_load2)</f>
        <v>2.2251930066141963E-4</v>
      </c>
      <c r="GN426" s="223">
        <f t="shared" ref="GN426:GN489" ca="1" si="1045">2*IMREAL(K165)*COS(2*PI()*B165*190/Nt_load2)-2*IMAGINARY(K165)*SIN(2*PI()*B165*190/Nt_load2)</f>
        <v>2.0340024028737183E-4</v>
      </c>
      <c r="GO426" s="223">
        <f t="shared" ref="GO426:GO489" ca="1" si="1046">2*IMREAL(K165)*COS(2*PI()*B165*191/Nt_load2)-2*IMAGINARY(K165)*SIN(2*PI()*B165*191/Nt_load2)</f>
        <v>-2.325026842184277E-4</v>
      </c>
      <c r="GP426" s="223">
        <f t="shared" ref="GP426:GP489" ca="1" si="1047">2*IMREAL(K165)*COS(2*PI()*B165*192/Nt_load2)-2*IMAGINARY(K165)*SIN(2*PI()*B165*192/Nt_load2)</f>
        <v>-1.9198843727617665E-4</v>
      </c>
      <c r="GQ426" s="223">
        <f t="shared" ref="GQ426:GQ489" ca="1" si="1048">2*IMREAL(K165)*COS(2*PI()*B165*193/Nt_load2)-2*IMAGINARY(K165)*SIN(2*PI()*B165*193/Nt_load2)</f>
        <v>2.4192594844433502E-4</v>
      </c>
      <c r="GR426" s="223">
        <f t="shared" ref="GR426:GR489" ca="1" si="1049">2*IMREAL(K165)*COS(2*PI()*B165*194/Nt_load2)-2*IMAGINARY(K165)*SIN(2*PI()*B165*194/Nt_load2)</f>
        <v>1.8011411730338165E-4</v>
      </c>
      <c r="GS426" s="223">
        <f t="shared" ref="GS426:GS489" ca="1" si="1050">2*IMREAL(K165)*COS(2*PI()*B165*195/Nt_load2)-2*IMAGINARY(K165)*SIN(2*PI()*B165*195/Nt_load2)</f>
        <v>-2.5076639187021909E-4</v>
      </c>
      <c r="GT426" s="223">
        <f t="shared" ref="GT426:GT489" ca="1" si="1051">2*IMREAL(K165)*COS(2*PI()*B165*196/Nt_load2)-2*IMAGINARY(K165)*SIN(2*PI()*B165*196/Nt_load2)</f>
        <v>-1.6780588664588354E-4</v>
      </c>
      <c r="GU426" s="223">
        <f t="shared" ref="GU426:GU489" ca="1" si="1052">2*IMREAL(K165)*COS(2*PI()*B165*197/Nt_load2)-2*IMAGINARY(K165)*SIN(2*PI()*B165*197/Nt_load2)</f>
        <v>2.5900271709355596E-4</v>
      </c>
      <c r="GV426" s="223">
        <f t="shared" ref="GV426:GV489" ca="1" si="1053">2*IMREAL(K165)*COS(2*PI()*B165*198/Nt_load2)-2*IMAGINARY(K165)*SIN(2*PI()*B165*198/Nt_load2)</f>
        <v>1.5509339690938131E-4</v>
      </c>
      <c r="GW426" s="223">
        <f t="shared" ref="GW426:GW489" ca="1" si="1054">2*IMREAL(K165)*COS(2*PI()*B165*199/Nt_load2)-2*IMAGINARY(K165)*SIN(2*PI()*B165*199/Nt_load2)</f>
        <v>-2.6661508208545524E-4</v>
      </c>
      <c r="GX426" s="223">
        <f t="shared" ref="GX426:GX489" ca="1" si="1055">2*IMREAL(K165)*COS(2*PI()*B165*200/Nt_load2)-2*IMAGINARY(K165)*SIN(2*PI()*B165*200/Nt_load2)</f>
        <v>-1.4200727359516224E-4</v>
      </c>
      <c r="GY426" s="223">
        <f t="shared" ref="GY426:GY489" ca="1" si="1056">2*IMREAL(K165)*COS(2*PI()*B165*201/Nt_load2)-2*IMAGINARY(K165)*SIN(2*PI()*B165*201/Nt_load2)</f>
        <v>2.7358514799187924E-4</v>
      </c>
      <c r="GZ426" s="223">
        <f t="shared" ref="GZ426:GZ489" ca="1" si="1057">2*IMREAL(K165)*COS(2*PI()*B165*202/Nt_load2)-2*IMAGINARY(K165)*SIN(2*PI()*B165*202/Nt_load2)</f>
        <v>1.2857904232046905E-4</v>
      </c>
      <c r="HA426" s="223">
        <f t="shared" ref="HA426:HA489" ca="1" si="1058">2*IMREAL(K165)*COS(2*PI()*B165*203/Nt_load2)-2*IMAGINARY(K165)*SIN(2*PI()*B165*203/Nt_load2)</f>
        <v>-2.7989612331356988E-4</v>
      </c>
      <c r="HB426" s="223">
        <f t="shared" ref="HB426:HB489" ca="1" si="1059">2*IMREAL(K165)*COS(2*PI()*B165*204/Nt_load2)-2*IMAGINARY(K165)*SIN(2*PI()*B165*204/Nt_load2)</f>
        <v>-1.1484105287063153E-4</v>
      </c>
      <c r="HC426" s="223">
        <f t="shared" ref="HC426:HC489" ca="1" si="1060">2*IMREAL(K165)*COS(2*PI()*B165*205/Nt_load2)-2*IMAGINARY(K165)*SIN(2*PI()*B165*205/Nt_load2)</f>
        <v>2.8553280435818641E-4</v>
      </c>
      <c r="HD426" s="223">
        <f t="shared" ref="HD426:HD489" ca="1" si="1061">2*IMREAL(K165)*COS(2*PI()*B165*206/Nt_load2)-2*IMAGINARY(K165)*SIN(2*PI()*B165*206/Nt_load2)</f>
        <v>1.008264012655566E-4</v>
      </c>
      <c r="HE426" s="223">
        <f t="shared" ref="HE426:HE489" ca="1" si="1062">2*IMREAL(K165)*COS(2*PI()*B165*207/Nt_load2)-2*IMAGINARY(K165)*SIN(2*PI()*B165*207/Nt_load2)</f>
        <v>-2.904816118673904E-4</v>
      </c>
      <c r="HF426" s="223">
        <f t="shared" ref="HF426:HF489" ca="1" si="1063">2*IMREAL(K165)*COS(2*PI()*B165*208/Nt_load2)-2*IMAGINARY(K165)*SIN(2*PI()*B165*208/Nt_load2)</f>
        <v>-8.656885002846686E-5</v>
      </c>
      <c r="HG426" s="223">
        <f t="shared" ref="HG426:HG489" ca="1" si="1064">2*IMREAL(K165)*COS(2*PI()*B165*209/Nt_load2)-2*IMAGINARY(K165)*SIN(2*PI()*B165*209/Nt_load2)</f>
        <v>2.9473062373042109E-4</v>
      </c>
      <c r="HH426" s="223">
        <f t="shared" ref="HH426:HH489" ca="1" si="1065">2*IMREAL(K165)*COS(2*PI()*B165*210/Nt_load2)-2*IMAGINARY(K165)*SIN(2*PI()*B165*210/Nt_load2)</f>
        <v>7.2102746849139561E-5</v>
      </c>
      <c r="HI426" s="223">
        <f t="shared" ref="HI426:HI489" ca="1" si="1066">2*IMREAL(K165)*COS(2*PI()*B165*211/Nt_load2)-2*IMAGINARY(K165)*SIN(2*PI()*B165*211/Nt_load2)</f>
        <v>-2.9826960370552707E-4</v>
      </c>
      <c r="HJ426" s="223">
        <f t="shared" ref="HJ426:HJ489" ca="1" si="1067">2*IMREAL(K165)*COS(2*PI()*B165*212/Nt_load2)-2*IMAGINARY(K165)*SIN(2*PI()*B165*212/Nt_load2)</f>
        <v>-5.7462941837181094E-5</v>
      </c>
      <c r="HK426" s="223">
        <f t="shared" ref="HK426:HK489" ca="1" si="1068">2*IMREAL(K165)*COS(2*PI()*B165*213/Nt_load2)-2*IMAGINARY(K165)*SIN(2*PI()*B165*213/Nt_load2)</f>
        <v>3.0109002607997851E-4</v>
      </c>
      <c r="HL426" s="223">
        <f t="shared" ref="HL426:HL489" ca="1" si="1069">2*IMREAL(K165)*COS(2*PI()*B165*214/Nt_load2)-2*IMAGINARY(K165)*SIN(2*PI()*B165*214/Nt_load2)</f>
        <v>4.2684703565177472E-5</v>
      </c>
      <c r="HM426" s="223">
        <f t="shared" ref="HM426:HM489" ca="1" si="1070">2*IMREAL(K165)*COS(2*PI()*B165*215/Nt_load2)-2*IMAGINARY(K165)*SIN(2*PI()*B165*215/Nt_load2)</f>
        <v>-3.0318509620922904E-4</v>
      </c>
      <c r="HN426" s="223">
        <f t="shared" ref="HN426:HN489" ca="1" si="1071">2*IMREAL(K165)*COS(2*PI()*B165*216/Nt_load2)-2*IMAGINARY(K165)*SIN(2*PI()*B165*216/Nt_load2)</f>
        <v>-2.7803634103564081E-5</v>
      </c>
      <c r="HO426" s="223">
        <f t="shared" ref="HO426:HO489" ca="1" si="1072">2*IMREAL(K165)*COS(2*PI()*B165*217/Nt_load2)-2*IMAGINARY(K165)*SIN(2*PI()*B165*217/Nt_load2)</f>
        <v>3.0454976688583575E-4</v>
      </c>
      <c r="HP426" s="223">
        <f t="shared" ref="HP426:HP489" ca="1" si="1073">2*IMREAL(K165)*COS(2*PI()*B165*218/Nt_load2)-2*IMAGINARY(K165)*SIN(2*PI()*B165*218/Nt_load2)</f>
        <v>1.2855583252067233E-5</v>
      </c>
      <c r="HQ426" s="223">
        <f t="shared" ref="HQ426:HQ489" ca="1" si="1074">2*IMREAL(K165)*COS(2*PI()*B165*219/Nt_load2)-2*IMAGINARY(K165)*SIN(2*PI()*B165*219/Nt_load2)</f>
        <v>-3.0518075049860462E-4</v>
      </c>
      <c r="HR426" s="223">
        <f t="shared" ref="HR426:HR489" ca="1" si="1075">2*IMREAL(K165)*COS(2*PI()*B165*220/Nt_load2)-2*IMAGINARY(K165)*SIN(2*PI()*B165*220/Nt_load2)</f>
        <v>2.1234378254826895E-6</v>
      </c>
      <c r="HS426" s="223">
        <f t="shared" ref="HS426:HS489" ca="1" si="1076">2*IMREAL(K165)*COS(2*PI()*B165*221/Nt_load2)-2*IMAGINARY(K165)*SIN(2*PI()*B165*221/Nt_load2)</f>
        <v>3.0507652695274554E-4</v>
      </c>
      <c r="HT426" s="223">
        <f t="shared" ref="HT426:HT489" ca="1" si="1077">2*IMREAL(K165)*COS(2*PI()*B165*222/Nt_load2)-2*IMAGINARY(K165)*SIN(2*PI()*B165*222/Nt_load2)</f>
        <v>-1.7097343355337098E-5</v>
      </c>
      <c r="HU426" s="223">
        <f t="shared" ref="HU426:HU489" ca="1" si="1078">2*IMREAL(K165)*COS(2*PI()*B165*223/Nt_load2)-2*IMAGINARY(K165)*SIN(2*PI()*B165*223/Nt_load2)</f>
        <v>-3.0423734733190906E-4</v>
      </c>
      <c r="HV426" s="223">
        <f t="shared" ref="HV426:HV489" ca="1" si="1079">2*IMREAL(K165)*COS(2*PI()*B165*224/Nt_load2)-2*IMAGINARY(K165)*SIN(2*PI()*B165*224/Nt_load2)</f>
        <v>3.2030059887480801E-5</v>
      </c>
      <c r="HW426" s="223">
        <f t="shared" ref="HW426:HW489" ca="1" si="1080">2*IMREAL(K165)*COS(2*PI()*B165*225/Nt_load2)-2*IMAGINARY(K165)*SIN(2*PI()*B165*225/Nt_load2)</f>
        <v>3.0266523329330723E-4</v>
      </c>
      <c r="HX426" s="223">
        <f t="shared" ref="HX426:HX489" ca="1" si="1081">2*IMREAL(K165)*COS(2*PI()*B165*226/Nt_load2)-2*IMAGINARY(K165)*SIN(2*PI()*B165*226/Nt_load2)</f>
        <v>-4.6885613199870935E-5</v>
      </c>
      <c r="HY426" s="223">
        <f t="shared" ref="HY426:HY489" ca="1" si="1082">2*IMREAL(K165)*COS(2*PI()*B165*227/Nt_load2)-2*IMAGINARY(K165)*SIN(2*PI()*B165*227/Nt_load2)</f>
        <v>-3.0036397219735642E-4</v>
      </c>
      <c r="HZ426" s="223">
        <f t="shared" ref="HZ426:HZ489" ca="1" si="1083">2*IMREAL(K165)*COS(2*PI()*B165*228/Nt_load2)-2*IMAGINARY(K165)*SIN(2*PI()*B165*228/Nt_load2)</f>
        <v>6.1628214963367785E-5</v>
      </c>
      <c r="IA426" s="223">
        <f t="shared" ref="IA426:IA489" ca="1" si="1084">2*IMREAL(K165)*COS(2*PI()*B165*229/Nt_load2)-2*IMAGINARY(K165)*SIN(2*PI()*B165*229/Nt_load2)</f>
        <v>2.9733910798360858E-4</v>
      </c>
      <c r="IB426" s="223">
        <f t="shared" ref="IB426:IB489" ca="1" si="1085">2*IMREAL(K165)*COS(2*PI()*B165*230/Nt_load2)-2*IMAGINARY(K165)*SIN(2*PI()*B165*230/Nt_load2)</f>
        <v>-7.6222348959006808E-5</v>
      </c>
      <c r="IC426" s="223">
        <f t="shared" ref="IC426:IC489" ca="1" si="1086">2*IMREAL(K165)*COS(2*PI()*B165*231/Nt_load2)-2*IMAGINARY(K165)*SIN(2*PI()*B165*231/Nt_load2)</f>
        <v>-2.9359792781489456E-4</v>
      </c>
      <c r="ID426" s="223">
        <f t="shared" ref="ID426:ID489" ca="1" si="1087">2*IMREAL(K165)*COS(2*PI()*B165*232/Nt_load2)-2*IMAGINARY(K165)*SIN(2*PI()*B165*232/Nt_load2)</f>
        <v>9.0632856639731178E-5</v>
      </c>
      <c r="IE426" s="223">
        <f t="shared" ref="IE426:IE489" ca="1" si="1088">2*IMREAL(K165)*COS(2*PI()*B165*233/Nt_load2)-2*IMAGINARY(K165)*SIN(2*PI()*B165*223/Nt_load2)</f>
        <v>-5.4364828201842173E-6</v>
      </c>
      <c r="IF426" s="223">
        <f t="shared" ref="IF426:IF489" ca="1" si="1089">2*IMREAL(K165)*COS(2*PI()*B165*234/Nt_load2)-2*IMAGINARY(K165)*SIN(2*PI()*B165*234/Nt_load2)</f>
        <v>-1.0482502183029328E-4</v>
      </c>
      <c r="IG426" s="223">
        <f t="shared" ref="IG426:IG489" ca="1" si="1090">2*IMREAL(K165)*COS(2*PI()*B165*235/Nt_load2)-2*IMAGINARY(K165)*SIN(2*PI()*B165*235/Nt_load2)</f>
        <v>-2.840043748906227E-4</v>
      </c>
      <c r="IH426" s="223">
        <f t="shared" ref="IH426:IH489" ca="1" si="1091">2*IMREAL(K165)*COS(2*PI()*B165*236/Nt_load2)-2*IMAGINARY(K165)*SIN(2*PI()*B165*236/Nt_load2)</f>
        <v>1.1876465436169497E-4</v>
      </c>
      <c r="II426" s="223">
        <f t="shared" ref="II426:II489" ca="1" si="1092">2*IMREAL(K165)*COS(2*PI()*B165*237/Nt_load2)-2*IMAGINARY(K165)*SIN(2*PI()*B165*237/Nt_load2)</f>
        <v>2.7817511384434988E-4</v>
      </c>
      <c r="IJ426" s="223">
        <f t="shared" ref="IJ426:IJ489" ca="1" si="1093">2*IMREAL(K165)*COS(2*PI()*B165*238/Nt_load2)-2*IMAGINARY(K165)*SIN(2*PI()*B165*238/Nt_load2)</f>
        <v>-1.3241817243818399E-4</v>
      </c>
      <c r="IK426" s="223">
        <f t="shared" ref="IK426:IK489" ca="1" si="1094">2*IMREAL(K165)*COS(2*PI()*B165*239/Nt_load2)-2*IMAGINARY(K165)*SIN(2*PI()*B165*239/Nt_load2)</f>
        <v>-2.7167570458357104E-4</v>
      </c>
      <c r="IL426" s="223">
        <f t="shared" ref="IL426:IL489" ca="1" si="1095">2*IMREAL(K165)*COS(2*PI()*B165*240/Nt_load2)-2*IMAGINARY(K165)*SIN(2*PI()*B165*240/Nt_load2)</f>
        <v>1.4575268353879183E-4</v>
      </c>
      <c r="IM426" s="223">
        <f t="shared" ref="IM426:IM489" ca="1" si="1096">2*IMREAL(K165)*COS(2*PI()*B165*241/Nt_load2)-2*IMAGINARY(K165)*SIN(2*PI()*B165*241/Nt_load2)</f>
        <v>2.6452180475446124E-4</v>
      </c>
      <c r="IN426" s="223">
        <f t="shared" ref="IN426:IN489" ca="1" si="1097">2*IMREAL(K165)*COS(2*PI()*B165*242/Nt_load2)-2*IMAGINARY(K165)*SIN(2*PI()*B165*242/Nt_load2)</f>
        <v>-1.5873606365834268E-4</v>
      </c>
      <c r="IO426" s="223">
        <f t="shared" ref="IO426:IO489" ca="1" si="1098">2*IMREAL(K165)*COS(2*PI()*B165*243/Nt_load2)-2*IMAGINARY(K165)*SIN(2*PI()*B165*243/Nt_load2)</f>
        <v>-2.5673064872832376E-4</v>
      </c>
      <c r="IP426" s="223">
        <f t="shared" ref="IP426:IP489" ca="1" si="1099">2*IMREAL(K165)*COS(2*PI()*B165*244/Nt_load2)-2*IMAGINARY(K165)*SIN(2*PI()*B165*244/Nt_load2)</f>
        <v>1.7133703469688884E-4</v>
      </c>
      <c r="IQ426" s="223">
        <f t="shared" ref="IQ426:IQ489" ca="1" si="1100">2*IMREAL(K165)*COS(2*PI()*B165*245/Nt_load2)-2*IMAGINARY(K165)*SIN(2*PI()*B165*245/Nt_load2)</f>
        <v>2.483210060824603E-4</v>
      </c>
      <c r="IR426" s="223">
        <f t="shared" ref="IR426:IR489" ca="1" si="1101">2*IMREAL(K165)*COS(2*PI()*B165*246/Nt_load2)-2*IMAGINARY(K165)*SIN(2*PI()*B165*246/Nt_load2)</f>
        <v>-1.8352523981151277E-4</v>
      </c>
      <c r="IS426" s="223">
        <f t="shared" ref="IS426:IS489" ca="1" si="1102">2*IMREAL(K165)*COS(2*PI()*B165*247/Nt_load2)-2*IMAGINARY(K165)*SIN(2*PI()*B165*247/Nt_load2)</f>
        <v>-2.3931313638258283E-4</v>
      </c>
      <c r="IT426" s="223">
        <f t="shared" ref="IT426:IT489" ca="1" si="1103">2*IMREAL(K165)*COS(2*PI()*B165*248/Nt_load2)-2*IMAGINARY(K165)*SIN(2*PI()*B165*248/Nt_load2)</f>
        <v>1.9527131654851787E-4</v>
      </c>
      <c r="IU426" s="223">
        <f t="shared" ref="IU426:IU489" ca="1" si="1104">2*IMREAL(K165)*COS(2*PI()*B165*249/Nt_load2)-2*IMAGINARY(K165)*SIN(2*PI()*B165*249/Nt_load2)</f>
        <v>2.2972874037581557E-4</v>
      </c>
      <c r="IV426" s="223">
        <f t="shared" ref="IV426:IV489" ca="1" si="1105">2*IMREAL(K165)*COS(2*PI()*B165*250/Nt_load2)-2*IMAGINARY(K165)*SIN(2*PI()*B165*250/Nt_load2)</f>
        <v>-2.0654696758019717E-4</v>
      </c>
      <c r="IW426" s="223">
        <f t="shared" ref="IW426:IW489" ca="1" si="1106">2*IMREAL(K165)*COS(2*PI()*B165*251/Nt_load2)-2*IMAGINARY(K165)*SIN(2*PI()*B165*251/Nt_load2)</f>
        <v>-2.195909077116105E-4</v>
      </c>
      <c r="IX426" s="223">
        <f t="shared" ref="IX426:IX489" ca="1" si="1107">2*IMREAL(K165)*COS(2*PI()*B165*252/Nt_load2)-2*IMAGINARY(K165)*SIN(2*PI()*B165*252/Nt_load2)</f>
        <v>2.173250288756109E-4</v>
      </c>
      <c r="IY426" s="223">
        <f t="shared" ref="IY426:IY489" ca="1" si="1108">2*IMREAL(K165)*COS(2*PI()*B165*253/Nt_load2)-2*IMAGINARY(K165)*SIN(2*PI()*B165*253/Nt_load2)</f>
        <v>2.0892406131683579E-4</v>
      </c>
      <c r="IZ426" s="223">
        <f t="shared" ref="IZ426:IZ489" ca="1" si="1109">2*IMREAL(K165)*COS(2*PI()*B165*254/Nt_load2)-2*IMAGINARY(K165)*SIN(2*PI()*B165*254/Nt_load2)</f>
        <v>-2.2757953514102689E-4</v>
      </c>
      <c r="JA426" s="223">
        <f t="shared" ref="JA426:JA489" ca="1" si="1110">2*IMREAL(K165)*COS(2*PI()*B165*255/Nt_load2)-2*IMAGINARY(K165)*SIN(2*PI()*B165*255/Nt_load2)</f>
        <v>-1.9775389855877508E-4</v>
      </c>
      <c r="JB426" s="223">
        <f t="shared" ref="JB426:JB489" ca="1" si="1111">2*IMREAL(K165)*COS(2*PI()*B165*256/Nt_load2)-2*IMAGINARY(K165)*SIN(2*PI()*B165*256/Nt_load2)</f>
        <v>2.3728578237268685E-4</v>
      </c>
    </row>
    <row r="427" spans="2:262">
      <c r="B427" s="230">
        <v>66</v>
      </c>
      <c r="C427" s="229">
        <f t="shared" ref="C427:C490" si="1112">C426+Div_Nt_load2</f>
        <v>1.2890625000000007E-3</v>
      </c>
      <c r="D427" s="226">
        <f t="shared" ca="1" si="855"/>
        <v>57.977910671995367</v>
      </c>
      <c r="E427" s="225">
        <f ca="1">BT361</f>
        <v>-0.12208932800463158</v>
      </c>
      <c r="F427" s="224">
        <v>66</v>
      </c>
      <c r="G427" s="223">
        <f t="shared" ca="1" si="856"/>
        <v>-2.2796992254282947E-4</v>
      </c>
      <c r="H427" s="223">
        <f t="shared" ca="1" si="857"/>
        <v>2.1308367988230975E-4</v>
      </c>
      <c r="I427" s="223">
        <f t="shared" ca="1" si="858"/>
        <v>2.0705888132492345E-4</v>
      </c>
      <c r="J427" s="223">
        <f t="shared" ca="1" si="859"/>
        <v>-2.3340347539321142E-4</v>
      </c>
      <c r="K427" s="223">
        <f t="shared" ca="1" si="860"/>
        <v>-1.8415374988996013E-4</v>
      </c>
      <c r="L427" s="223">
        <f t="shared" ca="1" si="861"/>
        <v>2.5147546784475819E-4</v>
      </c>
      <c r="M427" s="223">
        <f t="shared" ca="1" si="862"/>
        <v>1.5947511717487686E-4</v>
      </c>
      <c r="N427" s="223">
        <f t="shared" ca="1" si="863"/>
        <v>-2.6712561407048549E-4</v>
      </c>
      <c r="O427" s="223">
        <f t="shared" ca="1" si="864"/>
        <v>-1.3326065190343272E-4</v>
      </c>
      <c r="P427" s="223">
        <f t="shared" ca="1" si="865"/>
        <v>2.8020319460699976E-4</v>
      </c>
      <c r="Q427" s="223">
        <f t="shared" ca="1" si="866"/>
        <v>1.0576281370647558E-4</v>
      </c>
      <c r="R427" s="223">
        <f t="shared" ca="1" si="867"/>
        <v>-2.9058226520480116E-4</v>
      </c>
      <c r="S427" s="223">
        <f t="shared" ca="1" si="868"/>
        <v>-7.7246421797690524E-5</v>
      </c>
      <c r="T427" s="223">
        <f t="shared" ca="1" si="869"/>
        <v>2.9816286974025598E-4</v>
      </c>
      <c r="U427" s="223">
        <f t="shared" ca="1" si="870"/>
        <v>4.7986104619804191E-5</v>
      </c>
      <c r="V427" s="223">
        <f t="shared" ca="1" si="871"/>
        <v>-3.0287200284770789E-4</v>
      </c>
      <c r="W427" s="223">
        <f t="shared" ca="1" si="872"/>
        <v>-1.8263655022555996E-5</v>
      </c>
      <c r="X427" s="223">
        <f t="shared" ca="1" si="873"/>
        <v>3.0466431300105808E-4</v>
      </c>
      <c r="Y427" s="223">
        <f t="shared" ca="1" si="874"/>
        <v>-1.1634683556488787E-5</v>
      </c>
      <c r="Z427" s="223">
        <f t="shared" ca="1" si="875"/>
        <v>-3.0352253927375334E-4</v>
      </c>
      <c r="AA427" s="223">
        <f t="shared" ca="1" si="876"/>
        <v>4.1420973772720654E-5</v>
      </c>
      <c r="AB427" s="223">
        <f t="shared" ca="1" si="877"/>
        <v>2.9945767757094454E-4</v>
      </c>
      <c r="AC427" s="223">
        <f t="shared" ca="1" si="878"/>
        <v>-7.0808357368512648E-5</v>
      </c>
      <c r="AD427" s="223">
        <f t="shared" ca="1" si="879"/>
        <v>-2.925088747329094E-4</v>
      </c>
      <c r="AE427" s="223">
        <f t="shared" ca="1" si="880"/>
        <v>9.9513817775060309E-5</v>
      </c>
      <c r="AF427" s="223">
        <f t="shared" ca="1" si="881"/>
        <v>2.8274305152958004E-4</v>
      </c>
      <c r="AG427" s="223">
        <f t="shared" ca="1" si="882"/>
        <v>-1.2726090571664781E-4</v>
      </c>
      <c r="AH427" s="223">
        <f t="shared" ca="1" si="883"/>
        <v>-2.7025425817694666E-4</v>
      </c>
      <c r="AI427" s="223">
        <f t="shared" ca="1" si="884"/>
        <v>1.537824015682964E-4</v>
      </c>
      <c r="AJ427" s="223">
        <f t="shared" ca="1" si="885"/>
        <v>2.5516276858206395E-4</v>
      </c>
      <c r="AK427" s="223">
        <f t="shared" ca="1" si="886"/>
        <v>-1.7882288882683036E-4</v>
      </c>
      <c r="AL427" s="223">
        <f t="shared" ca="1" si="887"/>
        <v>-2.3761392203957806E-4</v>
      </c>
      <c r="AM427" s="223">
        <f t="shared" ca="1" si="888"/>
        <v>2.0214121391142728E-4</v>
      </c>
      <c r="AN427" s="223">
        <f t="shared" ca="1" si="889"/>
        <v>2.1777672353486842E-4</v>
      </c>
      <c r="AO427" s="223">
        <f t="shared" ca="1" si="890"/>
        <v>-2.2351280860442933E-4</v>
      </c>
      <c r="AP427" s="223">
        <f t="shared" ca="1" si="891"/>
        <v>-1.9584221613365123E-4</v>
      </c>
      <c r="AQ427" s="223">
        <f t="shared" ca="1" si="892"/>
        <v>2.4273185276604088E-4</v>
      </c>
      <c r="AR427" s="223">
        <f t="shared" ca="1" si="893"/>
        <v>1.720216411328216E-4</v>
      </c>
      <c r="AS427" s="223">
        <f t="shared" ca="1" si="894"/>
        <v>-2.5961325649478733E-4</v>
      </c>
      <c r="AT427" s="223">
        <f t="shared" ca="1" si="895"/>
        <v>-1.4654440369128648E-4</v>
      </c>
      <c r="AU427" s="223">
        <f t="shared" ca="1" si="896"/>
        <v>2.7399444264444785E-4</v>
      </c>
      <c r="AV427" s="223">
        <f t="shared" ca="1" si="897"/>
        <v>1.1965586353288625E-4</v>
      </c>
      <c r="AW427" s="223">
        <f t="shared" ca="1" si="898"/>
        <v>-2.8573691253084302E-4</v>
      </c>
      <c r="AX427" s="223">
        <f t="shared" ca="1" si="899"/>
        <v>-9.1614971998115724E-5</v>
      </c>
      <c r="AY427" s="223">
        <f t="shared" ca="1" si="900"/>
        <v>2.9472757974988113E-4</v>
      </c>
      <c r="AZ427" s="223">
        <f t="shared" ca="1" si="901"/>
        <v>6.2691778201165278E-5</v>
      </c>
      <c r="BA427" s="223">
        <f t="shared" ca="1" si="902"/>
        <v>-3.0087985926144411E-4</v>
      </c>
      <c r="BB427" s="223">
        <f t="shared" ca="1" si="903"/>
        <v>-3.3164828309325585E-5</v>
      </c>
      <c r="BC427" s="223">
        <f t="shared" ca="1" si="904"/>
        <v>3.0413450125065753E-4</v>
      </c>
      <c r="BD427" s="223">
        <f t="shared" ca="1" si="905"/>
        <v>3.3184829911278167E-6</v>
      </c>
      <c r="BE427" s="223">
        <f t="shared" ca="1" si="906"/>
        <v>-3.0446016173599699E-4</v>
      </c>
      <c r="BF427" s="223">
        <f t="shared" ca="1" si="907"/>
        <v>2.6559821132341892E-5</v>
      </c>
      <c r="BG427" s="223">
        <f t="shared" ca="1" si="908"/>
        <v>3.0185370442896453E-4</v>
      </c>
      <c r="BH427" s="223">
        <f t="shared" ca="1" si="909"/>
        <v>-5.6182339659232E-5</v>
      </c>
      <c r="BI427" s="223">
        <f t="shared" ca="1" si="910"/>
        <v>-2.9634023093826143E-4</v>
      </c>
      <c r="BJ427" s="223">
        <f t="shared" ca="1" si="911"/>
        <v>8.5263791542812781E-5</v>
      </c>
      <c r="BK427" s="223">
        <f t="shared" ca="1" si="912"/>
        <v>2.8797283902757425E-4</v>
      </c>
      <c r="BL427" s="223">
        <f t="shared" ca="1" si="913"/>
        <v>-1.1352410650390664E-4</v>
      </c>
      <c r="BM427" s="223">
        <f t="shared" ca="1" si="914"/>
        <v>-2.768321112550847E-4</v>
      </c>
      <c r="BN427" s="223">
        <f t="shared" ca="1" si="915"/>
        <v>1.4069112226077859E-4</v>
      </c>
      <c r="BO427" s="223">
        <f t="shared" ca="1" si="916"/>
        <v>2.6302533891938313E-4</v>
      </c>
      <c r="BP427" s="223">
        <f t="shared" ca="1" si="917"/>
        <v>-1.6650320560068855E-4</v>
      </c>
      <c r="BQ427" s="223">
        <f t="shared" ca="1" si="918"/>
        <v>-2.4668548878561177E-4</v>
      </c>
      <c r="BR427" s="223">
        <f t="shared" ca="1" si="919"/>
        <v>1.9071177205075309E-4</v>
      </c>
      <c r="BS427" s="223">
        <f t="shared" ca="1" si="920"/>
        <v>2.279699225428296E-4</v>
      </c>
      <c r="BT427" s="223">
        <f t="shared" ca="1" si="921"/>
        <v>-2.130836798823095E-4</v>
      </c>
      <c r="BU427" s="223">
        <f t="shared" ca="1" si="922"/>
        <v>-2.0705888132492378E-4</v>
      </c>
      <c r="BV427" s="223">
        <f t="shared" ca="1" si="923"/>
        <v>2.3340347539321115E-4</v>
      </c>
      <c r="BW427" s="223">
        <f t="shared" ca="1" si="924"/>
        <v>1.8415374988996067E-4</v>
      </c>
      <c r="BX427" s="223">
        <f t="shared" ca="1" si="925"/>
        <v>-2.5147546784475781E-4</v>
      </c>
      <c r="BY427" s="223">
        <f t="shared" ca="1" si="926"/>
        <v>-1.5947511717487745E-4</v>
      </c>
      <c r="BZ427" s="223">
        <f t="shared" ca="1" si="927"/>
        <v>2.6712561407048516E-4</v>
      </c>
      <c r="CA427" s="223">
        <f t="shared" ca="1" si="928"/>
        <v>1.3326065190343334E-4</v>
      </c>
      <c r="CB427" s="223">
        <f t="shared" ca="1" si="929"/>
        <v>-2.8020319460699927E-4</v>
      </c>
      <c r="CC427" s="223">
        <f t="shared" ca="1" si="930"/>
        <v>-1.0576281370647675E-4</v>
      </c>
      <c r="CD427" s="223">
        <f t="shared" ca="1" si="931"/>
        <v>2.9058226520480078E-4</v>
      </c>
      <c r="CE427" s="223">
        <f t="shared" ca="1" si="932"/>
        <v>7.7246421797691703E-5</v>
      </c>
      <c r="CF427" s="223">
        <f t="shared" ca="1" si="933"/>
        <v>-2.9816286974025576E-4</v>
      </c>
      <c r="CG427" s="223">
        <f t="shared" ca="1" si="934"/>
        <v>-4.7986104619805411E-5</v>
      </c>
      <c r="CH427" s="223">
        <f t="shared" ca="1" si="935"/>
        <v>3.0287200284770827E-4</v>
      </c>
      <c r="CI427" s="223">
        <f t="shared" ca="1" si="936"/>
        <v>1.8263655022552933E-5</v>
      </c>
      <c r="CJ427" s="223">
        <f t="shared" ca="1" si="937"/>
        <v>-3.0466431300105808E-4</v>
      </c>
      <c r="CK427" s="223">
        <f t="shared" ca="1" si="938"/>
        <v>1.1634683556491904E-5</v>
      </c>
      <c r="CL427" s="223">
        <f t="shared" ca="1" si="939"/>
        <v>3.0352253927375312E-4</v>
      </c>
      <c r="CM427" s="223">
        <f t="shared" ca="1" si="940"/>
        <v>-4.142097377272266E-5</v>
      </c>
      <c r="CN427" s="223">
        <f t="shared" ca="1" si="941"/>
        <v>-2.9945767757094417E-4</v>
      </c>
      <c r="CO427" s="223">
        <f t="shared" ca="1" si="942"/>
        <v>7.0808357368514572E-5</v>
      </c>
      <c r="CP427" s="223">
        <f t="shared" ca="1" si="943"/>
        <v>2.925088747329088E-4</v>
      </c>
      <c r="CQ427" s="223">
        <f t="shared" ca="1" si="944"/>
        <v>-9.951381777506222E-5</v>
      </c>
      <c r="CR427" s="223">
        <f t="shared" ca="1" si="945"/>
        <v>-2.8274305152957928E-4</v>
      </c>
      <c r="CS427" s="223">
        <f t="shared" ca="1" si="946"/>
        <v>1.2726090571664965E-4</v>
      </c>
      <c r="CT427" s="223">
        <f t="shared" ca="1" si="947"/>
        <v>2.7025425817694574E-4</v>
      </c>
      <c r="CU427" s="223">
        <f t="shared" ca="1" si="948"/>
        <v>-1.5378240156829813E-4</v>
      </c>
      <c r="CV427" s="223">
        <f t="shared" ca="1" si="949"/>
        <v>-2.5516276858206287E-4</v>
      </c>
      <c r="CW427" s="223">
        <f t="shared" ca="1" si="950"/>
        <v>1.7882288882683202E-4</v>
      </c>
      <c r="CX427" s="223">
        <f t="shared" ca="1" si="951"/>
        <v>2.3761392203957679E-4</v>
      </c>
      <c r="CY427" s="223">
        <f t="shared" ca="1" si="952"/>
        <v>-2.021412139114288E-4</v>
      </c>
      <c r="CZ427" s="223">
        <f t="shared" ca="1" si="953"/>
        <v>-2.1777672353486701E-4</v>
      </c>
      <c r="DA427" s="223">
        <f t="shared" ca="1" si="954"/>
        <v>2.2351280860443071E-4</v>
      </c>
      <c r="DB427" s="223">
        <f t="shared" ca="1" si="955"/>
        <v>1.9584221613364971E-4</v>
      </c>
      <c r="DC427" s="223">
        <f t="shared" ca="1" si="956"/>
        <v>-2.4273185276604207E-4</v>
      </c>
      <c r="DD427" s="223">
        <f t="shared" ca="1" si="957"/>
        <v>-1.7202164113281991E-4</v>
      </c>
      <c r="DE427" s="223">
        <f t="shared" ca="1" si="958"/>
        <v>2.5961325649478836E-4</v>
      </c>
      <c r="DF427" s="223">
        <f t="shared" ca="1" si="959"/>
        <v>1.4654440369128664E-4</v>
      </c>
      <c r="DG427" s="223">
        <f t="shared" ca="1" si="960"/>
        <v>-2.7399444264444774E-4</v>
      </c>
      <c r="DH427" s="223">
        <f t="shared" ca="1" si="961"/>
        <v>-1.1965586353288641E-4</v>
      </c>
      <c r="DI427" s="223">
        <f t="shared" ca="1" si="962"/>
        <v>2.8573691253084297E-4</v>
      </c>
      <c r="DJ427" s="223">
        <f t="shared" ca="1" si="963"/>
        <v>9.161497199811586E-5</v>
      </c>
      <c r="DK427" s="223">
        <f t="shared" ca="1" si="964"/>
        <v>-2.9472757974988108E-4</v>
      </c>
      <c r="DL427" s="223">
        <f t="shared" ca="1" si="965"/>
        <v>-6.2691778201165427E-5</v>
      </c>
      <c r="DM427" s="223">
        <f t="shared" ca="1" si="966"/>
        <v>3.0087985926144405E-4</v>
      </c>
      <c r="DN427" s="223">
        <f t="shared" ca="1" si="967"/>
        <v>3.3164828309325747E-5</v>
      </c>
      <c r="DO427" s="223">
        <f t="shared" ca="1" si="968"/>
        <v>-3.0413450125065748E-4</v>
      </c>
      <c r="DP427" s="223">
        <f t="shared" ca="1" si="969"/>
        <v>-3.3184829911279794E-6</v>
      </c>
      <c r="DQ427" s="223">
        <f t="shared" ca="1" si="970"/>
        <v>3.0446016173599699E-4</v>
      </c>
      <c r="DR427" s="223">
        <f t="shared" ca="1" si="971"/>
        <v>-2.6559821132341756E-5</v>
      </c>
      <c r="DS427" s="223">
        <f t="shared" ca="1" si="972"/>
        <v>-3.0185370442896458E-4</v>
      </c>
      <c r="DT427" s="223">
        <f t="shared" ca="1" si="973"/>
        <v>5.6182339659231864E-5</v>
      </c>
      <c r="DU427" s="223">
        <f t="shared" ca="1" si="974"/>
        <v>2.9634023093826143E-4</v>
      </c>
      <c r="DV427" s="223">
        <f t="shared" ca="1" si="975"/>
        <v>-8.5263791542812632E-5</v>
      </c>
      <c r="DW427" s="223">
        <f t="shared" ca="1" si="976"/>
        <v>-2.8797283902757436E-4</v>
      </c>
      <c r="DX427" s="223">
        <f t="shared" ca="1" si="977"/>
        <v>1.1352410650390646E-4</v>
      </c>
      <c r="DY427" s="223">
        <f t="shared" ca="1" si="978"/>
        <v>2.7683211125508481E-4</v>
      </c>
      <c r="DZ427" s="223">
        <f t="shared" ca="1" si="979"/>
        <v>-1.4069112226077846E-4</v>
      </c>
      <c r="EA427" s="223">
        <f t="shared" ca="1" si="980"/>
        <v>-2.6302533891938318E-4</v>
      </c>
      <c r="EB427" s="223">
        <f t="shared" ca="1" si="981"/>
        <v>1.6650320560068841E-4</v>
      </c>
      <c r="EC427" s="223">
        <f t="shared" ca="1" si="982"/>
        <v>2.4668548878561188E-4</v>
      </c>
      <c r="ED427" s="223">
        <f t="shared" ca="1" si="983"/>
        <v>-1.9071177205075296E-4</v>
      </c>
      <c r="EE427" s="223">
        <f t="shared" ca="1" si="984"/>
        <v>-2.2796992254282968E-4</v>
      </c>
      <c r="EF427" s="223">
        <f t="shared" ca="1" si="985"/>
        <v>2.1308367988230942E-4</v>
      </c>
      <c r="EG427" s="223">
        <f t="shared" ca="1" si="986"/>
        <v>2.0705888132492388E-4</v>
      </c>
      <c r="EH427" s="223">
        <f t="shared" ca="1" si="987"/>
        <v>-2.3340347539321104E-4</v>
      </c>
      <c r="EI427" s="223">
        <f t="shared" ca="1" si="988"/>
        <v>-1.8415374988996078E-4</v>
      </c>
      <c r="EJ427" s="223">
        <f t="shared" ca="1" si="989"/>
        <v>2.5147546784475775E-4</v>
      </c>
      <c r="EK427" s="223">
        <f t="shared" ca="1" si="990"/>
        <v>1.5947511717487762E-4</v>
      </c>
      <c r="EL427" s="223">
        <f t="shared" ca="1" si="991"/>
        <v>-2.6712561407048511E-4</v>
      </c>
      <c r="EM427" s="223">
        <f t="shared" ca="1" si="992"/>
        <v>-1.3326065190343348E-4</v>
      </c>
      <c r="EN427" s="223">
        <f t="shared" ca="1" si="993"/>
        <v>2.8020319460699927E-4</v>
      </c>
      <c r="EO427" s="223">
        <f t="shared" ca="1" si="994"/>
        <v>1.0576281370647688E-4</v>
      </c>
      <c r="EP427" s="223">
        <f t="shared" ca="1" si="995"/>
        <v>-2.9058226520480078E-4</v>
      </c>
      <c r="EQ427" s="223">
        <f t="shared" ca="1" si="996"/>
        <v>-7.7246421797691852E-5</v>
      </c>
      <c r="ER427" s="223">
        <f t="shared" ca="1" si="997"/>
        <v>2.9816286974025576E-4</v>
      </c>
      <c r="ES427" s="223">
        <f t="shared" ca="1" si="998"/>
        <v>4.7986104619805546E-5</v>
      </c>
      <c r="ET427" s="223">
        <f t="shared" ca="1" si="999"/>
        <v>-3.0287200284770778E-4</v>
      </c>
      <c r="EU427" s="223">
        <f t="shared" ca="1" si="1000"/>
        <v>-1.8263655022557378E-5</v>
      </c>
      <c r="EV427" s="223">
        <f t="shared" ca="1" si="1001"/>
        <v>3.0466431300105808E-4</v>
      </c>
      <c r="EW427" s="223">
        <f t="shared" ca="1" si="1002"/>
        <v>-1.1634683556487405E-5</v>
      </c>
      <c r="EX427" s="223">
        <f t="shared" ca="1" si="1003"/>
        <v>-3.035225392737535E-4</v>
      </c>
      <c r="EY427" s="223">
        <f t="shared" ca="1" si="1004"/>
        <v>4.1420973772718242E-5</v>
      </c>
      <c r="EZ427" s="223">
        <f t="shared" ca="1" si="1005"/>
        <v>2.9945767757094498E-4</v>
      </c>
      <c r="FA427" s="223">
        <f t="shared" ca="1" si="1006"/>
        <v>-7.0808357368510263E-5</v>
      </c>
      <c r="FB427" s="223">
        <f t="shared" ca="1" si="1007"/>
        <v>-2.9250887473291005E-4</v>
      </c>
      <c r="FC427" s="223">
        <f t="shared" ca="1" si="1008"/>
        <v>9.9513817775057992E-5</v>
      </c>
      <c r="FD427" s="223">
        <f t="shared" ca="1" si="1009"/>
        <v>2.8274305152958096E-4</v>
      </c>
      <c r="FE427" s="223">
        <f t="shared" ca="1" si="1010"/>
        <v>-1.2726090571664553E-4</v>
      </c>
      <c r="FF427" s="223">
        <f t="shared" ca="1" si="1011"/>
        <v>-2.702542581769478E-4</v>
      </c>
      <c r="FG427" s="223">
        <f t="shared" ca="1" si="1012"/>
        <v>1.5378240156829428E-4</v>
      </c>
      <c r="FH427" s="223">
        <f t="shared" ca="1" si="1013"/>
        <v>2.5516276858206531E-4</v>
      </c>
      <c r="FI427" s="223">
        <f t="shared" ca="1" si="1014"/>
        <v>-1.7882288882682836E-4</v>
      </c>
      <c r="FJ427" s="223">
        <f t="shared" ca="1" si="1015"/>
        <v>-2.3761392203957418E-4</v>
      </c>
      <c r="FK427" s="223">
        <f t="shared" ca="1" si="1016"/>
        <v>2.0214121391142547E-4</v>
      </c>
      <c r="FL427" s="223">
        <f t="shared" ca="1" si="1017"/>
        <v>2.1777672353486411E-4</v>
      </c>
      <c r="FM427" s="223">
        <f t="shared" ca="1" si="1018"/>
        <v>-2.2351280860442765E-4</v>
      </c>
      <c r="FN427" s="223">
        <f t="shared" ca="1" si="1019"/>
        <v>-1.9584221613364646E-4</v>
      </c>
      <c r="FO427" s="223">
        <f t="shared" ca="1" si="1020"/>
        <v>2.4273185276603936E-4</v>
      </c>
      <c r="FP427" s="223">
        <f t="shared" ca="1" si="1021"/>
        <v>1.7202164113281647E-4</v>
      </c>
      <c r="FQ427" s="223">
        <f t="shared" ca="1" si="1022"/>
        <v>-2.5961325649478603E-4</v>
      </c>
      <c r="FR427" s="223">
        <f t="shared" ca="1" si="1023"/>
        <v>-1.4654440369128296E-4</v>
      </c>
      <c r="FS427" s="223">
        <f t="shared" ca="1" si="1024"/>
        <v>2.7399444264444579E-4</v>
      </c>
      <c r="FT427" s="223">
        <f t="shared" ca="1" si="1025"/>
        <v>1.1965586353288253E-4</v>
      </c>
      <c r="FU427" s="223">
        <f t="shared" ca="1" si="1026"/>
        <v>-2.8573691253084145E-4</v>
      </c>
      <c r="FV427" s="223">
        <f t="shared" ca="1" si="1027"/>
        <v>-9.1614971998111862E-5</v>
      </c>
      <c r="FW427" s="223">
        <f t="shared" ca="1" si="1028"/>
        <v>2.9472757974987994E-4</v>
      </c>
      <c r="FX427" s="223">
        <f t="shared" ca="1" si="1029"/>
        <v>6.2691778201161334E-5</v>
      </c>
      <c r="FY427" s="223">
        <f t="shared" ca="1" si="1030"/>
        <v>-3.0087985926144335E-4</v>
      </c>
      <c r="FZ427" s="223">
        <f t="shared" ca="1" si="1031"/>
        <v>-3.3164828309321627E-5</v>
      </c>
      <c r="GA427" s="223">
        <f t="shared" ca="1" si="1032"/>
        <v>3.0413450125065726E-4</v>
      </c>
      <c r="GB427" s="223">
        <f t="shared" ca="1" si="1033"/>
        <v>3.3184829911237781E-6</v>
      </c>
      <c r="GC427" s="223">
        <f t="shared" ca="1" si="1034"/>
        <v>-3.044601617359972E-4</v>
      </c>
      <c r="GD427" s="223">
        <f t="shared" ca="1" si="1035"/>
        <v>2.6559821132345903E-5</v>
      </c>
      <c r="GE427" s="223">
        <f t="shared" ca="1" si="1036"/>
        <v>3.0185370442896518E-4</v>
      </c>
      <c r="GF427" s="223">
        <f t="shared" ca="1" si="1037"/>
        <v>-5.6182339659235984E-5</v>
      </c>
      <c r="GG427" s="223">
        <f t="shared" ca="1" si="1038"/>
        <v>-2.9634023093826252E-4</v>
      </c>
      <c r="GH427" s="223">
        <f t="shared" ca="1" si="1039"/>
        <v>8.526379154281663E-5</v>
      </c>
      <c r="GI427" s="223">
        <f t="shared" ca="1" si="1040"/>
        <v>2.8797283902757577E-4</v>
      </c>
      <c r="GJ427" s="223">
        <f t="shared" ca="1" si="1041"/>
        <v>-1.1352410650391038E-4</v>
      </c>
      <c r="GK427" s="223">
        <f t="shared" ca="1" si="1042"/>
        <v>-2.7683211125508665E-4</v>
      </c>
      <c r="GL427" s="223">
        <f t="shared" ca="1" si="1043"/>
        <v>1.4069112226078217E-4</v>
      </c>
      <c r="GM427" s="223">
        <f t="shared" ca="1" si="1044"/>
        <v>2.6302533891938546E-4</v>
      </c>
      <c r="GN427" s="223">
        <f t="shared" ca="1" si="1045"/>
        <v>-1.6650320560069194E-4</v>
      </c>
      <c r="GO427" s="223">
        <f t="shared" ca="1" si="1046"/>
        <v>-2.4668548878561448E-4</v>
      </c>
      <c r="GP427" s="223">
        <f t="shared" ca="1" si="1047"/>
        <v>1.9071177205075624E-4</v>
      </c>
      <c r="GQ427" s="223">
        <f t="shared" ca="1" si="1048"/>
        <v>2.2796992254283267E-4</v>
      </c>
      <c r="GR427" s="223">
        <f t="shared" ca="1" si="1049"/>
        <v>-2.130836798823124E-4</v>
      </c>
      <c r="GS427" s="223">
        <f t="shared" ca="1" si="1050"/>
        <v>-2.0705888132492716E-4</v>
      </c>
      <c r="GT427" s="223">
        <f t="shared" ca="1" si="1051"/>
        <v>2.3340347539321373E-4</v>
      </c>
      <c r="GU427" s="223">
        <f t="shared" ca="1" si="1052"/>
        <v>1.8415374988996436E-4</v>
      </c>
      <c r="GV427" s="223">
        <f t="shared" ca="1" si="1053"/>
        <v>-2.5147546784476014E-4</v>
      </c>
      <c r="GW427" s="223">
        <f t="shared" ca="1" si="1054"/>
        <v>-1.5947511717488138E-4</v>
      </c>
      <c r="GX427" s="223">
        <f t="shared" ca="1" si="1055"/>
        <v>2.6712561407048711E-4</v>
      </c>
      <c r="GY427" s="223">
        <f t="shared" ca="1" si="1056"/>
        <v>1.3326065190343749E-4</v>
      </c>
      <c r="GZ427" s="223">
        <f t="shared" ca="1" si="1057"/>
        <v>-2.8020319460700084E-4</v>
      </c>
      <c r="HA427" s="223">
        <f t="shared" ca="1" si="1058"/>
        <v>-1.0576281370648107E-4</v>
      </c>
      <c r="HB427" s="223">
        <f t="shared" ca="1" si="1059"/>
        <v>2.9058226520480197E-4</v>
      </c>
      <c r="HC427" s="223">
        <f t="shared" ca="1" si="1060"/>
        <v>7.7246421797696175E-5</v>
      </c>
      <c r="HD427" s="223">
        <f t="shared" ca="1" si="1061"/>
        <v>-2.9816286974025658E-4</v>
      </c>
      <c r="HE427" s="223">
        <f t="shared" ca="1" si="1062"/>
        <v>-4.7986104619809965E-5</v>
      </c>
      <c r="HF427" s="223">
        <f t="shared" ca="1" si="1063"/>
        <v>3.0287200284770822E-4</v>
      </c>
      <c r="HG427" s="223">
        <f t="shared" ca="1" si="1064"/>
        <v>1.826365502256185E-5</v>
      </c>
      <c r="HH427" s="223">
        <f t="shared" ca="1" si="1065"/>
        <v>-3.0466431300105813E-4</v>
      </c>
      <c r="HI427" s="223">
        <f t="shared" ca="1" si="1066"/>
        <v>1.1634683556482905E-5</v>
      </c>
      <c r="HJ427" s="223">
        <f t="shared" ca="1" si="1067"/>
        <v>3.0352253927375312E-4</v>
      </c>
      <c r="HK427" s="223">
        <f t="shared" ca="1" si="1068"/>
        <v>-4.1420973772713797E-5</v>
      </c>
      <c r="HL427" s="223">
        <f t="shared" ca="1" si="1069"/>
        <v>-2.9945767757094422E-4</v>
      </c>
      <c r="HM427" s="223">
        <f t="shared" ca="1" si="1070"/>
        <v>7.0808357368505872E-5</v>
      </c>
      <c r="HN427" s="223">
        <f t="shared" ca="1" si="1071"/>
        <v>2.9250887473290885E-4</v>
      </c>
      <c r="HO427" s="223">
        <f t="shared" ca="1" si="1072"/>
        <v>-9.9513817775053791E-5</v>
      </c>
      <c r="HP427" s="223">
        <f t="shared" ca="1" si="1073"/>
        <v>-2.8274305152957939E-4</v>
      </c>
      <c r="HQ427" s="223">
        <f t="shared" ca="1" si="1074"/>
        <v>1.2726090571664147E-4</v>
      </c>
      <c r="HR427" s="223">
        <f t="shared" ca="1" si="1075"/>
        <v>2.7025425817694585E-4</v>
      </c>
      <c r="HS427" s="223">
        <f t="shared" ca="1" si="1076"/>
        <v>-1.5378240156829043E-4</v>
      </c>
      <c r="HT427" s="223">
        <f t="shared" ca="1" si="1077"/>
        <v>-2.5516276858206303E-4</v>
      </c>
      <c r="HU427" s="223">
        <f t="shared" ca="1" si="1078"/>
        <v>1.7882288882682478E-4</v>
      </c>
      <c r="HV427" s="223">
        <f t="shared" ca="1" si="1079"/>
        <v>2.3761392203957698E-4</v>
      </c>
      <c r="HW427" s="223">
        <f t="shared" ca="1" si="1080"/>
        <v>-2.0214121391142208E-4</v>
      </c>
      <c r="HX427" s="223">
        <f t="shared" ca="1" si="1081"/>
        <v>-2.1777672353486723E-4</v>
      </c>
      <c r="HY427" s="223">
        <f t="shared" ca="1" si="1082"/>
        <v>2.2351280860442461E-4</v>
      </c>
      <c r="HZ427" s="223">
        <f t="shared" ca="1" si="1083"/>
        <v>1.9584221613364993E-4</v>
      </c>
      <c r="IA427" s="223">
        <f t="shared" ca="1" si="1084"/>
        <v>-2.4273185276603668E-4</v>
      </c>
      <c r="IB427" s="223">
        <f t="shared" ca="1" si="1085"/>
        <v>-1.7202164113282019E-4</v>
      </c>
      <c r="IC427" s="223">
        <f t="shared" ca="1" si="1086"/>
        <v>2.596132564947837E-4</v>
      </c>
      <c r="ID427" s="223">
        <f t="shared" ca="1" si="1087"/>
        <v>1.4654440369128689E-4</v>
      </c>
      <c r="IE427" s="223">
        <f t="shared" ca="1" si="1088"/>
        <v>-1.840605625487856E-4</v>
      </c>
      <c r="IF427" s="223">
        <f t="shared" ca="1" si="1089"/>
        <v>-1.196558635328867E-4</v>
      </c>
      <c r="IG427" s="223">
        <f t="shared" ca="1" si="1090"/>
        <v>2.8573691253083988E-4</v>
      </c>
      <c r="IH427" s="223">
        <f t="shared" ca="1" si="1091"/>
        <v>9.1614971998116144E-5</v>
      </c>
      <c r="II427" s="223">
        <f t="shared" ca="1" si="1092"/>
        <v>-2.947275797498788E-4</v>
      </c>
      <c r="IJ427" s="223">
        <f t="shared" ca="1" si="1093"/>
        <v>-6.2691778201165712E-5</v>
      </c>
      <c r="IK427" s="223">
        <f t="shared" ca="1" si="1094"/>
        <v>3.008798592614427E-4</v>
      </c>
      <c r="IL427" s="223">
        <f t="shared" ca="1" si="1095"/>
        <v>3.3164828309326073E-5</v>
      </c>
      <c r="IM427" s="223">
        <f t="shared" ca="1" si="1096"/>
        <v>-3.0413450125065693E-4</v>
      </c>
      <c r="IN427" s="223">
        <f t="shared" ca="1" si="1097"/>
        <v>-3.3184829911282504E-6</v>
      </c>
      <c r="IO427" s="223">
        <f t="shared" ca="1" si="1098"/>
        <v>3.0446016173599737E-4</v>
      </c>
      <c r="IP427" s="223">
        <f t="shared" ca="1" si="1099"/>
        <v>-2.6559821132341458E-5</v>
      </c>
      <c r="IQ427" s="223">
        <f t="shared" ca="1" si="1100"/>
        <v>-3.0185370442896583E-4</v>
      </c>
      <c r="IR427" s="223">
        <f t="shared" ca="1" si="1101"/>
        <v>5.6182339659231552E-5</v>
      </c>
      <c r="IS427" s="223">
        <f t="shared" ca="1" si="1102"/>
        <v>2.9634023093826355E-4</v>
      </c>
      <c r="IT427" s="223">
        <f t="shared" ca="1" si="1103"/>
        <v>-8.5263791542812347E-5</v>
      </c>
      <c r="IU427" s="223">
        <f t="shared" ca="1" si="1104"/>
        <v>-2.8797283902757723E-4</v>
      </c>
      <c r="IV427" s="223">
        <f t="shared" ca="1" si="1105"/>
        <v>1.135241065039062E-4</v>
      </c>
      <c r="IW427" s="223">
        <f t="shared" ca="1" si="1106"/>
        <v>2.768321112550885E-4</v>
      </c>
      <c r="IX427" s="223">
        <f t="shared" ca="1" si="1107"/>
        <v>-1.4069112226077816E-4</v>
      </c>
      <c r="IY427" s="223">
        <f t="shared" ca="1" si="1108"/>
        <v>-2.6302533891938768E-4</v>
      </c>
      <c r="IZ427" s="223">
        <f t="shared" ca="1" si="1109"/>
        <v>1.6650320560068817E-4</v>
      </c>
      <c r="JA427" s="223">
        <f t="shared" ca="1" si="1110"/>
        <v>2.4668548878561714E-4</v>
      </c>
      <c r="JB427" s="223">
        <f t="shared" ca="1" si="1111"/>
        <v>-1.9071177205075274E-4</v>
      </c>
    </row>
    <row r="428" spans="2:262">
      <c r="B428" s="230">
        <v>67</v>
      </c>
      <c r="C428" s="229">
        <f t="shared" si="1112"/>
        <v>1.3085937500000007E-3</v>
      </c>
      <c r="D428" s="226">
        <f t="shared" ca="1" si="855"/>
        <v>57.934581571708122</v>
      </c>
      <c r="E428" s="225">
        <f ca="1">BU361</f>
        <v>-0.1654184282918803</v>
      </c>
      <c r="F428" s="224">
        <v>67</v>
      </c>
      <c r="G428" s="223">
        <f t="shared" ca="1" si="856"/>
        <v>-7.9102610418798269E-4</v>
      </c>
      <c r="H428" s="223">
        <f t="shared" ca="1" si="857"/>
        <v>8.5825015941463391E-4</v>
      </c>
      <c r="I428" s="223">
        <f t="shared" ca="1" si="858"/>
        <v>6.6475250731461762E-4</v>
      </c>
      <c r="J428" s="223">
        <f t="shared" ca="1" si="859"/>
        <v>-9.560546156194028E-4</v>
      </c>
      <c r="K428" s="223">
        <f t="shared" ca="1" si="860"/>
        <v>-5.2408902616363998E-4</v>
      </c>
      <c r="L428" s="223">
        <f t="shared" ca="1" si="861"/>
        <v>1.0331633766136087E-3</v>
      </c>
      <c r="M428" s="223">
        <f t="shared" ca="1" si="862"/>
        <v>3.7208060030816266E-4</v>
      </c>
      <c r="N428" s="223">
        <f t="shared" ca="1" si="863"/>
        <v>-1.0879072705847529E-3</v>
      </c>
      <c r="O428" s="223">
        <f t="shared" ca="1" si="864"/>
        <v>-2.120177531132161E-4</v>
      </c>
      <c r="P428" s="223">
        <f t="shared" ca="1" si="865"/>
        <v>1.1191012575510644E-3</v>
      </c>
      <c r="Q428" s="223">
        <f t="shared" ca="1" si="866"/>
        <v>4.7365361842052799E-5</v>
      </c>
      <c r="R428" s="223">
        <f t="shared" ca="1" si="867"/>
        <v>-1.126070081898366E-3</v>
      </c>
      <c r="S428" s="223">
        <f t="shared" ca="1" si="868"/>
        <v>1.1831234647293875E-4</v>
      </c>
      <c r="T428" s="223">
        <f t="shared" ca="1" si="869"/>
        <v>1.1086628896248975E-3</v>
      </c>
      <c r="U428" s="223">
        <f t="shared" ca="1" si="870"/>
        <v>-2.8142894978174367E-4</v>
      </c>
      <c r="V428" s="223">
        <f t="shared" ca="1" si="871"/>
        <v>-1.0672564938748841E-3</v>
      </c>
      <c r="W428" s="223">
        <f t="shared" ca="1" si="872"/>
        <v>4.3845346622337506E-4</v>
      </c>
      <c r="X428" s="223">
        <f t="shared" ca="1" si="873"/>
        <v>1.0027472180719151E-3</v>
      </c>
      <c r="Y428" s="223">
        <f t="shared" ca="1" si="874"/>
        <v>-5.8598678921985823E-4</v>
      </c>
      <c r="Z428" s="223">
        <f t="shared" ca="1" si="875"/>
        <v>-9.1653149322365815E-4</v>
      </c>
      <c r="AA428" s="223">
        <f t="shared" ca="1" si="876"/>
        <v>7.2083526786855911E-4</v>
      </c>
      <c r="AB428" s="223">
        <f t="shared" ca="1" si="877"/>
        <v>8.104756294076606E-4</v>
      </c>
      <c r="AC428" s="223">
        <f t="shared" ca="1" si="878"/>
        <v>-8.4007983983963737E-4</v>
      </c>
      <c r="AD428" s="223">
        <f t="shared" ca="1" si="879"/>
        <v>-6.8687541579429373E-4</v>
      </c>
      <c r="AE428" s="223">
        <f t="shared" ca="1" si="880"/>
        <v>9.411392202601309E-4</v>
      </c>
      <c r="AF428" s="223">
        <f t="shared" ca="1" si="881"/>
        <v>5.4840642374436011E-4</v>
      </c>
      <c r="AG428" s="223">
        <f t="shared" ca="1" si="882"/>
        <v>-1.0218257787361496E-3</v>
      </c>
      <c r="AH428" s="223">
        <f t="shared" ca="1" si="883"/>
        <v>-3.9806608876913243E-4</v>
      </c>
      <c r="AI428" s="223">
        <f t="shared" ca="1" si="884"/>
        <v>1.0803928949444036E-3</v>
      </c>
      <c r="AJ428" s="223">
        <f t="shared" ca="1" si="885"/>
        <v>2.3910882510359469E-4</v>
      </c>
      <c r="AK428" s="223">
        <f t="shared" ca="1" si="886"/>
        <v>-1.1155727676875539E-3</v>
      </c>
      <c r="AL428" s="223">
        <f t="shared" ca="1" si="887"/>
        <v>-7.4975577466381048E-5</v>
      </c>
      <c r="AM428" s="223">
        <f t="shared" ca="1" si="888"/>
        <v>1.126603858961449E-3</v>
      </c>
      <c r="AN428" s="223">
        <f t="shared" ca="1" si="889"/>
        <v>-9.0780665002016827E-5</v>
      </c>
      <c r="AO428" s="223">
        <f t="shared" ca="1" si="890"/>
        <v>-1.1132473789531266E-3</v>
      </c>
      <c r="AP428" s="223">
        <f t="shared" ca="1" si="891"/>
        <v>2.5457178022434269E-4</v>
      </c>
      <c r="AQ428" s="223">
        <f t="shared" ca="1" si="892"/>
        <v>1.0757924551191395E-3</v>
      </c>
      <c r="AR428" s="223">
        <f t="shared" ca="1" si="893"/>
        <v>-4.1285218519364857E-4</v>
      </c>
      <c r="AS428" s="223">
        <f t="shared" ca="1" si="894"/>
        <v>-1.0150498734492613E-3</v>
      </c>
      <c r="AT428" s="223">
        <f t="shared" ca="1" si="895"/>
        <v>5.6219558713803105E-4</v>
      </c>
      <c r="AU428" s="223">
        <f t="shared" ca="1" si="896"/>
        <v>9.3233452739832265E-4</v>
      </c>
      <c r="AV428" s="223">
        <f t="shared" ca="1" si="897"/>
        <v>-6.9936915241195494E-4</v>
      </c>
      <c r="AW428" s="223">
        <f t="shared" ca="1" si="898"/>
        <v>-8.2943695441380972E-4</v>
      </c>
      <c r="AX428" s="223">
        <f t="shared" ca="1" si="899"/>
        <v>8.2140348758172614E-4</v>
      </c>
      <c r="AY428" s="223">
        <f t="shared" ca="1" si="900"/>
        <v>7.0858457620742764E-4</v>
      </c>
      <c r="AZ428" s="223">
        <f t="shared" ca="1" si="901"/>
        <v>-9.2565691782603887E-4</v>
      </c>
      <c r="BA428" s="223">
        <f t="shared" ca="1" si="902"/>
        <v>-5.7239348180165189E-4</v>
      </c>
      <c r="BB428" s="223">
        <f t="shared" ca="1" si="903"/>
        <v>1.0098726712181069E-3</v>
      </c>
      <c r="BC428" s="223">
        <f t="shared" ca="1" si="904"/>
        <v>4.2381179710286625E-4</v>
      </c>
      <c r="BD428" s="223">
        <f t="shared" ca="1" si="905"/>
        <v>-1.0722277310226303E-3</v>
      </c>
      <c r="BE428" s="223">
        <f t="shared" ca="1" si="906"/>
        <v>-2.6605586687859328E-4</v>
      </c>
      <c r="BF428" s="223">
        <f t="shared" ca="1" si="907"/>
        <v>1.1113722985027414E-3</v>
      </c>
      <c r="BG428" s="223">
        <f t="shared" ca="1" si="908"/>
        <v>1.0254063060636111E-4</v>
      </c>
      <c r="BH428" s="223">
        <f t="shared" ca="1" si="909"/>
        <v>-1.1264590119863254E-3</v>
      </c>
      <c r="BI428" s="223">
        <f t="shared" ca="1" si="910"/>
        <v>6.3194300653017271E-5</v>
      </c>
      <c r="BJ428" s="223">
        <f t="shared" ca="1" si="911"/>
        <v>1.1171612896872763E-3</v>
      </c>
      <c r="BK428" s="223">
        <f t="shared" ca="1" si="912"/>
        <v>-2.2756126614557881E-4</v>
      </c>
      <c r="BL428" s="223">
        <f t="shared" ca="1" si="913"/>
        <v>-1.0836803992149006E-3</v>
      </c>
      <c r="BM428" s="223">
        <f t="shared" ca="1" si="914"/>
        <v>3.8700221744509888E-4</v>
      </c>
      <c r="BN428" s="223">
        <f t="shared" ca="1" si="915"/>
        <v>1.0267411007379942E-3</v>
      </c>
      <c r="BO428" s="223">
        <f t="shared" ca="1" si="916"/>
        <v>-5.3806573945636919E-4</v>
      </c>
      <c r="BP428" s="223">
        <f t="shared" ca="1" si="917"/>
        <v>-9.4757595811592002E-4</v>
      </c>
      <c r="BQ428" s="223">
        <f t="shared" ca="1" si="918"/>
        <v>6.7748176312902835E-4</v>
      </c>
      <c r="BR428" s="223">
        <f t="shared" ca="1" si="919"/>
        <v>8.4789865761327637E-4</v>
      </c>
      <c r="BS428" s="223">
        <f t="shared" ca="1" si="920"/>
        <v>-8.0223235257716121E-4</v>
      </c>
      <c r="BT428" s="223">
        <f t="shared" ca="1" si="921"/>
        <v>-7.2986691176752576E-4</v>
      </c>
      <c r="BU428" s="223">
        <f t="shared" ca="1" si="922"/>
        <v>9.0961703427718541E-4</v>
      </c>
      <c r="BV428" s="223">
        <f t="shared" ca="1" si="923"/>
        <v>5.96035751428684E-4</v>
      </c>
      <c r="BW428" s="223">
        <f t="shared" ca="1" si="924"/>
        <v>-9.9731125416449009E-4</v>
      </c>
      <c r="BX428" s="223">
        <f t="shared" ca="1" si="925"/>
        <v>-4.493022170573839E-4</v>
      </c>
      <c r="BY428" s="223">
        <f t="shared" ca="1" si="926"/>
        <v>1.0634166972088711E-3</v>
      </c>
      <c r="BZ428" s="223">
        <f t="shared" ca="1" si="927"/>
        <v>2.9284264654783835E-4</v>
      </c>
      <c r="CA428" s="223">
        <f t="shared" ca="1" si="928"/>
        <v>-1.1065023802021962E-3</v>
      </c>
      <c r="CB428" s="223">
        <f t="shared" ca="1" si="929"/>
        <v>-1.3004391710471285E-4</v>
      </c>
      <c r="CC428" s="223">
        <f t="shared" ca="1" si="930"/>
        <v>1.1256356282233959E-3</v>
      </c>
      <c r="CD428" s="223">
        <f t="shared" ca="1" si="931"/>
        <v>-3.5569870420275513E-5</v>
      </c>
      <c r="CE428" s="223">
        <f t="shared" ca="1" si="932"/>
        <v>-1.1204022642338672E-3</v>
      </c>
      <c r="CF428" s="223">
        <f t="shared" ca="1" si="933"/>
        <v>2.0041367766915244E-4</v>
      </c>
      <c r="CG428" s="223">
        <f t="shared" ca="1" si="934"/>
        <v>1.0909155747595928E-3</v>
      </c>
      <c r="CH428" s="223">
        <f t="shared" ca="1" si="935"/>
        <v>-3.6091913403169787E-4</v>
      </c>
      <c r="CI428" s="223">
        <f t="shared" ca="1" si="936"/>
        <v>-1.0378138575799652E-3</v>
      </c>
      <c r="CJ428" s="223">
        <f t="shared" ca="1" si="937"/>
        <v>5.1361178109281865E-4</v>
      </c>
      <c r="CK428" s="223">
        <f t="shared" ca="1" si="938"/>
        <v>9.6224660450849528E-4</v>
      </c>
      <c r="CL428" s="223">
        <f t="shared" ca="1" si="939"/>
        <v>-6.5518628416468038E-4</v>
      </c>
      <c r="CM428" s="223">
        <f t="shared" ca="1" si="940"/>
        <v>-8.6584961836636931E-4</v>
      </c>
      <c r="CN428" s="223">
        <f t="shared" ca="1" si="941"/>
        <v>7.8257798280080408E-4</v>
      </c>
      <c r="CO428" s="223">
        <f t="shared" ca="1" si="942"/>
        <v>7.5070960279146899E-4</v>
      </c>
      <c r="CP428" s="223">
        <f t="shared" ca="1" si="943"/>
        <v>-8.9302923143965449E-4</v>
      </c>
      <c r="CQ428" s="223">
        <f t="shared" ca="1" si="944"/>
        <v>-6.1931899140625418E-4</v>
      </c>
      <c r="CR428" s="223">
        <f t="shared" ca="1" si="945"/>
        <v>9.841490941032338E-4</v>
      </c>
      <c r="CS428" s="223">
        <f t="shared" ca="1" si="946"/>
        <v>4.7452199415682364E-4</v>
      </c>
      <c r="CT428" s="223">
        <f t="shared" ca="1" si="947"/>
        <v>-1.0539651009404195E-3</v>
      </c>
      <c r="CU428" s="223">
        <f t="shared" ca="1" si="948"/>
        <v>-3.1945302875689496E-4</v>
      </c>
      <c r="CV428" s="223">
        <f t="shared" ca="1" si="949"/>
        <v>1.1009659462426092E-3</v>
      </c>
      <c r="CW428" s="223">
        <f t="shared" ca="1" si="950"/>
        <v>1.5746887001005615E-4</v>
      </c>
      <c r="CX428" s="223">
        <f t="shared" ca="1" si="951"/>
        <v>-1.1241342036482527E-3</v>
      </c>
      <c r="CY428" s="223">
        <f t="shared" ca="1" si="952"/>
        <v>7.9240142276356448E-6</v>
      </c>
      <c r="CZ428" s="223">
        <f t="shared" ca="1" si="953"/>
        <v>1.1229683503510232E-3</v>
      </c>
      <c r="DA428" s="223">
        <f t="shared" ca="1" si="954"/>
        <v>-1.7314536748726407E-4</v>
      </c>
      <c r="DB428" s="223">
        <f t="shared" ca="1" si="955"/>
        <v>-1.097493623554018E-3</v>
      </c>
      <c r="DC428" s="223">
        <f t="shared" ca="1" si="956"/>
        <v>3.3461864642760672E-4</v>
      </c>
      <c r="DD428" s="223">
        <f t="shared" ca="1" si="957"/>
        <v>1.0482614741605021E-3</v>
      </c>
      <c r="DE428" s="223">
        <f t="shared" ca="1" si="958"/>
        <v>-4.8884844219753364E-4</v>
      </c>
      <c r="DF428" s="223">
        <f t="shared" ca="1" si="959"/>
        <v>-9.7633762952722427E-4</v>
      </c>
      <c r="DG428" s="223">
        <f t="shared" ca="1" si="960"/>
        <v>6.3249614548171855E-4</v>
      </c>
      <c r="DH428" s="223">
        <f t="shared" ca="1" si="961"/>
        <v>8.8327902368555075E-4</v>
      </c>
      <c r="DI428" s="223">
        <f t="shared" ca="1" si="962"/>
        <v>-7.6245221731005986E-4</v>
      </c>
      <c r="DJ428" s="223">
        <f t="shared" ca="1" si="963"/>
        <v>-7.7110009442151871E-4</v>
      </c>
      <c r="DK428" s="223">
        <f t="shared" ca="1" si="964"/>
        <v>8.7590350118562786E-4</v>
      </c>
      <c r="DL428" s="223">
        <f t="shared" ca="1" si="965"/>
        <v>6.4222917678123008E-4</v>
      </c>
      <c r="DM428" s="223">
        <f t="shared" ca="1" si="966"/>
        <v>-9.703941194274025E-4</v>
      </c>
      <c r="DN428" s="223">
        <f t="shared" ca="1" si="967"/>
        <v>-4.9945593695053213E-4</v>
      </c>
      <c r="DO428" s="223">
        <f t="shared" ca="1" si="968"/>
        <v>1.0438786355054606E-3</v>
      </c>
      <c r="DP428" s="223">
        <f t="shared" ca="1" si="969"/>
        <v>3.4587098440657732E-4</v>
      </c>
      <c r="DQ428" s="223">
        <f t="shared" ca="1" si="970"/>
        <v>-1.0947663315647744E-3</v>
      </c>
      <c r="DR428" s="223">
        <f t="shared" ca="1" si="971"/>
        <v>-1.8479896955622975E-4</v>
      </c>
      <c r="DS428" s="223">
        <f t="shared" ca="1" si="972"/>
        <v>1.1219556426629146E-3</v>
      </c>
      <c r="DT428" s="223">
        <f t="shared" ca="1" si="973"/>
        <v>1.9726615094860863E-5</v>
      </c>
      <c r="DU428" s="223">
        <f t="shared" ca="1" si="974"/>
        <v>-1.1248580023244211E-3</v>
      </c>
      <c r="DV428" s="223">
        <f t="shared" ca="1" si="975"/>
        <v>1.4577276101032384E-4</v>
      </c>
      <c r="DW428" s="223">
        <f t="shared" ca="1" si="976"/>
        <v>1.1034105832275366E-3</v>
      </c>
      <c r="DX428" s="223">
        <f t="shared" ca="1" si="977"/>
        <v>-3.0811659706310489E-4</v>
      </c>
      <c r="DY428" s="223">
        <f t="shared" ca="1" si="978"/>
        <v>-1.0580776572260138E-3</v>
      </c>
      <c r="DZ428" s="223">
        <f t="shared" ca="1" si="979"/>
        <v>4.6379063927986033E-4</v>
      </c>
      <c r="EA428" s="223">
        <f t="shared" ca="1" si="980"/>
        <v>9.89840545265542E-4</v>
      </c>
      <c r="EB428" s="223">
        <f t="shared" ca="1" si="981"/>
        <v>-6.0942501477129901E-4</v>
      </c>
      <c r="EC428" s="223">
        <f t="shared" ca="1" si="982"/>
        <v>-9.0017637474879421E-4</v>
      </c>
      <c r="ED428" s="223">
        <f t="shared" ca="1" si="983"/>
        <v>7.4186717911355602E-4</v>
      </c>
      <c r="EE428" s="223">
        <f t="shared" ca="1" si="984"/>
        <v>7.9102610418800166E-4</v>
      </c>
      <c r="EF428" s="223">
        <f t="shared" ca="1" si="985"/>
        <v>-8.5825015941462881E-4</v>
      </c>
      <c r="EG428" s="223">
        <f t="shared" ca="1" si="986"/>
        <v>-6.6475250731463475E-4</v>
      </c>
      <c r="EH428" s="223">
        <f t="shared" ca="1" si="987"/>
        <v>9.5605461561940183E-4</v>
      </c>
      <c r="EI428" s="223">
        <f t="shared" ca="1" si="988"/>
        <v>5.2408902616365332E-4</v>
      </c>
      <c r="EJ428" s="223">
        <f t="shared" ca="1" si="989"/>
        <v>-1.033163376613597E-3</v>
      </c>
      <c r="EK428" s="223">
        <f t="shared" ca="1" si="990"/>
        <v>-3.7208060030817139E-4</v>
      </c>
      <c r="EL428" s="223">
        <f t="shared" ca="1" si="991"/>
        <v>1.0879072705847468E-3</v>
      </c>
      <c r="EM428" s="223">
        <f t="shared" ca="1" si="992"/>
        <v>2.1201775311322131E-4</v>
      </c>
      <c r="EN428" s="223">
        <f t="shared" ca="1" si="993"/>
        <v>-1.1191012575510625E-3</v>
      </c>
      <c r="EO428" s="223">
        <f t="shared" ca="1" si="994"/>
        <v>-4.7365361842049872E-5</v>
      </c>
      <c r="EP428" s="223">
        <f t="shared" ca="1" si="995"/>
        <v>1.1260700818983664E-3</v>
      </c>
      <c r="EQ428" s="223">
        <f t="shared" ca="1" si="996"/>
        <v>-1.1831234647291354E-4</v>
      </c>
      <c r="ER428" s="223">
        <f t="shared" ca="1" si="997"/>
        <v>-1.1086628896248985E-3</v>
      </c>
      <c r="ES428" s="223">
        <f t="shared" ca="1" si="998"/>
        <v>2.8142894978172296E-4</v>
      </c>
      <c r="ET428" s="223">
        <f t="shared" ca="1" si="999"/>
        <v>1.0672564938748845E-3</v>
      </c>
      <c r="EU428" s="223">
        <f t="shared" ca="1" si="1000"/>
        <v>-4.3845346622336276E-4</v>
      </c>
      <c r="EV428" s="223">
        <f t="shared" ca="1" si="1001"/>
        <v>-1.0027472180719286E-3</v>
      </c>
      <c r="EW428" s="223">
        <f t="shared" ca="1" si="1002"/>
        <v>5.8598678921985043E-4</v>
      </c>
      <c r="EX428" s="223">
        <f t="shared" ca="1" si="1003"/>
        <v>9.1653149322367062E-4</v>
      </c>
      <c r="EY428" s="223">
        <f t="shared" ca="1" si="1004"/>
        <v>-7.208352678685551E-4</v>
      </c>
      <c r="EZ428" s="223">
        <f t="shared" ca="1" si="1005"/>
        <v>-8.1047562940766971E-4</v>
      </c>
      <c r="FA428" s="223">
        <f t="shared" ca="1" si="1006"/>
        <v>8.4007983983963922E-4</v>
      </c>
      <c r="FB428" s="223">
        <f t="shared" ca="1" si="1007"/>
        <v>6.8687541579430425E-4</v>
      </c>
      <c r="FC428" s="223">
        <f t="shared" ca="1" si="1008"/>
        <v>-9.4113922026011919E-4</v>
      </c>
      <c r="FD428" s="223">
        <f t="shared" ca="1" si="1009"/>
        <v>-5.4840642374436466E-4</v>
      </c>
      <c r="FE428" s="223">
        <f t="shared" ca="1" si="1010"/>
        <v>1.0218257787361408E-3</v>
      </c>
      <c r="FF428" s="223">
        <f t="shared" ca="1" si="1011"/>
        <v>3.9806608876915986E-4</v>
      </c>
      <c r="FG428" s="223">
        <f t="shared" ca="1" si="1012"/>
        <v>-1.0803928949444088E-3</v>
      </c>
      <c r="FH428" s="223">
        <f t="shared" ca="1" si="1013"/>
        <v>-2.3910882510359182E-4</v>
      </c>
      <c r="FI428" s="223">
        <f t="shared" ca="1" si="1014"/>
        <v>1.1155727676875533E-3</v>
      </c>
      <c r="FJ428" s="223">
        <f t="shared" ca="1" si="1015"/>
        <v>7.497557746640219E-5</v>
      </c>
      <c r="FK428" s="223">
        <f t="shared" ca="1" si="1016"/>
        <v>-1.1266038589614492E-3</v>
      </c>
      <c r="FL428" s="223">
        <f t="shared" ca="1" si="1017"/>
        <v>9.0780665002035475E-5</v>
      </c>
      <c r="FM428" s="223">
        <f t="shared" ca="1" si="1018"/>
        <v>1.1132473789531262E-3</v>
      </c>
      <c r="FN428" s="223">
        <f t="shared" ca="1" si="1019"/>
        <v>-2.5457178022432979E-4</v>
      </c>
      <c r="FO428" s="223">
        <f t="shared" ca="1" si="1020"/>
        <v>-1.0757924551191458E-3</v>
      </c>
      <c r="FP428" s="223">
        <f t="shared" ca="1" si="1021"/>
        <v>4.1285218519361382E-4</v>
      </c>
      <c r="FQ428" s="223">
        <f t="shared" ca="1" si="1022"/>
        <v>1.0150498734492533E-3</v>
      </c>
      <c r="FR428" s="223">
        <f t="shared" ca="1" si="1023"/>
        <v>-5.6219558713803343E-4</v>
      </c>
      <c r="FS428" s="223">
        <f t="shared" ca="1" si="1024"/>
        <v>-9.3233452739833014E-4</v>
      </c>
      <c r="FT428" s="223">
        <f t="shared" ca="1" si="1025"/>
        <v>6.9936915241193196E-4</v>
      </c>
      <c r="FU428" s="223">
        <f t="shared" ca="1" si="1026"/>
        <v>8.294369544138404E-4</v>
      </c>
      <c r="FV428" s="223">
        <f t="shared" ca="1" si="1027"/>
        <v>-8.2140348758173904E-4</v>
      </c>
      <c r="FW428" s="223">
        <f t="shared" ca="1" si="1028"/>
        <v>-7.0858457620742569E-4</v>
      </c>
      <c r="FX428" s="223">
        <f t="shared" ca="1" si="1029"/>
        <v>9.2565691782603128E-4</v>
      </c>
      <c r="FY428" s="223">
        <f t="shared" ca="1" si="1030"/>
        <v>5.7239348180167715E-4</v>
      </c>
      <c r="FZ428" s="223">
        <f t="shared" ca="1" si="1031"/>
        <v>-1.009872671218087E-3</v>
      </c>
      <c r="GA428" s="223">
        <f t="shared" ca="1" si="1032"/>
        <v>-4.2381179710286371E-4</v>
      </c>
      <c r="GB428" s="223">
        <f t="shared" ca="1" si="1033"/>
        <v>1.0722277310226311E-3</v>
      </c>
      <c r="GC428" s="223">
        <f t="shared" ca="1" si="1034"/>
        <v>2.6605586687860618E-4</v>
      </c>
      <c r="GD428" s="223">
        <f t="shared" ca="1" si="1035"/>
        <v>-1.1113722985027366E-3</v>
      </c>
      <c r="GE428" s="223">
        <f t="shared" ca="1" si="1036"/>
        <v>-1.025406306064061E-4</v>
      </c>
      <c r="GF428" s="223">
        <f t="shared" ca="1" si="1037"/>
        <v>1.1264590119863254E-3</v>
      </c>
      <c r="GG428" s="223">
        <f t="shared" ca="1" si="1038"/>
        <v>-6.3194300653004044E-5</v>
      </c>
      <c r="GH428" s="223">
        <f t="shared" ca="1" si="1039"/>
        <v>-1.1171612896872778E-3</v>
      </c>
      <c r="GI428" s="223">
        <f t="shared" ca="1" si="1040"/>
        <v>2.2756126614555014E-4</v>
      </c>
      <c r="GJ428" s="223">
        <f t="shared" ca="1" si="1041"/>
        <v>1.0836803992148956E-3</v>
      </c>
      <c r="GK428" s="223">
        <f t="shared" ca="1" si="1042"/>
        <v>-3.8700221744510154E-4</v>
      </c>
      <c r="GL428" s="223">
        <f t="shared" ca="1" si="1043"/>
        <v>-1.0267411007379996E-3</v>
      </c>
      <c r="GM428" s="223">
        <f t="shared" ca="1" si="1044"/>
        <v>5.3806573945634349E-4</v>
      </c>
      <c r="GN428" s="223">
        <f t="shared" ca="1" si="1045"/>
        <v>9.4757595811593585E-4</v>
      </c>
      <c r="GO428" s="223">
        <f t="shared" ca="1" si="1046"/>
        <v>-6.7748176312904332E-4</v>
      </c>
      <c r="GP428" s="223">
        <f t="shared" ca="1" si="1047"/>
        <v>-8.4789865761327452E-4</v>
      </c>
      <c r="GQ428" s="223">
        <f t="shared" ca="1" si="1048"/>
        <v>8.0223235257715199E-4</v>
      </c>
      <c r="GR428" s="223">
        <f t="shared" ca="1" si="1049"/>
        <v>7.2986691176754809E-4</v>
      </c>
      <c r="GS428" s="223">
        <f t="shared" ca="1" si="1050"/>
        <v>-9.0961703427716806E-4</v>
      </c>
      <c r="GT428" s="223">
        <f t="shared" ca="1" si="1051"/>
        <v>-5.9603575142866806E-4</v>
      </c>
      <c r="GU428" s="223">
        <f t="shared" ca="1" si="1052"/>
        <v>9.9731125416449139E-4</v>
      </c>
      <c r="GV428" s="223">
        <f t="shared" ca="1" si="1053"/>
        <v>4.4930221705739604E-4</v>
      </c>
      <c r="GW428" s="223">
        <f t="shared" ca="1" si="1054"/>
        <v>-1.0634166972088616E-3</v>
      </c>
      <c r="GX428" s="223">
        <f t="shared" ca="1" si="1055"/>
        <v>-2.928426465478821E-4</v>
      </c>
      <c r="GY428" s="223">
        <f t="shared" ca="1" si="1056"/>
        <v>1.1065023802021997E-3</v>
      </c>
      <c r="GZ428" s="223">
        <f t="shared" ca="1" si="1057"/>
        <v>1.3004391710471014E-4</v>
      </c>
      <c r="HA428" s="223">
        <f t="shared" ca="1" si="1058"/>
        <v>-1.1256356282233954E-3</v>
      </c>
      <c r="HB428" s="223">
        <f t="shared" ca="1" si="1059"/>
        <v>3.5569870420246348E-5</v>
      </c>
      <c r="HC428" s="223">
        <f t="shared" ca="1" si="1060"/>
        <v>1.1204022642338719E-3</v>
      </c>
      <c r="HD428" s="223">
        <f t="shared" ca="1" si="1061"/>
        <v>-2.0041367766917098E-4</v>
      </c>
      <c r="HE428" s="223">
        <f t="shared" ca="1" si="1062"/>
        <v>-1.0909155747595961E-3</v>
      </c>
      <c r="HF428" s="223">
        <f t="shared" ca="1" si="1063"/>
        <v>3.6091913403168524E-4</v>
      </c>
      <c r="HG428" s="223">
        <f t="shared" ca="1" si="1064"/>
        <v>1.037813857579983E-3</v>
      </c>
      <c r="HH428" s="223">
        <f t="shared" ca="1" si="1065"/>
        <v>-5.1361178109277832E-4</v>
      </c>
      <c r="HI428" s="223">
        <f t="shared" ca="1" si="1066"/>
        <v>-9.6224660450848552E-4</v>
      </c>
      <c r="HJ428" s="223">
        <f t="shared" ca="1" si="1067"/>
        <v>6.5518628416466964E-4</v>
      </c>
      <c r="HK428" s="223">
        <f t="shared" ca="1" si="1068"/>
        <v>8.6584961836637777E-4</v>
      </c>
      <c r="HL428" s="223">
        <f t="shared" ca="1" si="1069"/>
        <v>-7.8257798280077144E-4</v>
      </c>
      <c r="HM428" s="223">
        <f t="shared" ca="1" si="1070"/>
        <v>-7.50709602791455E-4</v>
      </c>
      <c r="HN428" s="223">
        <f t="shared" ca="1" si="1071"/>
        <v>8.9302923143966587E-4</v>
      </c>
      <c r="HO428" s="223">
        <f t="shared" ca="1" si="1072"/>
        <v>6.1931899140626524E-4</v>
      </c>
      <c r="HP428" s="223">
        <f t="shared" ca="1" si="1073"/>
        <v>-9.841490941032273E-4</v>
      </c>
      <c r="HQ428" s="223">
        <f t="shared" ca="1" si="1074"/>
        <v>-4.7452199415686462E-4</v>
      </c>
      <c r="HR428" s="223">
        <f t="shared" ca="1" si="1075"/>
        <v>1.0539651009404262E-3</v>
      </c>
      <c r="HS428" s="223">
        <f t="shared" ca="1" si="1076"/>
        <v>3.194530287569078E-4</v>
      </c>
      <c r="HT428" s="223">
        <f t="shared" ca="1" si="1077"/>
        <v>-1.1009659462426064E-3</v>
      </c>
      <c r="HU428" s="223">
        <f t="shared" ca="1" si="1078"/>
        <v>-1.5746887001006938E-4</v>
      </c>
      <c r="HV428" s="223">
        <f t="shared" ca="1" si="1079"/>
        <v>1.1241342036482497E-3</v>
      </c>
      <c r="HW428" s="223">
        <f t="shared" ca="1" si="1080"/>
        <v>-7.9240142276544015E-6</v>
      </c>
      <c r="HX428" s="223">
        <f t="shared" ca="1" si="1081"/>
        <v>-1.1229683503510242E-3</v>
      </c>
      <c r="HY428" s="223">
        <f t="shared" ca="1" si="1082"/>
        <v>1.7314536748725095E-4</v>
      </c>
      <c r="HZ428" s="223">
        <f t="shared" ca="1" si="1083"/>
        <v>1.0974936235540211E-3</v>
      </c>
      <c r="IA428" s="223">
        <f t="shared" ca="1" si="1084"/>
        <v>-3.3461864642756351E-4</v>
      </c>
      <c r="IB428" s="223">
        <f t="shared" ca="1" si="1085"/>
        <v>-1.0482614741604954E-3</v>
      </c>
      <c r="IC428" s="223">
        <f t="shared" ca="1" si="1086"/>
        <v>4.8884844219752172E-4</v>
      </c>
      <c r="ID428" s="223">
        <f t="shared" ca="1" si="1087"/>
        <v>9.7633762952723099E-4</v>
      </c>
      <c r="IE428" s="223">
        <f t="shared" ca="1" si="1088"/>
        <v>-1.3783243571464459E-3</v>
      </c>
      <c r="IF428" s="223">
        <f t="shared" ca="1" si="1089"/>
        <v>-8.8327902368557872E-4</v>
      </c>
      <c r="IG428" s="223">
        <f t="shared" ca="1" si="1090"/>
        <v>7.6245221731007363E-4</v>
      </c>
      <c r="IH428" s="223">
        <f t="shared" ca="1" si="1091"/>
        <v>7.7110009442152836E-4</v>
      </c>
      <c r="II428" s="223">
        <f t="shared" ca="1" si="1092"/>
        <v>-8.7590350118561951E-4</v>
      </c>
      <c r="IJ428" s="223">
        <f t="shared" ca="1" si="1093"/>
        <v>-6.4222917678126727E-4</v>
      </c>
      <c r="IK428" s="223">
        <f t="shared" ca="1" si="1094"/>
        <v>9.7039411942737952E-4</v>
      </c>
      <c r="IL428" s="223">
        <f t="shared" ca="1" si="1095"/>
        <v>4.9945593695051543E-4</v>
      </c>
      <c r="IM428" s="223">
        <f t="shared" ca="1" si="1096"/>
        <v>-1.0438786355054556E-3</v>
      </c>
      <c r="IN428" s="223">
        <f t="shared" ca="1" si="1097"/>
        <v>-3.4587098440658979E-4</v>
      </c>
      <c r="IO428" s="223">
        <f t="shared" ca="1" si="1098"/>
        <v>1.0947663315647638E-3</v>
      </c>
      <c r="IP428" s="223">
        <f t="shared" ca="1" si="1099"/>
        <v>1.8479896955621121E-4</v>
      </c>
      <c r="IQ428" s="223">
        <f t="shared" ca="1" si="1100"/>
        <v>-1.1219556426629164E-3</v>
      </c>
      <c r="IR428" s="223">
        <f t="shared" ca="1" si="1101"/>
        <v>-1.9726615094874198E-5</v>
      </c>
      <c r="IS428" s="223">
        <f t="shared" ca="1" si="1102"/>
        <v>1.124858002324422E-3</v>
      </c>
      <c r="IT428" s="223">
        <f t="shared" ca="1" si="1103"/>
        <v>-1.457727610102789E-4</v>
      </c>
      <c r="IU428" s="223">
        <f t="shared" ca="1" si="1104"/>
        <v>-1.1034105832275327E-3</v>
      </c>
      <c r="IV428" s="223">
        <f t="shared" ca="1" si="1105"/>
        <v>3.081165970630921E-4</v>
      </c>
      <c r="IW428" s="223">
        <f t="shared" ca="1" si="1106"/>
        <v>1.0580776572260181E-3</v>
      </c>
      <c r="IX428" s="223">
        <f t="shared" ca="1" si="1107"/>
        <v>-4.6379063927984814E-4</v>
      </c>
      <c r="IY428" s="223">
        <f t="shared" ca="1" si="1108"/>
        <v>-9.8984054526556346E-4</v>
      </c>
      <c r="IZ428" s="223">
        <f t="shared" ca="1" si="1109"/>
        <v>6.0942501477131473E-4</v>
      </c>
      <c r="JA428" s="223">
        <f t="shared" ca="1" si="1110"/>
        <v>9.0017637474880212E-4</v>
      </c>
      <c r="JB428" s="223">
        <f t="shared" ca="1" si="1111"/>
        <v>-7.4186717911354605E-4</v>
      </c>
    </row>
    <row r="429" spans="2:262">
      <c r="B429" s="230">
        <v>68</v>
      </c>
      <c r="C429" s="229">
        <f t="shared" si="1112"/>
        <v>1.3281250000000007E-3</v>
      </c>
      <c r="D429" s="226">
        <f t="shared" ca="1" si="855"/>
        <v>57.902653649668899</v>
      </c>
      <c r="E429" s="225">
        <f ca="1">BV361</f>
        <v>-0.1973463503311014</v>
      </c>
      <c r="F429" s="224">
        <v>68</v>
      </c>
      <c r="G429" s="223">
        <f t="shared" ca="1" si="856"/>
        <v>-4.1225866419860018E-4</v>
      </c>
      <c r="H429" s="223">
        <f t="shared" ca="1" si="857"/>
        <v>4.2108509138880085E-4</v>
      </c>
      <c r="I429" s="223">
        <f t="shared" ca="1" si="858"/>
        <v>3.2971155121191601E-4</v>
      </c>
      <c r="J429" s="223">
        <f t="shared" ca="1" si="859"/>
        <v>-4.8571985815563186E-4</v>
      </c>
      <c r="K429" s="223">
        <f t="shared" ca="1" si="860"/>
        <v>-2.3449380821652672E-4</v>
      </c>
      <c r="L429" s="223">
        <f t="shared" ca="1" si="861"/>
        <v>5.3168868316837668E-4</v>
      </c>
      <c r="M429" s="223">
        <f t="shared" ca="1" si="862"/>
        <v>1.3026459967701811E-4</v>
      </c>
      <c r="N429" s="223">
        <f t="shared" ca="1" si="863"/>
        <v>-5.572250102614093E-4</v>
      </c>
      <c r="O429" s="223">
        <f t="shared" ca="1" si="864"/>
        <v>-2.1029395625151662E-5</v>
      </c>
      <c r="P429" s="223">
        <f t="shared" ca="1" si="865"/>
        <v>5.613474927054819E-4</v>
      </c>
      <c r="Q429" s="223">
        <f t="shared" ca="1" si="866"/>
        <v>-8.9013956307169259E-5</v>
      </c>
      <c r="R429" s="223">
        <f t="shared" ca="1" si="867"/>
        <v>-5.4389770581218333E-4</v>
      </c>
      <c r="S429" s="223">
        <f t="shared" ca="1" si="868"/>
        <v>1.9563655181820656E-4</v>
      </c>
      <c r="T429" s="223">
        <f t="shared" ca="1" si="869"/>
        <v>5.0554623510587037E-4</v>
      </c>
      <c r="U429" s="223">
        <f t="shared" ca="1" si="870"/>
        <v>-2.9474094435711252E-4</v>
      </c>
      <c r="V429" s="223">
        <f t="shared" ca="1" si="871"/>
        <v>-4.4776690609803373E-4</v>
      </c>
      <c r="W429" s="223">
        <f t="shared" ca="1" si="872"/>
        <v>3.8251860769700203E-4</v>
      </c>
      <c r="X429" s="223">
        <f t="shared" ca="1" si="873"/>
        <v>3.7278014599942383E-4</v>
      </c>
      <c r="Y429" s="223">
        <f t="shared" ca="1" si="874"/>
        <v>-4.5559629546200079E-4</v>
      </c>
      <c r="Z429" s="223">
        <f t="shared" ca="1" si="875"/>
        <v>-2.8346765394757049E-4</v>
      </c>
      <c r="AA429" s="223">
        <f t="shared" ca="1" si="876"/>
        <v>5.1116567309374193E-4</v>
      </c>
      <c r="AB429" s="223">
        <f t="shared" ca="1" si="877"/>
        <v>1.8326165892500209E-4</v>
      </c>
      <c r="AC429" s="223">
        <f t="shared" ca="1" si="878"/>
        <v>-5.470912405735011E-4</v>
      </c>
      <c r="AD429" s="223">
        <f t="shared" ca="1" si="879"/>
        <v>-7.6013021124267963E-5</v>
      </c>
      <c r="AE429" s="223">
        <f t="shared" ca="1" si="880"/>
        <v>5.6199239849032416E-4</v>
      </c>
      <c r="AF429" s="223">
        <f t="shared" ca="1" si="881"/>
        <v>-3.415675444967453E-5</v>
      </c>
      <c r="AG429" s="223">
        <f t="shared" ca="1" si="882"/>
        <v>-5.5529650370213213E-4</v>
      </c>
      <c r="AH429" s="223">
        <f t="shared" ca="1" si="883"/>
        <v>1.4301390510544851E-4</v>
      </c>
      <c r="AI429" s="223">
        <f t="shared" ca="1" si="884"/>
        <v>5.2726087569053375E-4</v>
      </c>
      <c r="AJ429" s="223">
        <f t="shared" ca="1" si="885"/>
        <v>-2.4637511159113831E-4</v>
      </c>
      <c r="AK429" s="223">
        <f t="shared" ca="1" si="886"/>
        <v>-4.7896290791745323E-4</v>
      </c>
      <c r="AL429" s="223">
        <f t="shared" ca="1" si="887"/>
        <v>3.4026826070713867E-4</v>
      </c>
      <c r="AM429" s="223">
        <f t="shared" ca="1" si="888"/>
        <v>4.122586641986004E-4</v>
      </c>
      <c r="AN429" s="223">
        <f t="shared" ca="1" si="889"/>
        <v>-4.2108509138880237E-4</v>
      </c>
      <c r="AO429" s="223">
        <f t="shared" ca="1" si="890"/>
        <v>-3.2971155121191536E-4</v>
      </c>
      <c r="AP429" s="223">
        <f t="shared" ca="1" si="891"/>
        <v>4.857198581556318E-4</v>
      </c>
      <c r="AQ429" s="223">
        <f t="shared" ca="1" si="892"/>
        <v>2.3449380821652412E-4</v>
      </c>
      <c r="AR429" s="223">
        <f t="shared" ca="1" si="893"/>
        <v>-5.3168868316837701E-4</v>
      </c>
      <c r="AS429" s="223">
        <f t="shared" ca="1" si="894"/>
        <v>-1.3026459967701434E-4</v>
      </c>
      <c r="AT429" s="223">
        <f t="shared" ca="1" si="895"/>
        <v>5.5722501026140908E-4</v>
      </c>
      <c r="AU429" s="223">
        <f t="shared" ca="1" si="896"/>
        <v>2.1029395625149928E-5</v>
      </c>
      <c r="AV429" s="223">
        <f t="shared" ca="1" si="897"/>
        <v>-5.6134749270548168E-4</v>
      </c>
      <c r="AW429" s="223">
        <f t="shared" ca="1" si="898"/>
        <v>8.9013956307168121E-5</v>
      </c>
      <c r="AX429" s="223">
        <f t="shared" ca="1" si="899"/>
        <v>5.4389770581218311E-4</v>
      </c>
      <c r="AY429" s="223">
        <f t="shared" ca="1" si="900"/>
        <v>-1.9563655181821109E-4</v>
      </c>
      <c r="AZ429" s="223">
        <f t="shared" ca="1" si="901"/>
        <v>-5.0554623510587081E-4</v>
      </c>
      <c r="BA429" s="223">
        <f t="shared" ca="1" si="902"/>
        <v>2.947409443571149E-4</v>
      </c>
      <c r="BB429" s="223">
        <f t="shared" ca="1" si="903"/>
        <v>4.4776690609803086E-4</v>
      </c>
      <c r="BC429" s="223">
        <f t="shared" ca="1" si="904"/>
        <v>-3.8251860769700116E-4</v>
      </c>
      <c r="BD429" s="223">
        <f t="shared" ca="1" si="905"/>
        <v>-3.7278014599942172E-4</v>
      </c>
      <c r="BE429" s="223">
        <f t="shared" ca="1" si="906"/>
        <v>4.55596295461999E-4</v>
      </c>
      <c r="BF429" s="223">
        <f t="shared" ca="1" si="907"/>
        <v>2.8346765394756984E-4</v>
      </c>
      <c r="BG429" s="223">
        <f t="shared" ca="1" si="908"/>
        <v>-5.1116567309374226E-4</v>
      </c>
      <c r="BH429" s="223">
        <f t="shared" ca="1" si="909"/>
        <v>-1.8326165892500513E-4</v>
      </c>
      <c r="BI429" s="223">
        <f t="shared" ca="1" si="910"/>
        <v>5.4709124057350142E-4</v>
      </c>
      <c r="BJ429" s="223">
        <f t="shared" ca="1" si="911"/>
        <v>7.6013021124267177E-5</v>
      </c>
      <c r="BK429" s="223">
        <f t="shared" ca="1" si="912"/>
        <v>-5.6199239849032416E-4</v>
      </c>
      <c r="BL429" s="223">
        <f t="shared" ca="1" si="913"/>
        <v>3.4156754449675344E-5</v>
      </c>
      <c r="BM429" s="223">
        <f t="shared" ca="1" si="914"/>
        <v>5.5529650370213137E-4</v>
      </c>
      <c r="BN429" s="223">
        <f t="shared" ca="1" si="915"/>
        <v>-1.4301390510544542E-4</v>
      </c>
      <c r="BO429" s="223">
        <f t="shared" ca="1" si="916"/>
        <v>-5.2726087569053353E-4</v>
      </c>
      <c r="BP429" s="223">
        <f t="shared" ca="1" si="917"/>
        <v>2.4637511159114264E-4</v>
      </c>
      <c r="BQ429" s="223">
        <f t="shared" ca="1" si="918"/>
        <v>4.7896290791745485E-4</v>
      </c>
      <c r="BR429" s="223">
        <f t="shared" ca="1" si="919"/>
        <v>-3.4026826070713932E-4</v>
      </c>
      <c r="BS429" s="223">
        <f t="shared" ca="1" si="920"/>
        <v>-4.1225866419859715E-4</v>
      </c>
      <c r="BT429" s="223">
        <f t="shared" ca="1" si="921"/>
        <v>4.2108509138880031E-4</v>
      </c>
      <c r="BU429" s="223">
        <f t="shared" ca="1" si="922"/>
        <v>3.2971155121191466E-4</v>
      </c>
      <c r="BV429" s="223">
        <f t="shared" ca="1" si="923"/>
        <v>-4.8571985815563419E-4</v>
      </c>
      <c r="BW429" s="223">
        <f t="shared" ca="1" si="924"/>
        <v>-2.3449380821652702E-4</v>
      </c>
      <c r="BX429" s="223">
        <f t="shared" ca="1" si="925"/>
        <v>5.3168868316837722E-4</v>
      </c>
      <c r="BY429" s="223">
        <f t="shared" ca="1" si="926"/>
        <v>1.3026459967701358E-4</v>
      </c>
      <c r="BZ429" s="223">
        <f t="shared" ca="1" si="927"/>
        <v>-5.572250102614093E-4</v>
      </c>
      <c r="CA429" s="223">
        <f t="shared" ca="1" si="928"/>
        <v>-2.102939562514906E-5</v>
      </c>
      <c r="CB429" s="223">
        <f t="shared" ca="1" si="929"/>
        <v>5.6134749270548158E-4</v>
      </c>
      <c r="CC429" s="223">
        <f t="shared" ca="1" si="930"/>
        <v>-8.9013956307168907E-5</v>
      </c>
      <c r="CD429" s="223">
        <f t="shared" ca="1" si="931"/>
        <v>-5.438977058121829E-4</v>
      </c>
      <c r="CE429" s="223">
        <f t="shared" ca="1" si="932"/>
        <v>1.9563655181821182E-4</v>
      </c>
      <c r="CF429" s="223">
        <f t="shared" ca="1" si="933"/>
        <v>5.0554623510586701E-4</v>
      </c>
      <c r="CG429" s="223">
        <f t="shared" ca="1" si="934"/>
        <v>-2.9474094435710877E-4</v>
      </c>
      <c r="CH429" s="223">
        <f t="shared" ca="1" si="935"/>
        <v>-4.4776690609803519E-4</v>
      </c>
      <c r="CI429" s="223">
        <f t="shared" ca="1" si="936"/>
        <v>3.8251860769700175E-4</v>
      </c>
      <c r="CJ429" s="223">
        <f t="shared" ca="1" si="937"/>
        <v>3.7278014599942112E-4</v>
      </c>
      <c r="CK429" s="223">
        <f t="shared" ca="1" si="938"/>
        <v>-4.5559629546200415E-4</v>
      </c>
      <c r="CL429" s="223">
        <f t="shared" ca="1" si="939"/>
        <v>-2.8346765394756215E-4</v>
      </c>
      <c r="CM429" s="223">
        <f t="shared" ca="1" si="940"/>
        <v>5.1116567309373922E-4</v>
      </c>
      <c r="CN429" s="223">
        <f t="shared" ca="1" si="941"/>
        <v>1.8326165892500426E-4</v>
      </c>
      <c r="CO429" s="223">
        <f t="shared" ca="1" si="942"/>
        <v>-5.4709124057350153E-4</v>
      </c>
      <c r="CP429" s="223">
        <f t="shared" ca="1" si="943"/>
        <v>-7.6013021124266282E-5</v>
      </c>
      <c r="CQ429" s="223">
        <f t="shared" ca="1" si="944"/>
        <v>5.6199239849032438E-4</v>
      </c>
      <c r="CR429" s="223">
        <f t="shared" ca="1" si="945"/>
        <v>-3.4156754449684126E-5</v>
      </c>
      <c r="CS429" s="223">
        <f t="shared" ca="1" si="946"/>
        <v>-5.5529650370213257E-4</v>
      </c>
      <c r="CT429" s="223">
        <f t="shared" ca="1" si="947"/>
        <v>1.4301390510544618E-4</v>
      </c>
      <c r="CU429" s="223">
        <f t="shared" ca="1" si="948"/>
        <v>5.272608756905331E-4</v>
      </c>
      <c r="CV429" s="223">
        <f t="shared" ca="1" si="949"/>
        <v>-2.463751115911434E-4</v>
      </c>
      <c r="CW429" s="223">
        <f t="shared" ca="1" si="950"/>
        <v>-4.7896290791745025E-4</v>
      </c>
      <c r="CX429" s="223">
        <f t="shared" ca="1" si="951"/>
        <v>3.4026826070714637E-4</v>
      </c>
      <c r="CY429" s="223">
        <f t="shared" ca="1" si="952"/>
        <v>4.1225866419860202E-4</v>
      </c>
      <c r="CZ429" s="223">
        <f t="shared" ca="1" si="953"/>
        <v>-4.2108509138880079E-4</v>
      </c>
      <c r="DA429" s="223">
        <f t="shared" ca="1" si="954"/>
        <v>-3.2971155121191395E-4</v>
      </c>
      <c r="DB429" s="223">
        <f t="shared" ca="1" si="955"/>
        <v>4.8571985815563468E-4</v>
      </c>
      <c r="DC429" s="223">
        <f t="shared" ca="1" si="956"/>
        <v>2.34493808216519E-4</v>
      </c>
      <c r="DD429" s="223">
        <f t="shared" ca="1" si="957"/>
        <v>-5.3168868316837495E-4</v>
      </c>
      <c r="DE429" s="223">
        <f t="shared" ca="1" si="958"/>
        <v>-1.3026459967702058E-4</v>
      </c>
      <c r="DF429" s="223">
        <f t="shared" ca="1" si="959"/>
        <v>5.572250102614093E-4</v>
      </c>
      <c r="DG429" s="223">
        <f t="shared" ca="1" si="960"/>
        <v>2.1029395625148247E-5</v>
      </c>
      <c r="DH429" s="223">
        <f t="shared" ca="1" si="961"/>
        <v>-5.6134749270548158E-4</v>
      </c>
      <c r="DI429" s="223">
        <f t="shared" ca="1" si="962"/>
        <v>8.9013956307177635E-5</v>
      </c>
      <c r="DJ429" s="223">
        <f t="shared" ca="1" si="963"/>
        <v>5.4389770581218474E-4</v>
      </c>
      <c r="DK429" s="223">
        <f t="shared" ca="1" si="964"/>
        <v>-1.9563655181820515E-4</v>
      </c>
      <c r="DL429" s="223">
        <f t="shared" ca="1" si="965"/>
        <v>-5.0554623510587005E-4</v>
      </c>
      <c r="DM429" s="223">
        <f t="shared" ca="1" si="966"/>
        <v>2.9474094435711631E-4</v>
      </c>
      <c r="DN429" s="223">
        <f t="shared" ca="1" si="967"/>
        <v>4.4776690609802983E-4</v>
      </c>
      <c r="DO429" s="223">
        <f t="shared" ca="1" si="968"/>
        <v>-3.8251860769700821E-4</v>
      </c>
      <c r="DP429" s="223">
        <f t="shared" ca="1" si="969"/>
        <v>-3.7278014599942643E-4</v>
      </c>
      <c r="DQ429" s="223">
        <f t="shared" ca="1" si="970"/>
        <v>4.5559629546199992E-4</v>
      </c>
      <c r="DR429" s="223">
        <f t="shared" ca="1" si="971"/>
        <v>2.8346765394756833E-4</v>
      </c>
      <c r="DS429" s="223">
        <f t="shared" ca="1" si="972"/>
        <v>-5.1116567309374302E-4</v>
      </c>
      <c r="DT429" s="223">
        <f t="shared" ca="1" si="973"/>
        <v>-1.8326165892499597E-4</v>
      </c>
      <c r="DU429" s="223">
        <f t="shared" ca="1" si="974"/>
        <v>5.4709124057350359E-4</v>
      </c>
      <c r="DV429" s="223">
        <f t="shared" ca="1" si="975"/>
        <v>7.6013021124273411E-5</v>
      </c>
      <c r="DW429" s="223">
        <f t="shared" ca="1" si="976"/>
        <v>-5.6199239849032416E-4</v>
      </c>
      <c r="DX429" s="223">
        <f t="shared" ca="1" si="977"/>
        <v>3.4156754449677024E-5</v>
      </c>
      <c r="DY429" s="223">
        <f t="shared" ca="1" si="978"/>
        <v>5.5529650370213116E-4</v>
      </c>
      <c r="DZ429" s="223">
        <f t="shared" ca="1" si="979"/>
        <v>-1.4301390510545474E-4</v>
      </c>
      <c r="EA429" s="223">
        <f t="shared" ca="1" si="980"/>
        <v>-5.2726087569053006E-4</v>
      </c>
      <c r="EB429" s="223">
        <f t="shared" ca="1" si="981"/>
        <v>2.4637511159113695E-4</v>
      </c>
      <c r="EC429" s="223">
        <f t="shared" ca="1" si="982"/>
        <v>4.7896290791745399E-4</v>
      </c>
      <c r="ED429" s="223">
        <f t="shared" ca="1" si="983"/>
        <v>-3.4026826070714068E-4</v>
      </c>
      <c r="EE429" s="223">
        <f t="shared" ca="1" si="984"/>
        <v>-4.1225866419859606E-4</v>
      </c>
      <c r="EF429" s="223">
        <f t="shared" ca="1" si="985"/>
        <v>4.2108509138880665E-4</v>
      </c>
      <c r="EG429" s="223">
        <f t="shared" ca="1" si="986"/>
        <v>3.2971155121191981E-4</v>
      </c>
      <c r="EH429" s="223">
        <f t="shared" ca="1" si="987"/>
        <v>-4.8571985815563099E-4</v>
      </c>
      <c r="EI429" s="223">
        <f t="shared" ca="1" si="988"/>
        <v>-2.3449380821652553E-4</v>
      </c>
      <c r="EJ429" s="223">
        <f t="shared" ca="1" si="989"/>
        <v>5.3168868316837788E-4</v>
      </c>
      <c r="EK429" s="223">
        <f t="shared" ca="1" si="990"/>
        <v>1.3026459967701196E-4</v>
      </c>
      <c r="EL429" s="223">
        <f t="shared" ca="1" si="991"/>
        <v>-5.5722501026141049E-4</v>
      </c>
      <c r="EM429" s="223">
        <f t="shared" ca="1" si="992"/>
        <v>-2.1029395625155403E-5</v>
      </c>
      <c r="EN429" s="223">
        <f t="shared" ca="1" si="993"/>
        <v>5.6134749270548201E-4</v>
      </c>
      <c r="EO429" s="223">
        <f t="shared" ca="1" si="994"/>
        <v>-8.901395630717056E-5</v>
      </c>
      <c r="EP429" s="223">
        <f t="shared" ca="1" si="995"/>
        <v>-5.4389770581218246E-4</v>
      </c>
      <c r="EQ429" s="223">
        <f t="shared" ca="1" si="996"/>
        <v>1.9563655181821342E-4</v>
      </c>
      <c r="ER429" s="223">
        <f t="shared" ca="1" si="997"/>
        <v>5.0554623510586625E-4</v>
      </c>
      <c r="ES429" s="223">
        <f t="shared" ca="1" si="998"/>
        <v>-2.9474094435711024E-4</v>
      </c>
      <c r="ET429" s="223">
        <f t="shared" ca="1" si="999"/>
        <v>-4.4776690609803416E-4</v>
      </c>
      <c r="EU429" s="223">
        <f t="shared" ca="1" si="1000"/>
        <v>3.82518607697003E-4</v>
      </c>
      <c r="EV429" s="223">
        <f t="shared" ca="1" si="1001"/>
        <v>3.7278014599941988E-4</v>
      </c>
      <c r="EW429" s="223">
        <f t="shared" ca="1" si="1002"/>
        <v>-4.5559629546200513E-4</v>
      </c>
      <c r="EX429" s="223">
        <f t="shared" ca="1" si="1003"/>
        <v>-2.8346765394756074E-4</v>
      </c>
      <c r="EY429" s="223">
        <f t="shared" ca="1" si="1004"/>
        <v>5.1116567309373998E-4</v>
      </c>
      <c r="EZ429" s="223">
        <f t="shared" ca="1" si="1005"/>
        <v>1.8326165892500274E-4</v>
      </c>
      <c r="FA429" s="223">
        <f t="shared" ca="1" si="1006"/>
        <v>-5.4709124057350186E-4</v>
      </c>
      <c r="FB429" s="223">
        <f t="shared" ca="1" si="1007"/>
        <v>-7.6013021124264629E-5</v>
      </c>
      <c r="FC429" s="223">
        <f t="shared" ca="1" si="1008"/>
        <v>5.6199239849032449E-4</v>
      </c>
      <c r="FD429" s="223">
        <f t="shared" ca="1" si="1009"/>
        <v>-3.4156754449685752E-5</v>
      </c>
      <c r="FE429" s="223">
        <f t="shared" ca="1" si="1010"/>
        <v>-5.5529650370212975E-4</v>
      </c>
      <c r="FF429" s="223">
        <f t="shared" ca="1" si="1011"/>
        <v>1.4301390510546328E-4</v>
      </c>
      <c r="FG429" s="223">
        <f t="shared" ca="1" si="1012"/>
        <v>5.2726087569052703E-4</v>
      </c>
      <c r="FH429" s="223">
        <f t="shared" ca="1" si="1013"/>
        <v>-2.463751115911305E-4</v>
      </c>
      <c r="FI429" s="223">
        <f t="shared" ca="1" si="1014"/>
        <v>-4.7896290791745778E-4</v>
      </c>
      <c r="FJ429" s="223">
        <f t="shared" ca="1" si="1015"/>
        <v>3.4026826070713493E-4</v>
      </c>
      <c r="FK429" s="223">
        <f t="shared" ca="1" si="1016"/>
        <v>4.1225866419860089E-4</v>
      </c>
      <c r="FL429" s="223">
        <f t="shared" ca="1" si="1017"/>
        <v>-4.2108509138880199E-4</v>
      </c>
      <c r="FM429" s="223">
        <f t="shared" ca="1" si="1018"/>
        <v>-3.297115512119127E-4</v>
      </c>
      <c r="FN429" s="223">
        <f t="shared" ca="1" si="1019"/>
        <v>4.8571985815563549E-4</v>
      </c>
      <c r="FO429" s="223">
        <f t="shared" ca="1" si="1020"/>
        <v>2.3449380821651753E-4</v>
      </c>
      <c r="FP429" s="223">
        <f t="shared" ca="1" si="1021"/>
        <v>-5.3168868316838069E-4</v>
      </c>
      <c r="FQ429" s="223">
        <f t="shared" ca="1" si="1022"/>
        <v>-1.3026459967700337E-4</v>
      </c>
      <c r="FR429" s="223">
        <f t="shared" ca="1" si="1023"/>
        <v>5.5722501026141168E-4</v>
      </c>
      <c r="FS429" s="223">
        <f t="shared" ca="1" si="1024"/>
        <v>2.1029395625162613E-5</v>
      </c>
      <c r="FT429" s="223">
        <f t="shared" ca="1" si="1025"/>
        <v>-5.6134749270548244E-4</v>
      </c>
      <c r="FU429" s="223">
        <f t="shared" ca="1" si="1026"/>
        <v>8.9013956307163459E-5</v>
      </c>
      <c r="FV429" s="223">
        <f t="shared" ca="1" si="1027"/>
        <v>5.4389770581218431E-4</v>
      </c>
      <c r="FW429" s="223">
        <f t="shared" ca="1" si="1028"/>
        <v>-1.9563655181820664E-4</v>
      </c>
      <c r="FX429" s="223">
        <f t="shared" ca="1" si="1029"/>
        <v>-5.055462351058694E-4</v>
      </c>
      <c r="FY429" s="223">
        <f t="shared" ca="1" si="1030"/>
        <v>2.9474094435711772E-4</v>
      </c>
      <c r="FZ429" s="223">
        <f t="shared" ca="1" si="1031"/>
        <v>4.4776690609802885E-4</v>
      </c>
      <c r="GA429" s="223">
        <f t="shared" ca="1" si="1032"/>
        <v>-3.8251860769700945E-4</v>
      </c>
      <c r="GB429" s="223">
        <f t="shared" ca="1" si="1033"/>
        <v>-3.7278014599941321E-4</v>
      </c>
      <c r="GC429" s="223">
        <f t="shared" ca="1" si="1034"/>
        <v>4.5559629546201028E-4</v>
      </c>
      <c r="GD429" s="223">
        <f t="shared" ca="1" si="1035"/>
        <v>2.8346765394755315E-4</v>
      </c>
      <c r="GE429" s="223">
        <f t="shared" ca="1" si="1036"/>
        <v>-5.1116567309373695E-4</v>
      </c>
      <c r="GF429" s="223">
        <f t="shared" ca="1" si="1037"/>
        <v>-1.8326165892500946E-4</v>
      </c>
      <c r="GG429" s="223">
        <f t="shared" ca="1" si="1038"/>
        <v>5.4709124057350012E-4</v>
      </c>
      <c r="GH429" s="223">
        <f t="shared" ca="1" si="1039"/>
        <v>7.6013021124271757E-5</v>
      </c>
      <c r="GI429" s="223">
        <f t="shared" ca="1" si="1040"/>
        <v>-5.6199239849032416E-4</v>
      </c>
      <c r="GJ429" s="223">
        <f t="shared" ca="1" si="1041"/>
        <v>3.4156754449678596E-5</v>
      </c>
      <c r="GK429" s="223">
        <f t="shared" ca="1" si="1042"/>
        <v>5.5529650370213083E-4</v>
      </c>
      <c r="GL429" s="223">
        <f t="shared" ca="1" si="1043"/>
        <v>-1.430139051054564E-4</v>
      </c>
      <c r="GM429" s="223">
        <f t="shared" ca="1" si="1044"/>
        <v>-5.2726087569052952E-4</v>
      </c>
      <c r="GN429" s="223">
        <f t="shared" ca="1" si="1045"/>
        <v>2.4637511159115283E-4</v>
      </c>
      <c r="GO429" s="223">
        <f t="shared" ca="1" si="1046"/>
        <v>4.7896290791744472E-4</v>
      </c>
      <c r="GP429" s="223">
        <f t="shared" ca="1" si="1047"/>
        <v>-3.4026826070715472E-4</v>
      </c>
      <c r="GQ429" s="223">
        <f t="shared" ca="1" si="1048"/>
        <v>-4.1225866419860582E-4</v>
      </c>
      <c r="GR429" s="223">
        <f t="shared" ca="1" si="1049"/>
        <v>4.2108509138879716E-4</v>
      </c>
      <c r="GS429" s="223">
        <f t="shared" ca="1" si="1050"/>
        <v>3.2971155121191845E-4</v>
      </c>
      <c r="GT429" s="223">
        <f t="shared" ca="1" si="1051"/>
        <v>-4.8571985815563186E-4</v>
      </c>
      <c r="GU429" s="223">
        <f t="shared" ca="1" si="1052"/>
        <v>-2.3449380821652401E-4</v>
      </c>
      <c r="GV429" s="223">
        <f t="shared" ca="1" si="1053"/>
        <v>5.3168868316837842E-4</v>
      </c>
      <c r="GW429" s="223">
        <f t="shared" ca="1" si="1054"/>
        <v>1.3026459967701036E-4</v>
      </c>
      <c r="GX429" s="223">
        <f t="shared" ca="1" si="1055"/>
        <v>-5.5722501026141081E-4</v>
      </c>
      <c r="GY429" s="223">
        <f t="shared" ca="1" si="1056"/>
        <v>-2.1029395625137839E-5</v>
      </c>
      <c r="GZ429" s="223">
        <f t="shared" ca="1" si="1057"/>
        <v>5.6134749270548092E-4</v>
      </c>
      <c r="HA429" s="223">
        <f t="shared" ca="1" si="1058"/>
        <v>-8.9013956307187962E-5</v>
      </c>
      <c r="HB429" s="223">
        <f t="shared" ca="1" si="1059"/>
        <v>-5.4389770581218615E-4</v>
      </c>
      <c r="HC429" s="223">
        <f t="shared" ca="1" si="1060"/>
        <v>1.9563655181819998E-4</v>
      </c>
      <c r="HD429" s="223">
        <f t="shared" ca="1" si="1061"/>
        <v>5.0554623510587254E-4</v>
      </c>
      <c r="HE429" s="223">
        <f t="shared" ca="1" si="1062"/>
        <v>-2.9474094435711159E-4</v>
      </c>
      <c r="HF429" s="223">
        <f t="shared" ca="1" si="1063"/>
        <v>-4.4776690609803319E-4</v>
      </c>
      <c r="HG429" s="223">
        <f t="shared" ca="1" si="1064"/>
        <v>3.8251860769700425E-4</v>
      </c>
      <c r="HH429" s="223">
        <f t="shared" ca="1" si="1065"/>
        <v>3.7278014599941868E-4</v>
      </c>
      <c r="HI429" s="223">
        <f t="shared" ca="1" si="1066"/>
        <v>-4.5559629546200605E-4</v>
      </c>
      <c r="HJ429" s="223">
        <f t="shared" ca="1" si="1067"/>
        <v>-2.8346765394755933E-4</v>
      </c>
      <c r="HK429" s="223">
        <f t="shared" ca="1" si="1068"/>
        <v>5.1116567309374735E-4</v>
      </c>
      <c r="HL429" s="223">
        <f t="shared" ca="1" si="1069"/>
        <v>1.8326165892498605E-4</v>
      </c>
      <c r="HM429" s="223">
        <f t="shared" ca="1" si="1070"/>
        <v>-5.4709124057350598E-4</v>
      </c>
      <c r="HN429" s="223">
        <f t="shared" ca="1" si="1071"/>
        <v>-7.6013021124278886E-5</v>
      </c>
      <c r="HO429" s="223">
        <f t="shared" ca="1" si="1072"/>
        <v>5.6199239849032395E-4</v>
      </c>
      <c r="HP429" s="223">
        <f t="shared" ca="1" si="1073"/>
        <v>-3.415675444967144E-5</v>
      </c>
      <c r="HQ429" s="223">
        <f t="shared" ca="1" si="1074"/>
        <v>-5.5529650370213202E-4</v>
      </c>
      <c r="HR429" s="223">
        <f t="shared" ca="1" si="1075"/>
        <v>1.4301390510544943E-4</v>
      </c>
      <c r="HS429" s="223">
        <f t="shared" ca="1" si="1076"/>
        <v>5.2726087569053201E-4</v>
      </c>
      <c r="HT429" s="223">
        <f t="shared" ca="1" si="1077"/>
        <v>-2.4637511159114638E-4</v>
      </c>
      <c r="HU429" s="223">
        <f t="shared" ca="1" si="1078"/>
        <v>-4.7896290791744851E-4</v>
      </c>
      <c r="HV429" s="223">
        <f t="shared" ca="1" si="1079"/>
        <v>3.4026826070714897E-4</v>
      </c>
      <c r="HW429" s="223">
        <f t="shared" ca="1" si="1080"/>
        <v>4.1225866419858891E-4</v>
      </c>
      <c r="HX429" s="223">
        <f t="shared" ca="1" si="1081"/>
        <v>-4.2108509138881359E-4</v>
      </c>
      <c r="HY429" s="223">
        <f t="shared" ca="1" si="1082"/>
        <v>-3.2971155121192425E-4</v>
      </c>
      <c r="HZ429" s="223">
        <f t="shared" ca="1" si="1083"/>
        <v>4.8571985815562828E-4</v>
      </c>
      <c r="IA429" s="223">
        <f t="shared" ca="1" si="1084"/>
        <v>2.3449380821653055E-4</v>
      </c>
      <c r="IB429" s="223">
        <f t="shared" ca="1" si="1085"/>
        <v>-5.3168868316837603E-4</v>
      </c>
      <c r="IC429" s="223">
        <f t="shared" ca="1" si="1086"/>
        <v>-1.302645996770173E-4</v>
      </c>
      <c r="ID429" s="223">
        <f t="shared" ca="1" si="1087"/>
        <v>5.5722501026140984E-4</v>
      </c>
      <c r="IE429" s="223">
        <f t="shared" ca="1" si="1088"/>
        <v>-7.0864170853220543E-4</v>
      </c>
      <c r="IF429" s="223">
        <f t="shared" ca="1" si="1089"/>
        <v>-5.6134749270548136E-4</v>
      </c>
      <c r="IG429" s="223">
        <f t="shared" ca="1" si="1090"/>
        <v>8.9013956307180887E-5</v>
      </c>
      <c r="IH429" s="223">
        <f t="shared" ca="1" si="1091"/>
        <v>5.4389770581217986E-4</v>
      </c>
      <c r="II429" s="223">
        <f t="shared" ca="1" si="1092"/>
        <v>-1.956365518182232E-4</v>
      </c>
      <c r="IJ429" s="223">
        <f t="shared" ca="1" si="1093"/>
        <v>-5.0554623510586159E-4</v>
      </c>
      <c r="IK429" s="223">
        <f t="shared" ca="1" si="1094"/>
        <v>2.9474094435710552E-4</v>
      </c>
      <c r="IL429" s="223">
        <f t="shared" ca="1" si="1095"/>
        <v>4.4776690609803752E-4</v>
      </c>
      <c r="IM429" s="223">
        <f t="shared" ca="1" si="1096"/>
        <v>-3.8251860769699894E-4</v>
      </c>
      <c r="IN429" s="223">
        <f t="shared" ca="1" si="1097"/>
        <v>-3.72780145999424E-4</v>
      </c>
      <c r="IO429" s="223">
        <f t="shared" ca="1" si="1098"/>
        <v>4.5559629546200193E-4</v>
      </c>
      <c r="IP429" s="223">
        <f t="shared" ca="1" si="1099"/>
        <v>2.8346765394756551E-4</v>
      </c>
      <c r="IQ429" s="223">
        <f t="shared" ca="1" si="1100"/>
        <v>-5.1116567309374443E-4</v>
      </c>
      <c r="IR429" s="223">
        <f t="shared" ca="1" si="1101"/>
        <v>-1.8326165892499277E-4</v>
      </c>
      <c r="IS429" s="223">
        <f t="shared" ca="1" si="1102"/>
        <v>5.4709124057350435E-4</v>
      </c>
      <c r="IT429" s="223">
        <f t="shared" ca="1" si="1103"/>
        <v>7.6013021124254329E-5</v>
      </c>
      <c r="IU429" s="223">
        <f t="shared" ca="1" si="1104"/>
        <v>-5.6199239849032481E-4</v>
      </c>
      <c r="IV429" s="223">
        <f t="shared" ca="1" si="1105"/>
        <v>3.4156754449696269E-5</v>
      </c>
      <c r="IW429" s="223">
        <f t="shared" ca="1" si="1106"/>
        <v>5.5529650370213322E-4</v>
      </c>
      <c r="IX429" s="223">
        <f t="shared" ca="1" si="1107"/>
        <v>-1.4301390510544249E-4</v>
      </c>
      <c r="IY429" s="223">
        <f t="shared" ca="1" si="1108"/>
        <v>-5.2726087569053451E-4</v>
      </c>
      <c r="IZ429" s="223">
        <f t="shared" ca="1" si="1109"/>
        <v>2.4637511159113993E-4</v>
      </c>
      <c r="JA429" s="223">
        <f t="shared" ca="1" si="1110"/>
        <v>4.7896290791745225E-4</v>
      </c>
      <c r="JB429" s="223">
        <f t="shared" ca="1" si="1111"/>
        <v>-3.4026826070714328E-4</v>
      </c>
    </row>
    <row r="430" spans="2:262">
      <c r="B430" s="230">
        <v>69</v>
      </c>
      <c r="C430" s="229">
        <f t="shared" si="1112"/>
        <v>1.3476562500000008E-3</v>
      </c>
      <c r="D430" s="226">
        <f t="shared" ca="1" si="855"/>
        <v>57.872406030869719</v>
      </c>
      <c r="E430" s="225">
        <f ca="1">BW361</f>
        <v>-0.22759396913027893</v>
      </c>
      <c r="F430" s="224">
        <v>69</v>
      </c>
      <c r="G430" s="223">
        <f t="shared" ca="1" si="856"/>
        <v>1.0852965590538409E-4</v>
      </c>
      <c r="H430" s="223">
        <f t="shared" ca="1" si="857"/>
        <v>-2.0927739584138171E-4</v>
      </c>
      <c r="I430" s="223">
        <f t="shared" ca="1" si="858"/>
        <v>-5.7294081247629851E-5</v>
      </c>
      <c r="J430" s="223">
        <f t="shared" ca="1" si="859"/>
        <v>2.2330421018226392E-4</v>
      </c>
      <c r="K430" s="223">
        <f t="shared" ca="1" si="860"/>
        <v>2.6244429611524389E-6</v>
      </c>
      <c r="L430" s="223">
        <f t="shared" ca="1" si="861"/>
        <v>-2.2394672985205698E-4</v>
      </c>
      <c r="M430" s="223">
        <f t="shared" ca="1" si="862"/>
        <v>5.2202497858540878E-5</v>
      </c>
      <c r="N430" s="223">
        <f t="shared" ca="1" si="863"/>
        <v>2.1116644383215768E-4</v>
      </c>
      <c r="O430" s="223">
        <f t="shared" ca="1" si="864"/>
        <v>-1.039005517963646E-4</v>
      </c>
      <c r="P430" s="223">
        <f t="shared" ca="1" si="865"/>
        <v>-1.8572937043422934E-4</v>
      </c>
      <c r="Q430" s="223">
        <f t="shared" ca="1" si="866"/>
        <v>1.4937106707472346E-4</v>
      </c>
      <c r="R430" s="223">
        <f t="shared" ca="1" si="867"/>
        <v>1.4916014408254119E-4</v>
      </c>
      <c r="S430" s="223">
        <f t="shared" ca="1" si="868"/>
        <v>-1.8588865497463545E-4</v>
      </c>
      <c r="T430" s="223">
        <f t="shared" ca="1" si="869"/>
        <v>-1.0365063254790252E-4</v>
      </c>
      <c r="U430" s="223">
        <f t="shared" ca="1" si="870"/>
        <v>2.1126454280466478E-4</v>
      </c>
      <c r="V430" s="223">
        <f t="shared" ca="1" si="871"/>
        <v>5.1928561887156887E-5</v>
      </c>
      <c r="W430" s="223">
        <f t="shared" ca="1" si="872"/>
        <v>-2.2397776345012711E-4</v>
      </c>
      <c r="X430" s="223">
        <f t="shared" ca="1" si="873"/>
        <v>2.9059766199240373E-6</v>
      </c>
      <c r="Y430" s="223">
        <f t="shared" ca="1" si="874"/>
        <v>2.2326631832981107E-4</v>
      </c>
      <c r="Z430" s="223">
        <f t="shared" ca="1" si="875"/>
        <v>-5.7566338171914853E-5</v>
      </c>
      <c r="AA430" s="223">
        <f t="shared" ca="1" si="876"/>
        <v>-2.0917284968106998E-4</v>
      </c>
      <c r="AB430" s="223">
        <f t="shared" ca="1" si="877"/>
        <v>1.0877631769752289E-4</v>
      </c>
      <c r="AC430" s="223">
        <f t="shared" ca="1" si="878"/>
        <v>1.8254208469099342E-4</v>
      </c>
      <c r="AD430" s="223">
        <f t="shared" ca="1" si="879"/>
        <v>-1.5346651737611588E-4</v>
      </c>
      <c r="AE430" s="223">
        <f t="shared" ca="1" si="880"/>
        <v>-1.4497020466602907E-4</v>
      </c>
      <c r="AF430" s="223">
        <f t="shared" ca="1" si="881"/>
        <v>1.8895831864999038E-4</v>
      </c>
      <c r="AG430" s="223">
        <f t="shared" ca="1" si="882"/>
        <v>9.8709173925120975E-5</v>
      </c>
      <c r="AH430" s="223">
        <f t="shared" ca="1" si="883"/>
        <v>-2.1312443190705231E-4</v>
      </c>
      <c r="AI430" s="223">
        <f t="shared" ca="1" si="884"/>
        <v>-4.653176270273752E-5</v>
      </c>
      <c r="AJ430" s="223">
        <f t="shared" ca="1" si="885"/>
        <v>2.2451640088835595E-4</v>
      </c>
      <c r="AK430" s="223">
        <f t="shared" ca="1" si="886"/>
        <v>-8.4346457493457812E-6</v>
      </c>
      <c r="AL430" s="223">
        <f t="shared" ca="1" si="887"/>
        <v>-2.2245141952586866E-4</v>
      </c>
      <c r="AM430" s="223">
        <f t="shared" ca="1" si="888"/>
        <v>6.2895502675717362E-5</v>
      </c>
      <c r="AN430" s="223">
        <f t="shared" ca="1" si="889"/>
        <v>2.0705325762681133E-4</v>
      </c>
      <c r="AO430" s="223">
        <f t="shared" ca="1" si="890"/>
        <v>-1.1358656081230799E-4</v>
      </c>
      <c r="AP430" s="223">
        <f t="shared" ca="1" si="891"/>
        <v>-1.7924484242162831E-4</v>
      </c>
      <c r="AQ430" s="223">
        <f t="shared" ca="1" si="892"/>
        <v>1.5746952518592538E-4</v>
      </c>
      <c r="AR430" s="223">
        <f t="shared" ca="1" si="893"/>
        <v>1.4069294061900997E-4</v>
      </c>
      <c r="AS430" s="223">
        <f t="shared" ca="1" si="894"/>
        <v>-1.9191416089979715E-4</v>
      </c>
      <c r="AT430" s="223">
        <f t="shared" ca="1" si="895"/>
        <v>-9.3708256586939268E-5</v>
      </c>
      <c r="AU430" s="223">
        <f t="shared" ca="1" si="896"/>
        <v>2.1485594282089483E-4</v>
      </c>
      <c r="AV430" s="223">
        <f t="shared" ca="1" si="897"/>
        <v>4.1106934524399105E-5</v>
      </c>
      <c r="AW430" s="223">
        <f t="shared" ca="1" si="898"/>
        <v>-2.2491979804189859E-4</v>
      </c>
      <c r="AX430" s="223">
        <f t="shared" ca="1" si="899"/>
        <v>1.3958234163561389E-5</v>
      </c>
      <c r="AY430" s="223">
        <f t="shared" ca="1" si="900"/>
        <v>2.2150252430479833E-4</v>
      </c>
      <c r="AZ430" s="223">
        <f t="shared" ca="1" si="901"/>
        <v>-6.8186781280523824E-5</v>
      </c>
      <c r="BA430" s="223">
        <f t="shared" ca="1" si="902"/>
        <v>-2.0480894443237829E-4</v>
      </c>
      <c r="BB430" s="223">
        <f t="shared" ca="1" si="903"/>
        <v>1.1832838363013345E-4</v>
      </c>
      <c r="BC430" s="223">
        <f t="shared" ca="1" si="904"/>
        <v>1.7583962976158479E-4</v>
      </c>
      <c r="BD430" s="223">
        <f t="shared" ca="1" si="905"/>
        <v>-1.6137767924192541E-4</v>
      </c>
      <c r="BE430" s="223">
        <f t="shared" ca="1" si="906"/>
        <v>-1.3633092840541116E-4</v>
      </c>
      <c r="BF430" s="223">
        <f t="shared" ca="1" si="907"/>
        <v>1.9475440123521058E-4</v>
      </c>
      <c r="BG430" s="223">
        <f t="shared" ca="1" si="908"/>
        <v>8.8650892898968373E-5</v>
      </c>
      <c r="BH430" s="223">
        <f t="shared" ca="1" si="909"/>
        <v>-2.1645803254876327E-4</v>
      </c>
      <c r="BI430" s="223">
        <f t="shared" ca="1" si="910"/>
        <v>-3.5657345065792062E-5</v>
      </c>
      <c r="BJ430" s="223">
        <f t="shared" ca="1" si="911"/>
        <v>2.2518771191939378E-4</v>
      </c>
      <c r="BK430" s="223">
        <f t="shared" ca="1" si="912"/>
        <v>-1.947341465944729E-5</v>
      </c>
      <c r="BL430" s="223">
        <f t="shared" ca="1" si="913"/>
        <v>-2.2042020424559963E-4</v>
      </c>
      <c r="BM430" s="223">
        <f t="shared" ca="1" si="914"/>
        <v>7.3436986717953363E-5</v>
      </c>
      <c r="BN430" s="223">
        <f t="shared" ca="1" si="915"/>
        <v>2.0244126198811887E-4</v>
      </c>
      <c r="BO430" s="223">
        <f t="shared" ca="1" si="916"/>
        <v>-1.2299892985424748E-4</v>
      </c>
      <c r="BP430" s="223">
        <f t="shared" ca="1" si="917"/>
        <v>-1.7232849788364015E-4</v>
      </c>
      <c r="BQ430" s="223">
        <f t="shared" ca="1" si="918"/>
        <v>1.6518862541825354E-4</v>
      </c>
      <c r="BR430" s="223">
        <f t="shared" ca="1" si="919"/>
        <v>1.3188679553828266E-4</v>
      </c>
      <c r="BS430" s="223">
        <f t="shared" ca="1" si="920"/>
        <v>-1.9747732880165609E-4</v>
      </c>
      <c r="BT430" s="223">
        <f t="shared" ca="1" si="921"/>
        <v>-8.3540129227985629E-5</v>
      </c>
      <c r="BU430" s="223">
        <f t="shared" ca="1" si="922"/>
        <v>2.179297360517115E-4</v>
      </c>
      <c r="BV430" s="223">
        <f t="shared" ca="1" si="923"/>
        <v>3.0186276955831382E-5</v>
      </c>
      <c r="BW430" s="223">
        <f t="shared" ca="1" si="924"/>
        <v>-2.2531998113953965E-4</v>
      </c>
      <c r="BX430" s="223">
        <f t="shared" ca="1" si="925"/>
        <v>2.4976865098500227E-5</v>
      </c>
      <c r="BY430" s="223">
        <f t="shared" ca="1" si="926"/>
        <v>2.1920511129740571E-4</v>
      </c>
      <c r="BZ430" s="223">
        <f t="shared" ca="1" si="927"/>
        <v>-7.8642956460569854E-5</v>
      </c>
      <c r="CA430" s="223">
        <f t="shared" ca="1" si="928"/>
        <v>-1.9995163649740418E-4</v>
      </c>
      <c r="CB430" s="223">
        <f t="shared" ca="1" si="929"/>
        <v>1.2759538612224078E-4</v>
      </c>
      <c r="CC430" s="223">
        <f t="shared" ca="1" si="930"/>
        <v>1.6871356176234803E-4</v>
      </c>
      <c r="CD430" s="223">
        <f t="shared" ca="1" si="931"/>
        <v>-1.6890006814342803E-4</v>
      </c>
      <c r="CE430" s="223">
        <f t="shared" ca="1" si="932"/>
        <v>-1.2736321899708682E-4</v>
      </c>
      <c r="CF430" s="223">
        <f t="shared" ca="1" si="933"/>
        <v>2.0008130340938443E-4</v>
      </c>
      <c r="CG430" s="223">
        <f t="shared" ca="1" si="934"/>
        <v>7.8379044106919509E-5</v>
      </c>
      <c r="CH430" s="223">
        <f t="shared" ca="1" si="935"/>
        <v>-2.1927016683058063E-4</v>
      </c>
      <c r="CI430" s="223">
        <f t="shared" ca="1" si="936"/>
        <v>-2.4697025761370113E-5</v>
      </c>
      <c r="CJ430" s="223">
        <f t="shared" ca="1" si="937"/>
        <v>2.2531652602830385E-4</v>
      </c>
      <c r="CK430" s="223">
        <f t="shared" ca="1" si="938"/>
        <v>-3.0465270407959778E-5</v>
      </c>
      <c r="CL430" s="223">
        <f t="shared" ca="1" si="939"/>
        <v>-2.1785797738677249E-4</v>
      </c>
      <c r="CM430" s="223">
        <f t="shared" ca="1" si="940"/>
        <v>8.3801554626864014E-5</v>
      </c>
      <c r="CN430" s="223">
        <f t="shared" ca="1" si="941"/>
        <v>1.9734156761753676E-4</v>
      </c>
      <c r="CO430" s="223">
        <f t="shared" ca="1" si="942"/>
        <v>-1.3211498370073032E-4</v>
      </c>
      <c r="CP430" s="223">
        <f t="shared" ca="1" si="943"/>
        <v>-1.6499699890005446E-4</v>
      </c>
      <c r="CQ430" s="223">
        <f t="shared" ca="1" si="944"/>
        <v>1.7250977178313328E-4</v>
      </c>
      <c r="CR430" s="223">
        <f t="shared" ca="1" si="945"/>
        <v>1.2276292361518469E-4</v>
      </c>
      <c r="CS430" s="223">
        <f t="shared" ca="1" si="946"/>
        <v>-2.0256475652146079E-4</v>
      </c>
      <c r="CT430" s="223">
        <f t="shared" ca="1" si="947"/>
        <v>-7.3170746380467637E-5</v>
      </c>
      <c r="CU430" s="223">
        <f t="shared" ca="1" si="948"/>
        <v>2.2047851745998992E-4</v>
      </c>
      <c r="CV430" s="223">
        <f t="shared" ca="1" si="949"/>
        <v>1.9192898002071482E-5</v>
      </c>
      <c r="CW430" s="223">
        <f t="shared" ca="1" si="950"/>
        <v>-2.2517734866691616E-4</v>
      </c>
      <c r="CX430" s="223">
        <f t="shared" ca="1" si="951"/>
        <v>3.5935324577698608E-5</v>
      </c>
      <c r="CY430" s="223">
        <f t="shared" ca="1" si="952"/>
        <v>2.163796139767967E-4</v>
      </c>
      <c r="CZ430" s="223">
        <f t="shared" ca="1" si="953"/>
        <v>-8.8909673870192922E-5</v>
      </c>
      <c r="DA430" s="223">
        <f t="shared" ca="1" si="954"/>
        <v>-1.9461262755641304E-4</v>
      </c>
      <c r="DB430" s="223">
        <f t="shared" ca="1" si="955"/>
        <v>1.3655500015313855E-4</v>
      </c>
      <c r="DC430" s="223">
        <f t="shared" ca="1" si="956"/>
        <v>1.6118104801526086E-4</v>
      </c>
      <c r="DD430" s="223">
        <f t="shared" ca="1" si="957"/>
        <v>-1.7601556198687223E-4</v>
      </c>
      <c r="DE430" s="223">
        <f t="shared" ca="1" si="958"/>
        <v>-1.1808868043849815E-4</v>
      </c>
      <c r="DF430" s="223">
        <f t="shared" ca="1" si="959"/>
        <v>2.0492619219859273E-4</v>
      </c>
      <c r="DG430" s="223">
        <f t="shared" ca="1" si="960"/>
        <v>6.7918373332426601E-5</v>
      </c>
      <c r="DH430" s="223">
        <f t="shared" ca="1" si="961"/>
        <v>-2.2155406007470403E-4</v>
      </c>
      <c r="DI430" s="223">
        <f t="shared" ca="1" si="962"/>
        <v>-1.3677209158685093E-5</v>
      </c>
      <c r="DJ430" s="223">
        <f t="shared" ca="1" si="963"/>
        <v>2.2490253289061496E-4</v>
      </c>
      <c r="DK430" s="223">
        <f t="shared" ca="1" si="964"/>
        <v>-4.1383732651626413E-5</v>
      </c>
      <c r="DL430" s="223">
        <f t="shared" ca="1" si="965"/>
        <v>-2.1477091157831623E-4</v>
      </c>
      <c r="DM430" s="223">
        <f t="shared" ca="1" si="966"/>
        <v>9.3964237250529278E-5</v>
      </c>
      <c r="DN430" s="223">
        <f t="shared" ca="1" si="967"/>
        <v>1.9176646012548422E-4</v>
      </c>
      <c r="DO430" s="223">
        <f t="shared" ca="1" si="968"/>
        <v>-1.4091276097957491E-4</v>
      </c>
      <c r="DP430" s="223">
        <f t="shared" ca="1" si="969"/>
        <v>-1.5726800769409044E-4</v>
      </c>
      <c r="DQ430" s="223">
        <f t="shared" ca="1" si="970"/>
        <v>1.7941532699771611E-4</v>
      </c>
      <c r="DR430" s="223">
        <f t="shared" ca="1" si="971"/>
        <v>1.1334330505633565E-4</v>
      </c>
      <c r="DS430" s="223">
        <f t="shared" ca="1" si="972"/>
        <v>-2.0716418800022815E-4</v>
      </c>
      <c r="DT430" s="223">
        <f t="shared" ca="1" si="973"/>
        <v>-6.262508879592167E-5</v>
      </c>
      <c r="DU430" s="223">
        <f t="shared" ca="1" si="974"/>
        <v>2.2249614680806915E-4</v>
      </c>
      <c r="DV430" s="223">
        <f t="shared" ca="1" si="975"/>
        <v>8.1532816759253022E-6</v>
      </c>
      <c r="DW430" s="223">
        <f t="shared" ca="1" si="976"/>
        <v>-2.2449224423814785E-4</v>
      </c>
      <c r="DX430" s="223">
        <f t="shared" ca="1" si="977"/>
        <v>4.6807212712436031E-5</v>
      </c>
      <c r="DY430" s="223">
        <f t="shared" ca="1" si="978"/>
        <v>2.1303283921350263E-4</v>
      </c>
      <c r="DZ430" s="223">
        <f t="shared" ca="1" si="979"/>
        <v>-9.8962200087895056E-5</v>
      </c>
      <c r="EA430" s="223">
        <f t="shared" ca="1" si="980"/>
        <v>-1.8880477974958564E-4</v>
      </c>
      <c r="EB430" s="223">
        <f t="shared" ca="1" si="981"/>
        <v>1.4518564122786962E-4</v>
      </c>
      <c r="EC430" s="223">
        <f t="shared" ca="1" si="982"/>
        <v>1.5326023500571471E-4</v>
      </c>
      <c r="ED430" s="223">
        <f t="shared" ca="1" si="983"/>
        <v>-1.8270701892434774E-4</v>
      </c>
      <c r="EE430" s="223">
        <f t="shared" ca="1" si="984"/>
        <v>-1.0852965590538638E-4</v>
      </c>
      <c r="EF430" s="223">
        <f t="shared" ca="1" si="985"/>
        <v>2.0927739584138019E-4</v>
      </c>
      <c r="EG430" s="223">
        <f t="shared" ca="1" si="986"/>
        <v>5.7294081247628983E-5</v>
      </c>
      <c r="EH430" s="223">
        <f t="shared" ca="1" si="987"/>
        <v>-2.2330421018226383E-4</v>
      </c>
      <c r="EI430" s="223">
        <f t="shared" ca="1" si="988"/>
        <v>-2.6244429611547564E-6</v>
      </c>
      <c r="EJ430" s="223">
        <f t="shared" ca="1" si="989"/>
        <v>2.2394672985205736E-4</v>
      </c>
      <c r="EK430" s="223">
        <f t="shared" ca="1" si="990"/>
        <v>-5.2202497858542125E-5</v>
      </c>
      <c r="EL430" s="223">
        <f t="shared" ca="1" si="991"/>
        <v>-2.1116644383215781E-4</v>
      </c>
      <c r="EM430" s="223">
        <f t="shared" ca="1" si="992"/>
        <v>1.0390055179636292E-4</v>
      </c>
      <c r="EN430" s="223">
        <f t="shared" ca="1" si="993"/>
        <v>1.8572937043423134E-4</v>
      </c>
      <c r="EO430" s="223">
        <f t="shared" ca="1" si="994"/>
        <v>-1.4937106707472444E-4</v>
      </c>
      <c r="EP430" s="223">
        <f t="shared" ca="1" si="995"/>
        <v>-1.4916014408254084E-4</v>
      </c>
      <c r="EQ430" s="223">
        <f t="shared" ca="1" si="996"/>
        <v>1.8588865497463482E-4</v>
      </c>
      <c r="ER430" s="223">
        <f t="shared" ca="1" si="997"/>
        <v>1.0365063254790492E-4</v>
      </c>
      <c r="ES430" s="223">
        <f t="shared" ca="1" si="998"/>
        <v>-2.1126454280466549E-4</v>
      </c>
      <c r="ET430" s="223">
        <f t="shared" ca="1" si="999"/>
        <v>-5.1928561887156426E-5</v>
      </c>
      <c r="EU430" s="223">
        <f t="shared" ca="1" si="1000"/>
        <v>2.23977763450127E-4</v>
      </c>
      <c r="EV430" s="223">
        <f t="shared" ca="1" si="1001"/>
        <v>-2.9059766199213404E-6</v>
      </c>
      <c r="EW430" s="223">
        <f t="shared" ca="1" si="1002"/>
        <v>-2.2326631832981161E-4</v>
      </c>
      <c r="EX430" s="223">
        <f t="shared" ca="1" si="1003"/>
        <v>5.756633817191534E-5</v>
      </c>
      <c r="EY430" s="223">
        <f t="shared" ca="1" si="1004"/>
        <v>2.0917284968107039E-4</v>
      </c>
      <c r="EZ430" s="223">
        <f t="shared" ca="1" si="1005"/>
        <v>-1.0877631769752053E-4</v>
      </c>
      <c r="FA430" s="223">
        <f t="shared" ca="1" si="1006"/>
        <v>-1.8254208469099594E-4</v>
      </c>
      <c r="FB430" s="223">
        <f t="shared" ca="1" si="1007"/>
        <v>1.5346651737611742E-4</v>
      </c>
      <c r="FC430" s="223">
        <f t="shared" ca="1" si="1008"/>
        <v>1.4497020466603357E-4</v>
      </c>
      <c r="FD430" s="223">
        <f t="shared" ca="1" si="1009"/>
        <v>-1.8895831864998978E-4</v>
      </c>
      <c r="FE430" s="223">
        <f t="shared" ca="1" si="1010"/>
        <v>-9.8709173925117655E-5</v>
      </c>
      <c r="FF430" s="223">
        <f t="shared" ca="1" si="1011"/>
        <v>2.131244319070509E-4</v>
      </c>
      <c r="FG430" s="223">
        <f t="shared" ca="1" si="1012"/>
        <v>4.6531762702737032E-5</v>
      </c>
      <c r="FH430" s="223">
        <f t="shared" ca="1" si="1013"/>
        <v>-2.2451640088835638E-4</v>
      </c>
      <c r="FI430" s="223">
        <f t="shared" ca="1" si="1014"/>
        <v>8.4346457493430707E-6</v>
      </c>
      <c r="FJ430" s="223">
        <f t="shared" ca="1" si="1015"/>
        <v>2.2245141952586834E-4</v>
      </c>
      <c r="FK430" s="223">
        <f t="shared" ca="1" si="1016"/>
        <v>-6.2895502675711657E-5</v>
      </c>
      <c r="FL430" s="223">
        <f t="shared" ca="1" si="1017"/>
        <v>-2.0705325762681177E-4</v>
      </c>
      <c r="FM430" s="223">
        <f t="shared" ca="1" si="1018"/>
        <v>1.1358656081231119E-4</v>
      </c>
      <c r="FN430" s="223">
        <f t="shared" ca="1" si="1019"/>
        <v>1.7924484242163091E-4</v>
      </c>
      <c r="FO430" s="223">
        <f t="shared" ca="1" si="1020"/>
        <v>-1.5746952518592573E-4</v>
      </c>
      <c r="FP430" s="223">
        <f t="shared" ca="1" si="1021"/>
        <v>-1.4069294061901585E-4</v>
      </c>
      <c r="FQ430" s="223">
        <f t="shared" ca="1" si="1022"/>
        <v>1.9191416089979656E-4</v>
      </c>
      <c r="FR430" s="223">
        <f t="shared" ca="1" si="1023"/>
        <v>9.3708256586937317E-5</v>
      </c>
      <c r="FS430" s="223">
        <f t="shared" ca="1" si="1024"/>
        <v>-2.1485594282089353E-4</v>
      </c>
      <c r="FT430" s="223">
        <f t="shared" ca="1" si="1025"/>
        <v>-4.1106934524400189E-5</v>
      </c>
      <c r="FU430" s="223">
        <f t="shared" ca="1" si="1026"/>
        <v>2.2491979804189891E-4</v>
      </c>
      <c r="FV430" s="223">
        <f t="shared" ca="1" si="1027"/>
        <v>-1.3958234163557093E-5</v>
      </c>
      <c r="FW430" s="223">
        <f t="shared" ca="1" si="1028"/>
        <v>-2.2150252430479795E-4</v>
      </c>
      <c r="FX430" s="223">
        <f t="shared" ca="1" si="1029"/>
        <v>6.8186781280516669E-5</v>
      </c>
      <c r="FY430" s="223">
        <f t="shared" ca="1" si="1030"/>
        <v>2.0480894443237872E-4</v>
      </c>
      <c r="FZ430" s="223">
        <f t="shared" ca="1" si="1031"/>
        <v>-1.1832838363013795E-4</v>
      </c>
      <c r="GA430" s="223">
        <f t="shared" ca="1" si="1032"/>
        <v>-1.758396297615875E-4</v>
      </c>
      <c r="GB430" s="223">
        <f t="shared" ca="1" si="1033"/>
        <v>1.6137767924192687E-4</v>
      </c>
      <c r="GC430" s="223">
        <f t="shared" ca="1" si="1034"/>
        <v>1.3633092840541712E-4</v>
      </c>
      <c r="GD430" s="223">
        <f t="shared" ca="1" si="1035"/>
        <v>-1.9475440123521001E-4</v>
      </c>
      <c r="GE430" s="223">
        <f t="shared" ca="1" si="1036"/>
        <v>-8.8650892898966475E-5</v>
      </c>
      <c r="GF430" s="223">
        <f t="shared" ca="1" si="1037"/>
        <v>2.1645803254876205E-4</v>
      </c>
      <c r="GG430" s="223">
        <f t="shared" ca="1" si="1038"/>
        <v>3.5657345065793147E-5</v>
      </c>
      <c r="GH430" s="223">
        <f t="shared" ca="1" si="1039"/>
        <v>-2.2518771191939397E-4</v>
      </c>
      <c r="GI430" s="223">
        <f t="shared" ca="1" si="1040"/>
        <v>1.9473414659443007E-5</v>
      </c>
      <c r="GJ430" s="223">
        <f t="shared" ca="1" si="1041"/>
        <v>2.204202042455992E-4</v>
      </c>
      <c r="GK430" s="223">
        <f t="shared" ca="1" si="1042"/>
        <v>-7.3436986717946288E-5</v>
      </c>
      <c r="GL430" s="223">
        <f t="shared" ca="1" si="1043"/>
        <v>-2.0244126198811936E-4</v>
      </c>
      <c r="GM430" s="223">
        <f t="shared" ca="1" si="1044"/>
        <v>1.2299892985424924E-4</v>
      </c>
      <c r="GN430" s="223">
        <f t="shared" ca="1" si="1045"/>
        <v>1.7232849788364292E-4</v>
      </c>
      <c r="GO430" s="223">
        <f t="shared" ca="1" si="1046"/>
        <v>-1.6518862541825281E-4</v>
      </c>
      <c r="GP430" s="223">
        <f t="shared" ca="1" si="1047"/>
        <v>-1.3188679553828873E-4</v>
      </c>
      <c r="GQ430" s="223">
        <f t="shared" ca="1" si="1048"/>
        <v>1.9747732880165557E-4</v>
      </c>
      <c r="GR430" s="223">
        <f t="shared" ca="1" si="1049"/>
        <v>8.354012922798365E-5</v>
      </c>
      <c r="GS430" s="223">
        <f t="shared" ca="1" si="1050"/>
        <v>-2.1792973605171042E-4</v>
      </c>
      <c r="GT430" s="223">
        <f t="shared" ca="1" si="1051"/>
        <v>-3.0186276955832466E-5</v>
      </c>
      <c r="GU430" s="223">
        <f t="shared" ca="1" si="1052"/>
        <v>2.2531998113953971E-4</v>
      </c>
      <c r="GV430" s="223">
        <f t="shared" ca="1" si="1053"/>
        <v>-2.4976865098495931E-5</v>
      </c>
      <c r="GW430" s="223">
        <f t="shared" ca="1" si="1054"/>
        <v>-2.192051112974052E-4</v>
      </c>
      <c r="GX430" s="223">
        <f t="shared" ca="1" si="1055"/>
        <v>7.8642956460562807E-5</v>
      </c>
      <c r="GY430" s="223">
        <f t="shared" ca="1" si="1056"/>
        <v>1.9995163649740472E-4</v>
      </c>
      <c r="GZ430" s="223">
        <f t="shared" ca="1" si="1057"/>
        <v>-1.2759538612224251E-4</v>
      </c>
      <c r="HA430" s="223">
        <f t="shared" ca="1" si="1058"/>
        <v>-1.6871356176235088E-4</v>
      </c>
      <c r="HB430" s="223">
        <f t="shared" ca="1" si="1059"/>
        <v>1.689000681434273E-4</v>
      </c>
      <c r="HC430" s="223">
        <f t="shared" ca="1" si="1060"/>
        <v>1.2736321899708245E-4</v>
      </c>
      <c r="HD430" s="223">
        <f t="shared" ca="1" si="1061"/>
        <v>-2.0008130340938392E-4</v>
      </c>
      <c r="HE430" s="223">
        <f t="shared" ca="1" si="1062"/>
        <v>-7.8379044106920566E-5</v>
      </c>
      <c r="HF430" s="223">
        <f t="shared" ca="1" si="1063"/>
        <v>2.1927016683057893E-4</v>
      </c>
      <c r="HG430" s="223">
        <f t="shared" ca="1" si="1064"/>
        <v>2.469702576137121E-5</v>
      </c>
      <c r="HH430" s="223">
        <f t="shared" ca="1" si="1065"/>
        <v>-2.2531652602830374E-4</v>
      </c>
      <c r="HI430" s="223">
        <f t="shared" ca="1" si="1066"/>
        <v>3.046527040795868E-5</v>
      </c>
      <c r="HJ430" s="223">
        <f t="shared" ca="1" si="1067"/>
        <v>2.1785797738677276E-4</v>
      </c>
      <c r="HK430" s="223">
        <f t="shared" ca="1" si="1068"/>
        <v>-8.3801554626857034E-5</v>
      </c>
      <c r="HL430" s="223">
        <f t="shared" ca="1" si="1069"/>
        <v>-1.973415676175373E-4</v>
      </c>
      <c r="HM430" s="223">
        <f t="shared" ca="1" si="1070"/>
        <v>1.321149837007346E-4</v>
      </c>
      <c r="HN430" s="223">
        <f t="shared" ca="1" si="1071"/>
        <v>1.6499699890005958E-4</v>
      </c>
      <c r="HO430" s="223">
        <f t="shared" ca="1" si="1072"/>
        <v>-1.7250977178313257E-4</v>
      </c>
      <c r="HP430" s="223">
        <f t="shared" ca="1" si="1073"/>
        <v>-1.2276292361518024E-4</v>
      </c>
      <c r="HQ430" s="223">
        <f t="shared" ca="1" si="1074"/>
        <v>2.025647565214603E-4</v>
      </c>
      <c r="HR430" s="223">
        <f t="shared" ca="1" si="1075"/>
        <v>7.317074638046868E-5</v>
      </c>
      <c r="HS430" s="223">
        <f t="shared" ca="1" si="1076"/>
        <v>-2.2047851745998835E-4</v>
      </c>
      <c r="HT430" s="223">
        <f t="shared" ca="1" si="1077"/>
        <v>-1.9192898002072593E-5</v>
      </c>
      <c r="HU430" s="223">
        <f t="shared" ca="1" si="1078"/>
        <v>2.2517734866691599E-4</v>
      </c>
      <c r="HV430" s="223">
        <f t="shared" ca="1" si="1079"/>
        <v>-3.5935324577697484E-5</v>
      </c>
      <c r="HW430" s="223">
        <f t="shared" ca="1" si="1080"/>
        <v>-2.1637961397679703E-4</v>
      </c>
      <c r="HX430" s="223">
        <f t="shared" ca="1" si="1081"/>
        <v>8.8909673870186023E-5</v>
      </c>
      <c r="HY430" s="223">
        <f t="shared" ca="1" si="1082"/>
        <v>1.9461262755641361E-4</v>
      </c>
      <c r="HZ430" s="223">
        <f t="shared" ca="1" si="1083"/>
        <v>-1.3655500015314275E-4</v>
      </c>
      <c r="IA430" s="223">
        <f t="shared" ca="1" si="1084"/>
        <v>-1.6118104801526609E-4</v>
      </c>
      <c r="IB430" s="223">
        <f t="shared" ca="1" si="1085"/>
        <v>1.7601556198687155E-4</v>
      </c>
      <c r="IC430" s="223">
        <f t="shared" ca="1" si="1086"/>
        <v>1.1808868043849365E-4</v>
      </c>
      <c r="ID430" s="223">
        <f t="shared" ca="1" si="1087"/>
        <v>-2.049261921985923E-4</v>
      </c>
      <c r="IE430" s="223">
        <f t="shared" ca="1" si="1088"/>
        <v>1.3845277867488375E-4</v>
      </c>
      <c r="IF430" s="223">
        <f t="shared" ca="1" si="1089"/>
        <v>2.215540600747027E-4</v>
      </c>
      <c r="IG430" s="223">
        <f t="shared" ca="1" si="1090"/>
        <v>1.3677209158686205E-5</v>
      </c>
      <c r="IH430" s="223">
        <f t="shared" ca="1" si="1091"/>
        <v>-2.2490253289061463E-4</v>
      </c>
      <c r="II430" s="223">
        <f t="shared" ca="1" si="1092"/>
        <v>4.1383732651619067E-5</v>
      </c>
      <c r="IJ430" s="223">
        <f t="shared" ca="1" si="1093"/>
        <v>2.1477091157831655E-4</v>
      </c>
      <c r="IK430" s="223">
        <f t="shared" ca="1" si="1094"/>
        <v>-9.3964237250534103E-5</v>
      </c>
      <c r="IL430" s="223">
        <f t="shared" ca="1" si="1095"/>
        <v>-1.9176646012548481E-4</v>
      </c>
      <c r="IM430" s="223">
        <f t="shared" ca="1" si="1096"/>
        <v>1.4091276097957903E-4</v>
      </c>
      <c r="IN430" s="223">
        <f t="shared" ca="1" si="1097"/>
        <v>1.5726800769409581E-4</v>
      </c>
      <c r="IO430" s="223">
        <f t="shared" ca="1" si="1098"/>
        <v>-1.7941532699771543E-4</v>
      </c>
      <c r="IP430" s="223">
        <f t="shared" ca="1" si="1099"/>
        <v>-1.1334330505633104E-4</v>
      </c>
      <c r="IQ430" s="223">
        <f t="shared" ca="1" si="1100"/>
        <v>2.0716418800022771E-4</v>
      </c>
      <c r="IR430" s="223">
        <f t="shared" ca="1" si="1101"/>
        <v>6.2625088795922727E-5</v>
      </c>
      <c r="IS430" s="223">
        <f t="shared" ca="1" si="1102"/>
        <v>-2.2249614680806796E-4</v>
      </c>
      <c r="IT430" s="223">
        <f t="shared" ca="1" si="1103"/>
        <v>-8.1532816759263729E-6</v>
      </c>
      <c r="IU430" s="223">
        <f t="shared" ca="1" si="1104"/>
        <v>2.2449224423814741E-4</v>
      </c>
      <c r="IV430" s="223">
        <f t="shared" ca="1" si="1105"/>
        <v>-4.6807212712428713E-5</v>
      </c>
      <c r="IW430" s="223">
        <f t="shared" ca="1" si="1106"/>
        <v>-2.1303283921350299E-4</v>
      </c>
      <c r="IX430" s="223">
        <f t="shared" ca="1" si="1107"/>
        <v>9.8962200087899827E-5</v>
      </c>
      <c r="IY430" s="223">
        <f t="shared" ca="1" si="1108"/>
        <v>1.8880477974958623E-4</v>
      </c>
      <c r="IZ430" s="223">
        <f t="shared" ca="1" si="1109"/>
        <v>-1.4518564122786875E-4</v>
      </c>
      <c r="JA430" s="223">
        <f t="shared" ca="1" si="1110"/>
        <v>-1.5326023500572021E-4</v>
      </c>
      <c r="JB430" s="223">
        <f t="shared" ca="1" si="1111"/>
        <v>1.8270701892434709E-4</v>
      </c>
    </row>
    <row r="431" spans="2:262">
      <c r="B431" s="230">
        <v>70</v>
      </c>
      <c r="C431" s="229">
        <f t="shared" si="1112"/>
        <v>1.3671875000000008E-3</v>
      </c>
      <c r="D431" s="226">
        <f t="shared" ca="1" si="855"/>
        <v>57.851200463451917</v>
      </c>
      <c r="E431" s="225">
        <f ca="1">BX361</f>
        <v>-0.24879953654808648</v>
      </c>
      <c r="F431" s="224">
        <v>70</v>
      </c>
      <c r="G431" s="223">
        <f t="shared" ca="1" si="856"/>
        <v>-2.0208692965312575E-4</v>
      </c>
      <c r="H431" s="223">
        <f t="shared" ca="1" si="857"/>
        <v>2.3916914979545305E-4</v>
      </c>
      <c r="I431" s="223">
        <f t="shared" ca="1" si="858"/>
        <v>1.3190012400398108E-4</v>
      </c>
      <c r="J431" s="223">
        <f t="shared" ca="1" si="859"/>
        <v>-2.7787668534710343E-4</v>
      </c>
      <c r="K431" s="223">
        <f t="shared" ca="1" si="860"/>
        <v>-5.0354168241853825E-5</v>
      </c>
      <c r="L431" s="223">
        <f t="shared" ca="1" si="861"/>
        <v>2.9265366734096805E-4</v>
      </c>
      <c r="M431" s="223">
        <f t="shared" ca="1" si="862"/>
        <v>-3.5528254678230019E-5</v>
      </c>
      <c r="N431" s="223">
        <f t="shared" ca="1" si="863"/>
        <v>-2.8222751200995285E-4</v>
      </c>
      <c r="O431" s="223">
        <f t="shared" ca="1" si="864"/>
        <v>1.1835100816138307E-4</v>
      </c>
      <c r="P431" s="223">
        <f t="shared" ca="1" si="865"/>
        <v>2.4749611285037275E-4</v>
      </c>
      <c r="Q431" s="223">
        <f t="shared" ca="1" si="866"/>
        <v>-1.909814522901687E-4</v>
      </c>
      <c r="R431" s="223">
        <f t="shared" ca="1" si="867"/>
        <v>-1.9145051463695116E-4</v>
      </c>
      <c r="S431" s="223">
        <f t="shared" ca="1" si="868"/>
        <v>2.4716470198497532E-4</v>
      </c>
      <c r="T431" s="223">
        <f t="shared" ca="1" si="869"/>
        <v>1.1891732665520438E-4</v>
      </c>
      <c r="U431" s="223">
        <f t="shared" ca="1" si="870"/>
        <v>-2.8206229350713794E-4</v>
      </c>
      <c r="V431" s="223">
        <f t="shared" ca="1" si="871"/>
        <v>-3.6143058350664994E-5</v>
      </c>
      <c r="W431" s="223">
        <f t="shared" ca="1" si="872"/>
        <v>2.9266886970725971E-4</v>
      </c>
      <c r="X431" s="223">
        <f t="shared" ca="1" si="873"/>
        <v>-4.9743825870256E-5</v>
      </c>
      <c r="Y431" s="223">
        <f t="shared" ca="1" si="874"/>
        <v>-2.7807099936492431E-4</v>
      </c>
      <c r="Z431" s="223">
        <f t="shared" ca="1" si="875"/>
        <v>1.3134680520843965E-4</v>
      </c>
      <c r="AA431" s="223">
        <f t="shared" ca="1" si="876"/>
        <v>2.3952584127206352E-4</v>
      </c>
      <c r="AB431" s="223">
        <f t="shared" ca="1" si="877"/>
        <v>-2.0163828587677865E-4</v>
      </c>
      <c r="AC431" s="223">
        <f t="shared" ca="1" si="878"/>
        <v>-1.8035287856193229E-4</v>
      </c>
      <c r="AD431" s="223">
        <f t="shared" ca="1" si="879"/>
        <v>2.5456481275834488E-4</v>
      </c>
      <c r="AE431" s="223">
        <f t="shared" ca="1" si="880"/>
        <v>1.0564804705058823E-4</v>
      </c>
      <c r="AF431" s="223">
        <f t="shared" ca="1" si="881"/>
        <v>-2.8556838889637483E-4</v>
      </c>
      <c r="AG431" s="223">
        <f t="shared" ca="1" si="882"/>
        <v>-2.184487666615192E-5</v>
      </c>
      <c r="AH431" s="223">
        <f t="shared" ca="1" si="883"/>
        <v>2.9197900713166119E-4</v>
      </c>
      <c r="AI431" s="223">
        <f t="shared" ca="1" si="884"/>
        <v>-6.3839559828715974E-5</v>
      </c>
      <c r="AJ431" s="223">
        <f t="shared" ca="1" si="885"/>
        <v>-2.7324458932628305E-4</v>
      </c>
      <c r="AK431" s="223">
        <f t="shared" ca="1" si="886"/>
        <v>1.4402617629712778E-4</v>
      </c>
      <c r="AL431" s="223">
        <f t="shared" ca="1" si="887"/>
        <v>2.309785309621447E-4</v>
      </c>
      <c r="AM431" s="223">
        <f t="shared" ca="1" si="888"/>
        <v>-2.1180935517128505E-4</v>
      </c>
      <c r="AN431" s="223">
        <f t="shared" ca="1" si="889"/>
        <v>-1.6882075660541141E-4</v>
      </c>
      <c r="AO431" s="223">
        <f t="shared" ca="1" si="890"/>
        <v>2.6135165460053491E-4</v>
      </c>
      <c r="AP431" s="223">
        <f t="shared" ca="1" si="891"/>
        <v>9.2124252046951196E-5</v>
      </c>
      <c r="AQ431" s="223">
        <f t="shared" ca="1" si="892"/>
        <v>-2.8838652502392349E-4</v>
      </c>
      <c r="AR431" s="223">
        <f t="shared" ca="1" si="893"/>
        <v>-7.4940687603628072E-6</v>
      </c>
      <c r="AS431" s="223">
        <f t="shared" ca="1" si="894"/>
        <v>2.9058574155354204E-4</v>
      </c>
      <c r="AT431" s="223">
        <f t="shared" ca="1" si="895"/>
        <v>-7.7781498695863541E-5</v>
      </c>
      <c r="AU431" s="223">
        <f t="shared" ca="1" si="896"/>
        <v>-2.677599091385547E-4</v>
      </c>
      <c r="AV431" s="223">
        <f t="shared" ca="1" si="897"/>
        <v>1.5635857571191471E-4</v>
      </c>
      <c r="AW431" s="223">
        <f t="shared" ca="1" si="898"/>
        <v>2.2187477313980825E-4</v>
      </c>
      <c r="AX431" s="223">
        <f t="shared" ca="1" si="899"/>
        <v>-2.2147015717687257E-4</v>
      </c>
      <c r="AY431" s="223">
        <f t="shared" ca="1" si="900"/>
        <v>-1.5688193065927446E-4</v>
      </c>
      <c r="AZ431" s="223">
        <f t="shared" ca="1" si="901"/>
        <v>2.6750887741509101E-4</v>
      </c>
      <c r="BA431" s="223">
        <f t="shared" ca="1" si="902"/>
        <v>7.8378521651001598E-5</v>
      </c>
      <c r="BB431" s="223">
        <f t="shared" ca="1" si="903"/>
        <v>-2.9050991275301346E-4</v>
      </c>
      <c r="BC431" s="223">
        <f t="shared" ca="1" si="904"/>
        <v>6.8747930134708645E-6</v>
      </c>
      <c r="BD431" s="223">
        <f t="shared" ca="1" si="905"/>
        <v>2.8849242947171557E-4</v>
      </c>
      <c r="BE431" s="223">
        <f t="shared" ca="1" si="906"/>
        <v>-9.1536055119798143E-5</v>
      </c>
      <c r="BF431" s="223">
        <f t="shared" ca="1" si="907"/>
        <v>-2.616301718767142E-4</v>
      </c>
      <c r="BG431" s="223">
        <f t="shared" ca="1" si="908"/>
        <v>1.6831429362241623E-4</v>
      </c>
      <c r="BH431" s="223">
        <f t="shared" ca="1" si="909"/>
        <v>2.1223649955504317E-4</v>
      </c>
      <c r="BI431" s="223">
        <f t="shared" ca="1" si="910"/>
        <v>-2.3059741817532778E-4</v>
      </c>
      <c r="BJ431" s="223">
        <f t="shared" ca="1" si="911"/>
        <v>-1.4456516240094684E-4</v>
      </c>
      <c r="BK431" s="223">
        <f t="shared" ca="1" si="912"/>
        <v>2.7302164791294386E-4</v>
      </c>
      <c r="BL431" s="223">
        <f t="shared" ca="1" si="913"/>
        <v>6.444397053124709E-5</v>
      </c>
      <c r="BM431" s="223">
        <f t="shared" ca="1" si="914"/>
        <v>-2.9193343665661812E-4</v>
      </c>
      <c r="BN431" s="223">
        <f t="shared" ca="1" si="915"/>
        <v>2.1227092808774356E-5</v>
      </c>
      <c r="BO431" s="223">
        <f t="shared" ca="1" si="916"/>
        <v>2.8570411385833944E-4</v>
      </c>
      <c r="BP431" s="223">
        <f t="shared" ca="1" si="917"/>
        <v>-1.0507009316933769E-4</v>
      </c>
      <c r="BQ431" s="223">
        <f t="shared" ca="1" si="918"/>
        <v>-2.5487014461472626E-4</v>
      </c>
      <c r="BR431" s="223">
        <f t="shared" ca="1" si="919"/>
        <v>1.7986452765699038E-4</v>
      </c>
      <c r="BS431" s="223">
        <f t="shared" ca="1" si="920"/>
        <v>2.0208692965312822E-4</v>
      </c>
      <c r="BT431" s="223">
        <f t="shared" ca="1" si="921"/>
        <v>-2.3916914979545278E-4</v>
      </c>
      <c r="BU431" s="223">
        <f t="shared" ca="1" si="922"/>
        <v>-1.319001240039826E-4</v>
      </c>
      <c r="BV431" s="223">
        <f t="shared" ca="1" si="923"/>
        <v>2.7787668534710256E-4</v>
      </c>
      <c r="BW431" s="223">
        <f t="shared" ca="1" si="924"/>
        <v>5.0354168241857646E-5</v>
      </c>
      <c r="BX431" s="223">
        <f t="shared" ca="1" si="925"/>
        <v>-2.92653667340968E-4</v>
      </c>
      <c r="BY431" s="223">
        <f t="shared" ca="1" si="926"/>
        <v>3.5528254678227755E-5</v>
      </c>
      <c r="BZ431" s="223">
        <f t="shared" ca="1" si="927"/>
        <v>2.8222751200995377E-4</v>
      </c>
      <c r="CA431" s="223">
        <f t="shared" ca="1" si="928"/>
        <v>-1.1835100816138288E-4</v>
      </c>
      <c r="CB431" s="223">
        <f t="shared" ca="1" si="929"/>
        <v>-2.474961128503734E-4</v>
      </c>
      <c r="CC431" s="223">
        <f t="shared" ca="1" si="930"/>
        <v>1.9098145229016697E-4</v>
      </c>
      <c r="CD431" s="223">
        <f t="shared" ca="1" si="931"/>
        <v>1.9145051463695132E-4</v>
      </c>
      <c r="CE431" s="223">
        <f t="shared" ca="1" si="932"/>
        <v>-2.471647019849724E-4</v>
      </c>
      <c r="CF431" s="223">
        <f t="shared" ca="1" si="933"/>
        <v>-1.1891732665520651E-4</v>
      </c>
      <c r="CG431" s="223">
        <f t="shared" ca="1" si="934"/>
        <v>2.8206229350713816E-4</v>
      </c>
      <c r="CH431" s="223">
        <f t="shared" ca="1" si="935"/>
        <v>3.6143058350669331E-5</v>
      </c>
      <c r="CI431" s="223">
        <f t="shared" ca="1" si="936"/>
        <v>-2.9266886970725971E-4</v>
      </c>
      <c r="CJ431" s="223">
        <f t="shared" ca="1" si="937"/>
        <v>4.9743825870257843E-5</v>
      </c>
      <c r="CK431" s="223">
        <f t="shared" ca="1" si="938"/>
        <v>2.7807099936492566E-4</v>
      </c>
      <c r="CL431" s="223">
        <f t="shared" ca="1" si="939"/>
        <v>-1.3134680520843943E-4</v>
      </c>
      <c r="CM431" s="223">
        <f t="shared" ca="1" si="940"/>
        <v>-2.3952584127206724E-4</v>
      </c>
      <c r="CN431" s="223">
        <f t="shared" ca="1" si="941"/>
        <v>2.0163828587677697E-4</v>
      </c>
      <c r="CO431" s="223">
        <f t="shared" ca="1" si="942"/>
        <v>1.8035287856193251E-4</v>
      </c>
      <c r="CP431" s="223">
        <f t="shared" ca="1" si="943"/>
        <v>-2.5456481275834168E-4</v>
      </c>
      <c r="CQ431" s="223">
        <f t="shared" ca="1" si="944"/>
        <v>-1.0564804705059035E-4</v>
      </c>
      <c r="CR431" s="223">
        <f t="shared" ca="1" si="945"/>
        <v>2.8556838889637478E-4</v>
      </c>
      <c r="CS431" s="223">
        <f t="shared" ca="1" si="946"/>
        <v>2.1844876666156284E-5</v>
      </c>
      <c r="CT431" s="223">
        <f t="shared" ca="1" si="947"/>
        <v>-2.9197900713166141E-4</v>
      </c>
      <c r="CU431" s="223">
        <f t="shared" ca="1" si="948"/>
        <v>6.3839559828717804E-5</v>
      </c>
      <c r="CV431" s="223">
        <f t="shared" ca="1" si="949"/>
        <v>2.7324458932628462E-4</v>
      </c>
      <c r="CW431" s="223">
        <f t="shared" ca="1" si="950"/>
        <v>-1.4402617629712756E-4</v>
      </c>
      <c r="CX431" s="223">
        <f t="shared" ca="1" si="951"/>
        <v>-2.3097853096214357E-4</v>
      </c>
      <c r="CY431" s="223">
        <f t="shared" ca="1" si="952"/>
        <v>2.1180935517128201E-4</v>
      </c>
      <c r="CZ431" s="223">
        <f t="shared" ca="1" si="953"/>
        <v>1.688207566054116E-4</v>
      </c>
      <c r="DA431" s="223">
        <f t="shared" ca="1" si="954"/>
        <v>-2.6135165460053204E-4</v>
      </c>
      <c r="DB431" s="223">
        <f t="shared" ca="1" si="955"/>
        <v>-9.2124252046953378E-5</v>
      </c>
      <c r="DC431" s="223">
        <f t="shared" ca="1" si="956"/>
        <v>2.8838652502392344E-4</v>
      </c>
      <c r="DD431" s="223">
        <f t="shared" ca="1" si="957"/>
        <v>7.4940687603692582E-6</v>
      </c>
      <c r="DE431" s="223">
        <f t="shared" ca="1" si="958"/>
        <v>-2.9058574155354231E-4</v>
      </c>
      <c r="DF431" s="223">
        <f t="shared" ca="1" si="959"/>
        <v>7.7781498695865344E-5</v>
      </c>
      <c r="DG431" s="223">
        <f t="shared" ca="1" si="960"/>
        <v>2.6775990913855731E-4</v>
      </c>
      <c r="DH431" s="223">
        <f t="shared" ca="1" si="961"/>
        <v>-1.5635857571191279E-4</v>
      </c>
      <c r="DI431" s="223">
        <f t="shared" ca="1" si="962"/>
        <v>-2.2187477313980706E-4</v>
      </c>
      <c r="DJ431" s="223">
        <f t="shared" ca="1" si="963"/>
        <v>2.2147015717687105E-4</v>
      </c>
      <c r="DK431" s="223">
        <f t="shared" ca="1" si="964"/>
        <v>1.5688193065927636E-4</v>
      </c>
      <c r="DL431" s="223">
        <f t="shared" ca="1" si="965"/>
        <v>-2.6750887741508841E-4</v>
      </c>
      <c r="DM431" s="223">
        <f t="shared" ca="1" si="966"/>
        <v>-7.8378521651003793E-5</v>
      </c>
      <c r="DN431" s="223">
        <f t="shared" ca="1" si="967"/>
        <v>2.9050991275301319E-4</v>
      </c>
      <c r="DO431" s="223">
        <f t="shared" ca="1" si="968"/>
        <v>-6.8747930134644406E-6</v>
      </c>
      <c r="DP431" s="223">
        <f t="shared" ca="1" si="969"/>
        <v>-2.88492429471716E-4</v>
      </c>
      <c r="DQ431" s="223">
        <f t="shared" ca="1" si="970"/>
        <v>9.1536055119799905E-5</v>
      </c>
      <c r="DR431" s="223">
        <f t="shared" ca="1" si="971"/>
        <v>2.6163017187671707E-4</v>
      </c>
      <c r="DS431" s="223">
        <f t="shared" ca="1" si="972"/>
        <v>-1.6831429362241433E-4</v>
      </c>
      <c r="DT431" s="223">
        <f t="shared" ca="1" si="973"/>
        <v>-2.1223649955504187E-4</v>
      </c>
      <c r="DU431" s="223">
        <f t="shared" ca="1" si="974"/>
        <v>2.3059741817532637E-4</v>
      </c>
      <c r="DV431" s="223">
        <f t="shared" ca="1" si="975"/>
        <v>1.4456516240094882E-4</v>
      </c>
      <c r="DW431" s="223">
        <f t="shared" ca="1" si="976"/>
        <v>-2.7302164791294457E-4</v>
      </c>
      <c r="DX431" s="223">
        <f t="shared" ca="1" si="977"/>
        <v>-6.4443970531249299E-5</v>
      </c>
      <c r="DY431" s="223">
        <f t="shared" ca="1" si="978"/>
        <v>2.9193343665661801E-4</v>
      </c>
      <c r="DZ431" s="223">
        <f t="shared" ca="1" si="979"/>
        <v>-2.1227092808767933E-5</v>
      </c>
      <c r="EA431" s="223">
        <f t="shared" ca="1" si="980"/>
        <v>-2.8570411385833987E-4</v>
      </c>
      <c r="EB431" s="223">
        <f t="shared" ca="1" si="981"/>
        <v>1.0507009316933943E-4</v>
      </c>
      <c r="EC431" s="223">
        <f t="shared" ca="1" si="982"/>
        <v>2.5487014461472946E-4</v>
      </c>
      <c r="ED431" s="223">
        <f t="shared" ca="1" si="983"/>
        <v>-1.7986452765698856E-4</v>
      </c>
      <c r="EE431" s="223">
        <f t="shared" ca="1" si="984"/>
        <v>-2.0208692965312686E-4</v>
      </c>
      <c r="EF431" s="223">
        <f t="shared" ca="1" si="985"/>
        <v>2.3916914979544906E-4</v>
      </c>
      <c r="EG431" s="223">
        <f t="shared" ca="1" si="986"/>
        <v>1.3190012400398469E-4</v>
      </c>
      <c r="EH431" s="223">
        <f t="shared" ca="1" si="987"/>
        <v>-2.778766853471031E-4</v>
      </c>
      <c r="EI431" s="223">
        <f t="shared" ca="1" si="988"/>
        <v>-5.0354168241859923E-5</v>
      </c>
      <c r="EJ431" s="223">
        <f t="shared" ca="1" si="989"/>
        <v>2.9265366734096795E-4</v>
      </c>
      <c r="EK431" s="223">
        <f t="shared" ca="1" si="990"/>
        <v>-3.5528254678221332E-5</v>
      </c>
      <c r="EL431" s="223">
        <f t="shared" ca="1" si="991"/>
        <v>-2.8222751200995431E-4</v>
      </c>
      <c r="EM431" s="223">
        <f t="shared" ca="1" si="992"/>
        <v>1.1835100816138078E-4</v>
      </c>
      <c r="EN431" s="223">
        <f t="shared" ca="1" si="993"/>
        <v>2.4749611285037682E-4</v>
      </c>
      <c r="EO431" s="223">
        <f t="shared" ca="1" si="994"/>
        <v>-1.9098145229016521E-4</v>
      </c>
      <c r="EP431" s="223">
        <f t="shared" ca="1" si="995"/>
        <v>-1.9145051463695308E-4</v>
      </c>
      <c r="EQ431" s="223">
        <f t="shared" ca="1" si="996"/>
        <v>2.4716470198497115E-4</v>
      </c>
      <c r="ER431" s="223">
        <f t="shared" ca="1" si="997"/>
        <v>1.1891732665520861E-4</v>
      </c>
      <c r="ES431" s="223">
        <f t="shared" ca="1" si="998"/>
        <v>-2.8206229350713756E-4</v>
      </c>
      <c r="ET431" s="223">
        <f t="shared" ca="1" si="999"/>
        <v>-3.6143058350671635E-5</v>
      </c>
      <c r="EU431" s="223">
        <f t="shared" ca="1" si="1000"/>
        <v>2.9266886970725977E-4</v>
      </c>
      <c r="EV431" s="223">
        <f t="shared" ca="1" si="1001"/>
        <v>-4.9743825870255553E-5</v>
      </c>
      <c r="EW431" s="223">
        <f t="shared" ca="1" si="1002"/>
        <v>-2.7807099936492637E-4</v>
      </c>
      <c r="EX431" s="223">
        <f t="shared" ca="1" si="1003"/>
        <v>1.3134680520843743E-4</v>
      </c>
      <c r="EY431" s="223">
        <f t="shared" ca="1" si="1004"/>
        <v>2.3952584127206854E-4</v>
      </c>
      <c r="EZ431" s="223">
        <f t="shared" ca="1" si="1005"/>
        <v>-2.0163828587677532E-4</v>
      </c>
      <c r="FA431" s="223">
        <f t="shared" ca="1" si="1006"/>
        <v>-1.8035287856194086E-4</v>
      </c>
      <c r="FB431" s="223">
        <f t="shared" ca="1" si="1007"/>
        <v>2.5456481275834466E-4</v>
      </c>
      <c r="FC431" s="223">
        <f t="shared" ca="1" si="1008"/>
        <v>1.0564804705059248E-4</v>
      </c>
      <c r="FD431" s="223">
        <f t="shared" ca="1" si="1009"/>
        <v>-2.855683888963725E-4</v>
      </c>
      <c r="FE431" s="223">
        <f t="shared" ca="1" si="1010"/>
        <v>-2.1844876666150267E-5</v>
      </c>
      <c r="FF431" s="223">
        <f t="shared" ca="1" si="1011"/>
        <v>2.9197900713166152E-4</v>
      </c>
      <c r="FG431" s="223">
        <f t="shared" ca="1" si="1012"/>
        <v>-6.3839559828707422E-5</v>
      </c>
      <c r="FH431" s="223">
        <f t="shared" ca="1" si="1013"/>
        <v>-2.732445893262825E-4</v>
      </c>
      <c r="FI431" s="223">
        <f t="shared" ca="1" si="1014"/>
        <v>1.4402617629712556E-4</v>
      </c>
      <c r="FJ431" s="223">
        <f t="shared" ca="1" si="1015"/>
        <v>2.3097853096215007E-4</v>
      </c>
      <c r="FK431" s="223">
        <f t="shared" ca="1" si="1016"/>
        <v>-2.1180935517128616E-4</v>
      </c>
      <c r="FL431" s="223">
        <f t="shared" ca="1" si="1017"/>
        <v>-1.6882075660541344E-4</v>
      </c>
      <c r="FM431" s="223">
        <f t="shared" ca="1" si="1018"/>
        <v>2.6135165460053095E-4</v>
      </c>
      <c r="FN431" s="223">
        <f t="shared" ca="1" si="1019"/>
        <v>9.2124252046947631E-5</v>
      </c>
      <c r="FO431" s="223">
        <f t="shared" ca="1" si="1020"/>
        <v>-2.8838652502392306E-4</v>
      </c>
      <c r="FP431" s="223">
        <f t="shared" ca="1" si="1021"/>
        <v>-7.4940687603715622E-6</v>
      </c>
      <c r="FQ431" s="223">
        <f t="shared" ca="1" si="1022"/>
        <v>2.9058574155354361E-4</v>
      </c>
      <c r="FR431" s="223">
        <f t="shared" ca="1" si="1023"/>
        <v>-7.7781498695863121E-5</v>
      </c>
      <c r="FS431" s="223">
        <f t="shared" ca="1" si="1024"/>
        <v>-2.6775990913855823E-4</v>
      </c>
      <c r="FT431" s="223">
        <f t="shared" ca="1" si="1025"/>
        <v>1.5635857571190382E-4</v>
      </c>
      <c r="FU431" s="223">
        <f t="shared" ca="1" si="1026"/>
        <v>2.2187477313980852E-4</v>
      </c>
      <c r="FV431" s="223">
        <f t="shared" ca="1" si="1027"/>
        <v>-2.2147015717686959E-4</v>
      </c>
      <c r="FW431" s="223">
        <f t="shared" ca="1" si="1028"/>
        <v>-1.5688193065928536E-4</v>
      </c>
      <c r="FX431" s="223">
        <f t="shared" ca="1" si="1029"/>
        <v>2.6750887741509085E-4</v>
      </c>
      <c r="FY431" s="223">
        <f t="shared" ca="1" si="1030"/>
        <v>7.8378521651006016E-5</v>
      </c>
      <c r="FZ431" s="223">
        <f t="shared" ca="1" si="1031"/>
        <v>-2.9050991275301189E-4</v>
      </c>
      <c r="GA431" s="223">
        <f t="shared" ca="1" si="1032"/>
        <v>6.874793013470458E-6</v>
      </c>
      <c r="GB431" s="223">
        <f t="shared" ca="1" si="1033"/>
        <v>2.8849242947171633E-4</v>
      </c>
      <c r="GC431" s="223">
        <f t="shared" ca="1" si="1034"/>
        <v>-9.1536055119789835E-5</v>
      </c>
      <c r="GD431" s="223">
        <f t="shared" ca="1" si="1035"/>
        <v>-2.6163017187671441E-4</v>
      </c>
      <c r="GE431" s="223">
        <f t="shared" ca="1" si="1036"/>
        <v>1.6831429362241246E-4</v>
      </c>
      <c r="GF431" s="223">
        <f t="shared" ca="1" si="1037"/>
        <v>2.1223649955504922E-4</v>
      </c>
      <c r="GG431" s="223">
        <f t="shared" ca="1" si="1038"/>
        <v>-2.3059741817533011E-4</v>
      </c>
      <c r="GH431" s="223">
        <f t="shared" ca="1" si="1039"/>
        <v>-1.4456516240095082E-4</v>
      </c>
      <c r="GI431" s="223">
        <f t="shared" ca="1" si="1040"/>
        <v>2.7302164791294067E-4</v>
      </c>
      <c r="GJ431" s="223">
        <f t="shared" ca="1" si="1041"/>
        <v>6.4443970531243472E-5</v>
      </c>
      <c r="GK431" s="223">
        <f t="shared" ca="1" si="1042"/>
        <v>-2.9193343665661779E-4</v>
      </c>
      <c r="GL431" s="223">
        <f t="shared" ca="1" si="1043"/>
        <v>2.1227092808765629E-5</v>
      </c>
      <c r="GM431" s="223">
        <f t="shared" ca="1" si="1044"/>
        <v>2.8570411385833857E-4</v>
      </c>
      <c r="GN431" s="223">
        <f t="shared" ca="1" si="1045"/>
        <v>-1.0507009316933728E-4</v>
      </c>
      <c r="GO431" s="223">
        <f t="shared" ca="1" si="1046"/>
        <v>-2.5487014461473054E-4</v>
      </c>
      <c r="GP431" s="223">
        <f t="shared" ca="1" si="1047"/>
        <v>1.7986452765699333E-4</v>
      </c>
      <c r="GQ431" s="223">
        <f t="shared" ca="1" si="1048"/>
        <v>2.0208692965312854E-4</v>
      </c>
      <c r="GR431" s="223">
        <f t="shared" ca="1" si="1049"/>
        <v>-2.3916914979544771E-4</v>
      </c>
      <c r="GS431" s="223">
        <f t="shared" ca="1" si="1050"/>
        <v>-1.3190012400399415E-4</v>
      </c>
      <c r="GT431" s="223">
        <f t="shared" ca="1" si="1051"/>
        <v>2.778766853471024E-4</v>
      </c>
      <c r="GU431" s="223">
        <f t="shared" ca="1" si="1052"/>
        <v>5.0354168241862173E-5</v>
      </c>
      <c r="GV431" s="223">
        <f t="shared" ca="1" si="1053"/>
        <v>-2.9265366734096767E-4</v>
      </c>
      <c r="GW431" s="223">
        <f t="shared" ca="1" si="1054"/>
        <v>3.5528254678227335E-5</v>
      </c>
      <c r="GX431" s="223">
        <f t="shared" ca="1" si="1055"/>
        <v>2.8222751200995496E-4</v>
      </c>
      <c r="GY431" s="223">
        <f t="shared" ca="1" si="1056"/>
        <v>-1.1835100816137108E-4</v>
      </c>
      <c r="GZ431" s="223">
        <f t="shared" ca="1" si="1057"/>
        <v>-2.4749611285037362E-4</v>
      </c>
      <c r="HA431" s="223">
        <f t="shared" ca="1" si="1058"/>
        <v>1.9098145229016344E-4</v>
      </c>
      <c r="HB431" s="223">
        <f t="shared" ca="1" si="1059"/>
        <v>1.9145051463696108E-4</v>
      </c>
      <c r="HC431" s="223">
        <f t="shared" ca="1" si="1060"/>
        <v>-2.471647019849744E-4</v>
      </c>
      <c r="HD431" s="223">
        <f t="shared" ca="1" si="1061"/>
        <v>-1.1891732665521069E-4</v>
      </c>
      <c r="HE431" s="223">
        <f t="shared" ca="1" si="1062"/>
        <v>2.8206229350713469E-4</v>
      </c>
      <c r="HF431" s="223">
        <f t="shared" ca="1" si="1063"/>
        <v>3.6143058350665672E-5</v>
      </c>
      <c r="HG431" s="223">
        <f t="shared" ca="1" si="1064"/>
        <v>-2.9266886970725982E-4</v>
      </c>
      <c r="HH431" s="223">
        <f t="shared" ca="1" si="1065"/>
        <v>4.9743825870245077E-5</v>
      </c>
      <c r="HI431" s="223">
        <f t="shared" ca="1" si="1066"/>
        <v>2.7807099936492453E-4</v>
      </c>
      <c r="HJ431" s="223">
        <f t="shared" ca="1" si="1067"/>
        <v>-1.3134680520843537E-4</v>
      </c>
      <c r="HK431" s="223">
        <f t="shared" ca="1" si="1068"/>
        <v>-2.3952584127206989E-4</v>
      </c>
      <c r="HL431" s="223">
        <f t="shared" ca="1" si="1069"/>
        <v>2.0163828587677971E-4</v>
      </c>
      <c r="HM431" s="223">
        <f t="shared" ca="1" si="1070"/>
        <v>1.8035287856193609E-4</v>
      </c>
      <c r="HN431" s="223">
        <f t="shared" ca="1" si="1071"/>
        <v>-2.545648127583394E-4</v>
      </c>
      <c r="HO431" s="223">
        <f t="shared" ca="1" si="1072"/>
        <v>-1.056480470505869E-4</v>
      </c>
      <c r="HP431" s="223">
        <f t="shared" ca="1" si="1073"/>
        <v>2.855683888963738E-4</v>
      </c>
      <c r="HQ431" s="223">
        <f t="shared" ca="1" si="1074"/>
        <v>2.1844876666160838E-5</v>
      </c>
      <c r="HR431" s="223">
        <f t="shared" ca="1" si="1075"/>
        <v>-2.9197900713166228E-4</v>
      </c>
      <c r="HS431" s="223">
        <f t="shared" ca="1" si="1076"/>
        <v>6.3839559828713291E-5</v>
      </c>
      <c r="HT431" s="223">
        <f t="shared" ca="1" si="1077"/>
        <v>2.732445893262863E-4</v>
      </c>
      <c r="HU431" s="223">
        <f t="shared" ca="1" si="1078"/>
        <v>-1.4402617629711629E-4</v>
      </c>
      <c r="HV431" s="223">
        <f t="shared" ca="1" si="1079"/>
        <v>-2.3097853096214638E-4</v>
      </c>
      <c r="HW431" s="223">
        <f t="shared" ca="1" si="1080"/>
        <v>2.1180935517127881E-4</v>
      </c>
      <c r="HX431" s="223">
        <f t="shared" ca="1" si="1081"/>
        <v>1.6882075660542211E-4</v>
      </c>
      <c r="HY431" s="223">
        <f t="shared" ca="1" si="1082"/>
        <v>-2.6135165460053366E-4</v>
      </c>
      <c r="HZ431" s="223">
        <f t="shared" ca="1" si="1083"/>
        <v>-9.2124252046957715E-5</v>
      </c>
      <c r="IA431" s="223">
        <f t="shared" ca="1" si="1084"/>
        <v>2.8838652502392122E-4</v>
      </c>
      <c r="IB431" s="223">
        <f t="shared" ca="1" si="1085"/>
        <v>7.4940687603654906E-6</v>
      </c>
      <c r="IC431" s="223">
        <f t="shared" ca="1" si="1086"/>
        <v>-2.9058574155354291E-4</v>
      </c>
      <c r="ID431" s="223">
        <f t="shared" ca="1" si="1087"/>
        <v>7.7781498695852889E-5</v>
      </c>
      <c r="IE431" s="223">
        <f t="shared" ca="1" si="1088"/>
        <v>7.7595104725402563E-5</v>
      </c>
      <c r="IF431" s="223">
        <f t="shared" ca="1" si="1089"/>
        <v>-1.5635857571190891E-4</v>
      </c>
      <c r="IG431" s="223">
        <f t="shared" ca="1" si="1090"/>
        <v>-2.2187477313981546E-4</v>
      </c>
      <c r="IH431" s="223">
        <f t="shared" ca="1" si="1091"/>
        <v>2.2147015717687349E-4</v>
      </c>
      <c r="II431" s="223">
        <f t="shared" ca="1" si="1092"/>
        <v>1.5688193065928026E-4</v>
      </c>
      <c r="IJ431" s="223">
        <f t="shared" ca="1" si="1093"/>
        <v>-2.6750887741508651E-4</v>
      </c>
      <c r="IK431" s="223">
        <f t="shared" ca="1" si="1094"/>
        <v>-7.8378521651000215E-5</v>
      </c>
      <c r="IL431" s="223">
        <f t="shared" ca="1" si="1095"/>
        <v>2.905099127530127E-4</v>
      </c>
      <c r="IM431" s="223">
        <f t="shared" ca="1" si="1096"/>
        <v>-6.8747930134598328E-6</v>
      </c>
      <c r="IN431" s="223">
        <f t="shared" ca="1" si="1097"/>
        <v>-2.8849242947171535E-4</v>
      </c>
      <c r="IO431" s="223">
        <f t="shared" ca="1" si="1098"/>
        <v>9.1536055119795581E-5</v>
      </c>
      <c r="IP431" s="223">
        <f t="shared" ca="1" si="1099"/>
        <v>2.6163017187671913E-4</v>
      </c>
      <c r="IQ431" s="223">
        <f t="shared" ca="1" si="1100"/>
        <v>-1.6831429362240379E-4</v>
      </c>
      <c r="IR431" s="223">
        <f t="shared" ca="1" si="1101"/>
        <v>-2.1223649955504507E-4</v>
      </c>
      <c r="IS431" s="223">
        <f t="shared" ca="1" si="1102"/>
        <v>2.3059741817532355E-4</v>
      </c>
      <c r="IT431" s="223">
        <f t="shared" ca="1" si="1103"/>
        <v>1.4456516240096007E-4</v>
      </c>
      <c r="IU431" s="223">
        <f t="shared" ca="1" si="1104"/>
        <v>-2.7302164791294289E-4</v>
      </c>
      <c r="IV431" s="223">
        <f t="shared" ca="1" si="1105"/>
        <v>-6.4443970531253785E-5</v>
      </c>
      <c r="IW431" s="223">
        <f t="shared" ca="1" si="1106"/>
        <v>2.9193343665661698E-4</v>
      </c>
      <c r="IX431" s="223">
        <f t="shared" ca="1" si="1107"/>
        <v>-2.1227092808771646E-5</v>
      </c>
      <c r="IY431" s="223">
        <f t="shared" ca="1" si="1108"/>
        <v>-2.857041138583409E-4</v>
      </c>
      <c r="IZ431" s="223">
        <f t="shared" ca="1" si="1109"/>
        <v>1.0507009316932738E-4</v>
      </c>
      <c r="JA431" s="223">
        <f t="shared" ca="1" si="1110"/>
        <v>2.5487014461472756E-4</v>
      </c>
      <c r="JB431" s="223">
        <f t="shared" ca="1" si="1111"/>
        <v>-1.7986452765698496E-4</v>
      </c>
    </row>
    <row r="432" spans="2:262">
      <c r="B432" s="230">
        <v>71</v>
      </c>
      <c r="C432" s="229">
        <f t="shared" si="1112"/>
        <v>1.3867187500000008E-3</v>
      </c>
      <c r="D432" s="226">
        <f t="shared" ca="1" si="855"/>
        <v>57.83164870190943</v>
      </c>
      <c r="E432" s="225">
        <f ca="1">BY361</f>
        <v>-0.26835129809057418</v>
      </c>
      <c r="F432" s="224">
        <v>71</v>
      </c>
      <c r="G432" s="223">
        <f t="shared" ca="1" si="856"/>
        <v>-6.4737369483808152E-4</v>
      </c>
      <c r="H432" s="223">
        <f t="shared" ca="1" si="857"/>
        <v>8.8358221795684067E-4</v>
      </c>
      <c r="I432" s="223">
        <f t="shared" ca="1" si="858"/>
        <v>3.452559251242464E-4</v>
      </c>
      <c r="J432" s="223">
        <f t="shared" ca="1" si="859"/>
        <v>-1.0016334280866931E-3</v>
      </c>
      <c r="K432" s="223">
        <f t="shared" ca="1" si="860"/>
        <v>-2.7736397019340791E-6</v>
      </c>
      <c r="L432" s="223">
        <f t="shared" ca="1" si="861"/>
        <v>1.0025818014510594E-3</v>
      </c>
      <c r="M432" s="223">
        <f t="shared" ca="1" si="862"/>
        <v>-3.4003291712362329E-4</v>
      </c>
      <c r="N432" s="223">
        <f t="shared" ca="1" si="863"/>
        <v>-8.8631646194679999E-4</v>
      </c>
      <c r="O432" s="223">
        <f t="shared" ca="1" si="864"/>
        <v>6.4308558987116889E-4</v>
      </c>
      <c r="P432" s="223">
        <f t="shared" ca="1" si="865"/>
        <v>6.6643020778898608E-4</v>
      </c>
      <c r="Q432" s="223">
        <f t="shared" ca="1" si="866"/>
        <v>-8.7095392397221888E-4</v>
      </c>
      <c r="R432" s="223">
        <f t="shared" ca="1" si="867"/>
        <v>-3.6863035205801338E-4</v>
      </c>
      <c r="S432" s="223">
        <f t="shared" ca="1" si="868"/>
        <v>9.9699740645664407E-4</v>
      </c>
      <c r="T432" s="223">
        <f t="shared" ca="1" si="869"/>
        <v>2.7733232664113833E-5</v>
      </c>
      <c r="U432" s="223">
        <f t="shared" ca="1" si="870"/>
        <v>-1.006480058132015E-3</v>
      </c>
      <c r="V432" s="223">
        <f t="shared" ca="1" si="871"/>
        <v>3.1640623081154081E-4</v>
      </c>
      <c r="W432" s="223">
        <f t="shared" ca="1" si="872"/>
        <v>8.9829324446187824E-4</v>
      </c>
      <c r="X432" s="223">
        <f t="shared" ca="1" si="873"/>
        <v>-6.2355405027918437E-4</v>
      </c>
      <c r="Y432" s="223">
        <f t="shared" ca="1" si="874"/>
        <v>-6.8508528810214803E-4</v>
      </c>
      <c r="Z432" s="223">
        <f t="shared" ca="1" si="875"/>
        <v>8.5780099991085901E-4</v>
      </c>
      <c r="AA432" s="223">
        <f t="shared" ca="1" si="876"/>
        <v>3.9178272985167315E-4</v>
      </c>
      <c r="AB432" s="223">
        <f t="shared" ca="1" si="877"/>
        <v>-9.9176083086907943E-4</v>
      </c>
      <c r="AC432" s="223">
        <f t="shared" ca="1" si="878"/>
        <v>-5.2676120163949194E-5</v>
      </c>
      <c r="AD432" s="223">
        <f t="shared" ca="1" si="879"/>
        <v>1.0097720488606659E-3</v>
      </c>
      <c r="AE432" s="223">
        <f t="shared" ca="1" si="880"/>
        <v>-2.9258895321720497E-4</v>
      </c>
      <c r="AF432" s="223">
        <f t="shared" ca="1" si="881"/>
        <v>-9.0972892871583801E-4</v>
      </c>
      <c r="AG432" s="223">
        <f t="shared" ca="1" si="882"/>
        <v>6.0364690504349945E-4</v>
      </c>
      <c r="AH432" s="223">
        <f t="shared" ca="1" si="883"/>
        <v>7.0332769865474615E-4</v>
      </c>
      <c r="AI432" s="223">
        <f t="shared" ca="1" si="884"/>
        <v>-8.4413136860240004E-4</v>
      </c>
      <c r="AJ432" s="223">
        <f t="shared" ca="1" si="885"/>
        <v>-4.1469911237857344E-4</v>
      </c>
      <c r="AK432" s="223">
        <f t="shared" ca="1" si="886"/>
        <v>9.859268556413254E-4</v>
      </c>
      <c r="AL432" s="223">
        <f t="shared" ca="1" si="887"/>
        <v>7.7587277538684635E-5</v>
      </c>
      <c r="AM432" s="223">
        <f t="shared" ca="1" si="888"/>
        <v>-1.0124557906648916E-3</v>
      </c>
      <c r="AN432" s="223">
        <f t="shared" ca="1" si="889"/>
        <v>2.6859543097806031E-4</v>
      </c>
      <c r="AO432" s="223">
        <f t="shared" ca="1" si="890"/>
        <v>9.2061662628009676E-4</v>
      </c>
      <c r="AP432" s="223">
        <f t="shared" ca="1" si="891"/>
        <v>-5.8337614548402796E-4</v>
      </c>
      <c r="AQ432" s="223">
        <f t="shared" ca="1" si="892"/>
        <v>-7.2114645090079119E-4</v>
      </c>
      <c r="AR432" s="223">
        <f t="shared" ca="1" si="893"/>
        <v>8.2995326412159994E-4</v>
      </c>
      <c r="AS432" s="223">
        <f t="shared" ca="1" si="894"/>
        <v>4.3736569566678199E-4</v>
      </c>
      <c r="AT432" s="223">
        <f t="shared" ca="1" si="895"/>
        <v>-9.7949899494191085E-4</v>
      </c>
      <c r="AU432" s="223">
        <f t="shared" ca="1" si="896"/>
        <v>-1.0245169923861329E-4</v>
      </c>
      <c r="AV432" s="223">
        <f t="shared" ca="1" si="897"/>
        <v>1.0145296669589808E-3</v>
      </c>
      <c r="AW432" s="223">
        <f t="shared" ca="1" si="898"/>
        <v>-2.4444011689473148E-4</v>
      </c>
      <c r="AX432" s="223">
        <f t="shared" ca="1" si="899"/>
        <v>-9.3094977881275737E-4</v>
      </c>
      <c r="AY432" s="223">
        <f t="shared" ca="1" si="900"/>
        <v>5.6275398194835589E-4</v>
      </c>
      <c r="AZ432" s="223">
        <f t="shared" ca="1" si="901"/>
        <v>7.3853081149021632E-4</v>
      </c>
      <c r="BA432" s="223">
        <f t="shared" ca="1" si="902"/>
        <v>-8.1527522682844434E-4</v>
      </c>
      <c r="BB432" s="223">
        <f t="shared" ca="1" si="903"/>
        <v>-4.5976882621407106E-4</v>
      </c>
      <c r="BC432" s="223">
        <f t="shared" ca="1" si="904"/>
        <v>9.7248112067377151E-4</v>
      </c>
      <c r="BD432" s="223">
        <f t="shared" ca="1" si="905"/>
        <v>1.272544078658292E-4</v>
      </c>
      <c r="BE432" s="223">
        <f t="shared" ca="1" si="906"/>
        <v>-1.0159924285174022E-3</v>
      </c>
      <c r="BF432" s="223">
        <f t="shared" ca="1" si="907"/>
        <v>2.2013756122518294E-4</v>
      </c>
      <c r="BG432" s="223">
        <f t="shared" ca="1" si="908"/>
        <v>9.4072216200911539E-4</v>
      </c>
      <c r="BH432" s="223">
        <f t="shared" ca="1" si="909"/>
        <v>-5.4179283645668498E-4</v>
      </c>
      <c r="BI432" s="223">
        <f t="shared" ca="1" si="910"/>
        <v>-7.5547030873424547E-4</v>
      </c>
      <c r="BJ432" s="223">
        <f t="shared" ca="1" si="911"/>
        <v>8.001060982237517E-4</v>
      </c>
      <c r="BK432" s="223">
        <f t="shared" ca="1" si="912"/>
        <v>4.8189500921231242E-4</v>
      </c>
      <c r="BL432" s="223">
        <f t="shared" ca="1" si="913"/>
        <v>-9.6487746014194966E-4</v>
      </c>
      <c r="BM432" s="223">
        <f t="shared" ca="1" si="914"/>
        <v>-1.5198046319609548E-4</v>
      </c>
      <c r="BN432" s="223">
        <f t="shared" ca="1" si="915"/>
        <v>1.0168431942272887E-3</v>
      </c>
      <c r="BO432" s="223">
        <f t="shared" ca="1" si="916"/>
        <v>-1.957024029202259E-4</v>
      </c>
      <c r="BP432" s="223">
        <f t="shared" ca="1" si="917"/>
        <v>-9.4992788935094666E-4</v>
      </c>
      <c r="BQ432" s="223">
        <f t="shared" ca="1" si="918"/>
        <v>5.2050533521927171E-4</v>
      </c>
      <c r="BR432" s="223">
        <f t="shared" ca="1" si="919"/>
        <v>7.719547389131474E-4</v>
      </c>
      <c r="BS432" s="223">
        <f t="shared" ca="1" si="920"/>
        <v>-7.84455015623383E-4</v>
      </c>
      <c r="BT432" s="223">
        <f t="shared" ca="1" si="921"/>
        <v>-5.0373091667621939E-4</v>
      </c>
      <c r="BU432" s="223">
        <f t="shared" ca="1" si="922"/>
        <v>9.5669259350723032E-4</v>
      </c>
      <c r="BV432" s="223">
        <f t="shared" ca="1" si="923"/>
        <v>1.7661497117824792E-4</v>
      </c>
      <c r="BW432" s="223">
        <f t="shared" ca="1" si="924"/>
        <v>-1.0170814516191886E-3</v>
      </c>
      <c r="BX432" s="223">
        <f t="shared" ca="1" si="925"/>
        <v>1.7114936080553399E-4</v>
      </c>
      <c r="BY432" s="223">
        <f t="shared" ca="1" si="926"/>
        <v>9.5856141565232454E-4</v>
      </c>
      <c r="BZ432" s="223">
        <f t="shared" ca="1" si="927"/>
        <v>-4.9890430103087025E-4</v>
      </c>
      <c r="CA432" s="223">
        <f t="shared" ca="1" si="928"/>
        <v>-7.8797417242257501E-4</v>
      </c>
      <c r="CB432" s="223">
        <f t="shared" ca="1" si="929"/>
        <v>7.683314066542653E-4</v>
      </c>
      <c r="CC432" s="223">
        <f t="shared" ca="1" si="930"/>
        <v>5.2526339547163275E-4</v>
      </c>
      <c r="CD432" s="223">
        <f t="shared" ca="1" si="931"/>
        <v>-9.4793145102722246E-4</v>
      </c>
      <c r="CE432" s="223">
        <f t="shared" ca="1" si="932"/>
        <v>-2.011430929058218E-4</v>
      </c>
      <c r="CF432" s="223">
        <f t="shared" ca="1" si="933"/>
        <v>1.016707057175758E-3</v>
      </c>
      <c r="CG432" s="223">
        <f t="shared" ca="1" si="934"/>
        <v>-1.4649322471556536E-4</v>
      </c>
      <c r="CH432" s="223">
        <f t="shared" ca="1" si="935"/>
        <v>-9.6661754039983785E-4</v>
      </c>
      <c r="CI432" s="223">
        <f t="shared" ca="1" si="936"/>
        <v>4.770027455467486E-4</v>
      </c>
      <c r="CJ432" s="223">
        <f t="shared" ca="1" si="937"/>
        <v>8.0351895975479617E-4</v>
      </c>
      <c r="CK432" s="223">
        <f t="shared" ca="1" si="938"/>
        <v>-7.5174498357555048E-4</v>
      </c>
      <c r="CL432" s="223">
        <f t="shared" ca="1" si="939"/>
        <v>-5.4647947523846544E-4</v>
      </c>
      <c r="CM432" s="223">
        <f t="shared" ca="1" si="940"/>
        <v>9.3859931008656138E-4</v>
      </c>
      <c r="CN432" s="223">
        <f t="shared" ca="1" si="941"/>
        <v>2.2555005355543985E-4</v>
      </c>
      <c r="CO432" s="223">
        <f t="shared" ca="1" si="942"/>
        <v>-1.0157202364182109E-3</v>
      </c>
      <c r="CP432" s="223">
        <f t="shared" ca="1" si="943"/>
        <v>1.2174884658479118E-4</v>
      </c>
      <c r="CQ432" s="223">
        <f t="shared" ca="1" si="944"/>
        <v>9.7409141088516309E-4</v>
      </c>
      <c r="CR432" s="223">
        <f t="shared" ca="1" si="945"/>
        <v>-4.5481386144501654E-4</v>
      </c>
      <c r="CS432" s="223">
        <f t="shared" ca="1" si="946"/>
        <v>-8.185797373111525E-4</v>
      </c>
      <c r="CT432" s="223">
        <f t="shared" ca="1" si="947"/>
        <v>7.3470573742826569E-4</v>
      </c>
      <c r="CU432" s="223">
        <f t="shared" ca="1" si="948"/>
        <v>5.6736637620362243E-4</v>
      </c>
      <c r="CV432" s="223">
        <f t="shared" ca="1" si="949"/>
        <v>-9.2870179201798189E-4</v>
      </c>
      <c r="CW432" s="223">
        <f t="shared" ca="1" si="950"/>
        <v>-2.4982115128668392E-4</v>
      </c>
      <c r="CX432" s="223">
        <f t="shared" ca="1" si="951"/>
        <v>1.0141215837704699E-3</v>
      </c>
      <c r="CY432" s="223">
        <f t="shared" ca="1" si="952"/>
        <v>-9.693113150128829E-5</v>
      </c>
      <c r="CZ432" s="223">
        <f t="shared" ca="1" si="953"/>
        <v>-9.8097852512820348E-4</v>
      </c>
      <c r="DA432" s="223">
        <f t="shared" ca="1" si="954"/>
        <v>4.3235101447970984E-4</v>
      </c>
      <c r="DB432" s="223">
        <f t="shared" ca="1" si="955"/>
        <v>8.3314743304243775E-4</v>
      </c>
      <c r="DC432" s="223">
        <f t="shared" ca="1" si="956"/>
        <v>-7.172239320171913E-4</v>
      </c>
      <c r="DD432" s="223">
        <f t="shared" ca="1" si="957"/>
        <v>-5.8791151687892561E-4</v>
      </c>
      <c r="DE432" s="223">
        <f t="shared" ca="1" si="958"/>
        <v>9.1824485871629916E-4</v>
      </c>
      <c r="DF432" s="223">
        <f t="shared" ca="1" si="959"/>
        <v>2.7394176609777949E-4</v>
      </c>
      <c r="DG432" s="223">
        <f t="shared" ca="1" si="960"/>
        <v>-1.0119120622011164E-3</v>
      </c>
      <c r="DH432" s="223">
        <f t="shared" ca="1" si="961"/>
        <v>7.2055028728686002E-5</v>
      </c>
      <c r="DI432" s="223">
        <f t="shared" ca="1" si="962"/>
        <v>9.8727473458884874E-4</v>
      </c>
      <c r="DJ432" s="223">
        <f t="shared" ca="1" si="963"/>
        <v>-4.0962773542995237E-4</v>
      </c>
      <c r="DK432" s="223">
        <f t="shared" ca="1" si="964"/>
        <v>-8.4721327191343066E-4</v>
      </c>
      <c r="DL432" s="223">
        <f t="shared" ca="1" si="965"/>
        <v>6.9931009772817925E-4</v>
      </c>
      <c r="DM432" s="223">
        <f t="shared" ca="1" si="966"/>
        <v>6.0810252163991205E-4</v>
      </c>
      <c r="DN432" s="223">
        <f t="shared" ca="1" si="967"/>
        <v>-9.0723480904710007E-4</v>
      </c>
      <c r="DO432" s="223">
        <f t="shared" ca="1" si="968"/>
        <v>-2.9789736863234788E-4</v>
      </c>
      <c r="DP432" s="223">
        <f t="shared" ca="1" si="969"/>
        <v>1.0090930026433191E-3</v>
      </c>
      <c r="DQ432" s="223">
        <f t="shared" ca="1" si="970"/>
        <v>-4.7135522701060022E-5</v>
      </c>
      <c r="DR432" s="223">
        <f t="shared" ca="1" si="971"/>
        <v>-9.929762466659648E-4</v>
      </c>
      <c r="DS432" s="223">
        <f t="shared" ca="1" si="972"/>
        <v>3.8665771194931319E-4</v>
      </c>
      <c r="DT432" s="223">
        <f t="shared" ca="1" si="973"/>
        <v>8.6076878118878373E-4</v>
      </c>
      <c r="DU432" s="223">
        <f t="shared" ca="1" si="974"/>
        <v>-6.8097502518520581E-4</v>
      </c>
      <c r="DV432" s="223">
        <f t="shared" ca="1" si="975"/>
        <v>-6.2792722818025748E-4</v>
      </c>
      <c r="DW432" s="223">
        <f t="shared" ca="1" si="976"/>
        <v>8.9567827505263888E-4</v>
      </c>
      <c r="DX432" s="223">
        <f t="shared" ca="1" si="977"/>
        <v>3.2167352893112467E-4</v>
      </c>
      <c r="DY432" s="223">
        <f t="shared" ca="1" si="978"/>
        <v>-1.0056661031931508E-3</v>
      </c>
      <c r="DZ432" s="223">
        <f t="shared" ca="1" si="979"/>
        <v>2.218762399709836E-5</v>
      </c>
      <c r="EA432" s="223">
        <f t="shared" ca="1" si="980"/>
        <v>9.9807962698185621E-4</v>
      </c>
      <c r="EB432" s="223">
        <f t="shared" ca="1" si="981"/>
        <v>-3.634547803210854E-4</v>
      </c>
      <c r="EC432" s="223">
        <f t="shared" ca="1" si="982"/>
        <v>-8.7380579553655109E-4</v>
      </c>
      <c r="ED432" s="223">
        <f t="shared" ca="1" si="983"/>
        <v>6.6222975875033553E-4</v>
      </c>
      <c r="EE432" s="223">
        <f t="shared" ca="1" si="984"/>
        <v>6.4737369483808119E-4</v>
      </c>
      <c r="EF432" s="223">
        <f t="shared" ca="1" si="985"/>
        <v>-8.8358221795684002E-4</v>
      </c>
      <c r="EG432" s="223">
        <f t="shared" ca="1" si="986"/>
        <v>-3.4525592512424879E-4</v>
      </c>
      <c r="EH432" s="223">
        <f t="shared" ca="1" si="987"/>
        <v>1.0016334280866924E-3</v>
      </c>
      <c r="EI432" s="223">
        <f t="shared" ca="1" si="988"/>
        <v>2.7736397019392832E-6</v>
      </c>
      <c r="EJ432" s="223">
        <f t="shared" ca="1" si="989"/>
        <v>-1.0025818014510607E-3</v>
      </c>
      <c r="EK432" s="223">
        <f t="shared" ca="1" si="990"/>
        <v>3.4003291712361494E-4</v>
      </c>
      <c r="EL432" s="223">
        <f t="shared" ca="1" si="991"/>
        <v>8.8631646194680519E-4</v>
      </c>
      <c r="EM432" s="223">
        <f t="shared" ca="1" si="992"/>
        <v>-6.4308558987115924E-4</v>
      </c>
      <c r="EN432" s="223">
        <f t="shared" ca="1" si="993"/>
        <v>-6.6643020778897372E-4</v>
      </c>
      <c r="EO432" s="223">
        <f t="shared" ca="1" si="994"/>
        <v>8.7095392397222538E-4</v>
      </c>
      <c r="EP432" s="223">
        <f t="shared" ca="1" si="995"/>
        <v>3.686303520580014E-4</v>
      </c>
      <c r="EQ432" s="223">
        <f t="shared" ca="1" si="996"/>
        <v>-9.969974064566458E-4</v>
      </c>
      <c r="ER432" s="223">
        <f t="shared" ca="1" si="997"/>
        <v>-2.7733232664104725E-5</v>
      </c>
      <c r="ES432" s="223">
        <f t="shared" ca="1" si="998"/>
        <v>1.0064800581320141E-3</v>
      </c>
      <c r="ET432" s="223">
        <f t="shared" ca="1" si="999"/>
        <v>-3.1640623081154612E-4</v>
      </c>
      <c r="EU432" s="223">
        <f t="shared" ca="1" si="1000"/>
        <v>-8.9829324446187564E-4</v>
      </c>
      <c r="EV432" s="223">
        <f t="shared" ca="1" si="1001"/>
        <v>6.2355405027918588E-4</v>
      </c>
      <c r="EW432" s="223">
        <f t="shared" ca="1" si="1002"/>
        <v>6.8508528810214662E-4</v>
      </c>
      <c r="EX432" s="223">
        <f t="shared" ca="1" si="1003"/>
        <v>-8.5780099991085998E-4</v>
      </c>
      <c r="EY432" s="223">
        <f t="shared" ca="1" si="1004"/>
        <v>-3.9178272985167792E-4</v>
      </c>
      <c r="EZ432" s="223">
        <f t="shared" ca="1" si="1005"/>
        <v>9.9176083086907835E-4</v>
      </c>
      <c r="FA432" s="223">
        <f t="shared" ca="1" si="1006"/>
        <v>5.2676120163954452E-5</v>
      </c>
      <c r="FB432" s="223">
        <f t="shared" ca="1" si="1007"/>
        <v>-1.0097720488606665E-3</v>
      </c>
      <c r="FC432" s="223">
        <f t="shared" ca="1" si="1008"/>
        <v>2.9258895321719998E-4</v>
      </c>
      <c r="FD432" s="223">
        <f t="shared" ca="1" si="1009"/>
        <v>9.0972892871584365E-4</v>
      </c>
      <c r="FE432" s="223">
        <f t="shared" ca="1" si="1010"/>
        <v>-6.0364690504348948E-4</v>
      </c>
      <c r="FF432" s="223">
        <f t="shared" ca="1" si="1011"/>
        <v>-7.0332769865475515E-4</v>
      </c>
      <c r="FG432" s="223">
        <f t="shared" ca="1" si="1012"/>
        <v>8.4413136860239299E-4</v>
      </c>
      <c r="FH432" s="223">
        <f t="shared" ca="1" si="1013"/>
        <v>4.1469911237859139E-4</v>
      </c>
      <c r="FI432" s="223">
        <f t="shared" ca="1" si="1014"/>
        <v>-9.8592685564132063E-4</v>
      </c>
      <c r="FJ432" s="223">
        <f t="shared" ca="1" si="1015"/>
        <v>-7.7587277538704368E-5</v>
      </c>
      <c r="FK432" s="223">
        <f t="shared" ca="1" si="1016"/>
        <v>1.0124557906648936E-3</v>
      </c>
      <c r="FL432" s="223">
        <f t="shared" ca="1" si="1017"/>
        <v>-2.6859543097804129E-4</v>
      </c>
      <c r="FM432" s="223">
        <f t="shared" ca="1" si="1018"/>
        <v>-9.2061662628010825E-4</v>
      </c>
      <c r="FN432" s="223">
        <f t="shared" ca="1" si="1019"/>
        <v>5.8337614548400584E-4</v>
      </c>
      <c r="FO432" s="223">
        <f t="shared" ca="1" si="1020"/>
        <v>7.211464509007695E-4</v>
      </c>
      <c r="FP432" s="223">
        <f t="shared" ca="1" si="1021"/>
        <v>-8.2995326412161783E-4</v>
      </c>
      <c r="FQ432" s="223">
        <f t="shared" ca="1" si="1022"/>
        <v>-4.3736569566675407E-4</v>
      </c>
      <c r="FR432" s="223">
        <f t="shared" ca="1" si="1023"/>
        <v>9.794989949419193E-4</v>
      </c>
      <c r="FS432" s="223">
        <f t="shared" ca="1" si="1024"/>
        <v>1.0245169923858255E-4</v>
      </c>
      <c r="FT432" s="223">
        <f t="shared" ca="1" si="1025"/>
        <v>-1.0145296669589795E-3</v>
      </c>
      <c r="FU432" s="223">
        <f t="shared" ca="1" si="1026"/>
        <v>2.4444011689474742E-4</v>
      </c>
      <c r="FV432" s="223">
        <f t="shared" ca="1" si="1027"/>
        <v>9.3094977881275065E-4</v>
      </c>
      <c r="FW432" s="223">
        <f t="shared" ca="1" si="1028"/>
        <v>-5.6275398194836966E-4</v>
      </c>
      <c r="FX432" s="223">
        <f t="shared" ca="1" si="1029"/>
        <v>-7.3853081149020505E-4</v>
      </c>
      <c r="FY432" s="223">
        <f t="shared" ca="1" si="1030"/>
        <v>8.1527522682845409E-4</v>
      </c>
      <c r="FZ432" s="223">
        <f t="shared" ca="1" si="1031"/>
        <v>4.5976882621405642E-4</v>
      </c>
      <c r="GA432" s="223">
        <f t="shared" ca="1" si="1032"/>
        <v>-9.7248112067377639E-4</v>
      </c>
      <c r="GB432" s="223">
        <f t="shared" ca="1" si="1033"/>
        <v>-1.2725440786581289E-4</v>
      </c>
      <c r="GC432" s="223">
        <f t="shared" ca="1" si="1034"/>
        <v>1.0159924285174022E-3</v>
      </c>
      <c r="GD432" s="223">
        <f t="shared" ca="1" si="1035"/>
        <v>-2.2013756122518478E-4</v>
      </c>
      <c r="GE432" s="223">
        <f t="shared" ca="1" si="1036"/>
        <v>-9.4072216200911474E-4</v>
      </c>
      <c r="GF432" s="223">
        <f t="shared" ca="1" si="1037"/>
        <v>5.4179283645668672E-4</v>
      </c>
      <c r="GG432" s="223">
        <f t="shared" ca="1" si="1038"/>
        <v>7.5547030873424406E-4</v>
      </c>
      <c r="GH432" s="223">
        <f t="shared" ca="1" si="1039"/>
        <v>-8.00106098223753E-4</v>
      </c>
      <c r="GI432" s="223">
        <f t="shared" ca="1" si="1040"/>
        <v>-4.8189500921231069E-4</v>
      </c>
      <c r="GJ432" s="223">
        <f t="shared" ca="1" si="1041"/>
        <v>9.648774601419502E-4</v>
      </c>
      <c r="GK432" s="223">
        <f t="shared" ca="1" si="1042"/>
        <v>1.5198046319609348E-4</v>
      </c>
      <c r="GL432" s="223">
        <f t="shared" ca="1" si="1043"/>
        <v>-1.0168431942272891E-3</v>
      </c>
      <c r="GM432" s="223">
        <f t="shared" ca="1" si="1044"/>
        <v>1.9570240292021376E-4</v>
      </c>
      <c r="GN432" s="223">
        <f t="shared" ca="1" si="1045"/>
        <v>9.4992788935095111E-4</v>
      </c>
      <c r="GO432" s="223">
        <f t="shared" ca="1" si="1046"/>
        <v>-5.2050533521926098E-4</v>
      </c>
      <c r="GP432" s="223">
        <f t="shared" ca="1" si="1047"/>
        <v>-7.7195473891315553E-4</v>
      </c>
      <c r="GQ432" s="223">
        <f t="shared" ca="1" si="1048"/>
        <v>7.8445501562337508E-4</v>
      </c>
      <c r="GR432" s="223">
        <f t="shared" ca="1" si="1049"/>
        <v>5.0373091667623023E-4</v>
      </c>
      <c r="GS432" s="223">
        <f t="shared" ca="1" si="1050"/>
        <v>-9.5669259350722609E-4</v>
      </c>
      <c r="GT432" s="223">
        <f t="shared" ca="1" si="1051"/>
        <v>-1.7661497117826022E-4</v>
      </c>
      <c r="GU432" s="223">
        <f t="shared" ca="1" si="1052"/>
        <v>1.0170814516191886E-3</v>
      </c>
      <c r="GV432" s="223">
        <f t="shared" ca="1" si="1053"/>
        <v>-1.7114936080550748E-4</v>
      </c>
      <c r="GW432" s="223">
        <f t="shared" ca="1" si="1054"/>
        <v>-9.5856141565233343E-4</v>
      </c>
      <c r="GX432" s="223">
        <f t="shared" ca="1" si="1055"/>
        <v>4.9890430103084684E-4</v>
      </c>
      <c r="GY432" s="223">
        <f t="shared" ca="1" si="1056"/>
        <v>7.8797417242259203E-4</v>
      </c>
      <c r="GZ432" s="223">
        <f t="shared" ca="1" si="1057"/>
        <v>-7.6833140665428558E-4</v>
      </c>
      <c r="HA432" s="223">
        <f t="shared" ca="1" si="1058"/>
        <v>-5.252633954716063E-4</v>
      </c>
      <c r="HB432" s="223">
        <f t="shared" ca="1" si="1059"/>
        <v>9.4793145102723374E-4</v>
      </c>
      <c r="HC432" s="223">
        <f t="shared" ca="1" si="1060"/>
        <v>2.011430929057916E-4</v>
      </c>
      <c r="HD432" s="223">
        <f t="shared" ca="1" si="1061"/>
        <v>-1.0167070571757589E-3</v>
      </c>
      <c r="HE432" s="223">
        <f t="shared" ca="1" si="1062"/>
        <v>1.4649322471559599E-4</v>
      </c>
      <c r="HF432" s="223">
        <f t="shared" ca="1" si="1063"/>
        <v>9.666175403998281E-4</v>
      </c>
      <c r="HG432" s="223">
        <f t="shared" ca="1" si="1064"/>
        <v>-4.7700274554677582E-4</v>
      </c>
      <c r="HH432" s="223">
        <f t="shared" ca="1" si="1065"/>
        <v>-8.0351895975477731E-4</v>
      </c>
      <c r="HI432" s="223">
        <f t="shared" ca="1" si="1066"/>
        <v>7.5174498357555178E-4</v>
      </c>
      <c r="HJ432" s="223">
        <f t="shared" ca="1" si="1067"/>
        <v>5.464794752384637E-4</v>
      </c>
      <c r="HK432" s="223">
        <f t="shared" ca="1" si="1068"/>
        <v>-9.3859931008656214E-4</v>
      </c>
      <c r="HL432" s="223">
        <f t="shared" ca="1" si="1069"/>
        <v>-2.255500535554379E-4</v>
      </c>
      <c r="HM432" s="223">
        <f t="shared" ca="1" si="1070"/>
        <v>1.0157202364182109E-3</v>
      </c>
      <c r="HN432" s="223">
        <f t="shared" ca="1" si="1071"/>
        <v>-1.2174884658479307E-4</v>
      </c>
      <c r="HO432" s="223">
        <f t="shared" ca="1" si="1072"/>
        <v>-9.7409141088516265E-4</v>
      </c>
      <c r="HP432" s="223">
        <f t="shared" ca="1" si="1073"/>
        <v>4.5481386144501822E-4</v>
      </c>
      <c r="HQ432" s="223">
        <f t="shared" ca="1" si="1074"/>
        <v>8.1857973731115142E-4</v>
      </c>
      <c r="HR432" s="223">
        <f t="shared" ca="1" si="1075"/>
        <v>-7.347057374282671E-4</v>
      </c>
      <c r="HS432" s="223">
        <f t="shared" ca="1" si="1076"/>
        <v>-5.6736637620362069E-4</v>
      </c>
      <c r="HT432" s="223">
        <f t="shared" ca="1" si="1077"/>
        <v>9.2870179201798265E-4</v>
      </c>
      <c r="HU432" s="223">
        <f t="shared" ca="1" si="1078"/>
        <v>2.4982115128668197E-4</v>
      </c>
      <c r="HV432" s="223">
        <f t="shared" ca="1" si="1079"/>
        <v>-1.0141215837704701E-3</v>
      </c>
      <c r="HW432" s="223">
        <f t="shared" ca="1" si="1080"/>
        <v>9.6931131501290133E-5</v>
      </c>
      <c r="HX432" s="223">
        <f t="shared" ca="1" si="1081"/>
        <v>9.8097852512820305E-4</v>
      </c>
      <c r="HY432" s="223">
        <f t="shared" ca="1" si="1082"/>
        <v>-4.3235101447971163E-4</v>
      </c>
      <c r="HZ432" s="223">
        <f t="shared" ca="1" si="1083"/>
        <v>-8.3314743304243656E-4</v>
      </c>
      <c r="IA432" s="223">
        <f t="shared" ca="1" si="1084"/>
        <v>7.1722393201717222E-4</v>
      </c>
      <c r="IB432" s="223">
        <f t="shared" ca="1" si="1085"/>
        <v>5.8791151687894751E-4</v>
      </c>
      <c r="IC432" s="223">
        <f t="shared" ca="1" si="1086"/>
        <v>-9.1824485871628756E-4</v>
      </c>
      <c r="ID432" s="223">
        <f t="shared" ca="1" si="1087"/>
        <v>-2.739417660978053E-4</v>
      </c>
      <c r="IE432" s="223">
        <f t="shared" ca="1" si="1088"/>
        <v>1.1107564419943778E-3</v>
      </c>
      <c r="IF432" s="223">
        <f t="shared" ca="1" si="1089"/>
        <v>-7.2055028728659114E-5</v>
      </c>
      <c r="IG432" s="223">
        <f t="shared" ca="1" si="1090"/>
        <v>-9.8727473458885525E-4</v>
      </c>
      <c r="IH432" s="223">
        <f t="shared" ca="1" si="1091"/>
        <v>4.0962773542992776E-4</v>
      </c>
      <c r="II432" s="223">
        <f t="shared" ca="1" si="1092"/>
        <v>8.4721327191344563E-4</v>
      </c>
      <c r="IJ432" s="223">
        <f t="shared" ca="1" si="1093"/>
        <v>-6.9931009772820191E-4</v>
      </c>
      <c r="IK432" s="223">
        <f t="shared" ca="1" si="1094"/>
        <v>-6.0810252163988733E-4</v>
      </c>
      <c r="IL432" s="223">
        <f t="shared" ca="1" si="1095"/>
        <v>9.0723480904711417E-4</v>
      </c>
      <c r="IM432" s="223">
        <f t="shared" ca="1" si="1096"/>
        <v>2.9789736863231834E-4</v>
      </c>
      <c r="IN432" s="223">
        <f t="shared" ca="1" si="1097"/>
        <v>-1.009093002643323E-3</v>
      </c>
      <c r="IO432" s="223">
        <f t="shared" ca="1" si="1098"/>
        <v>4.7135522701090922E-5</v>
      </c>
      <c r="IP432" s="223">
        <f t="shared" ca="1" si="1099"/>
        <v>9.9297624666595807E-4</v>
      </c>
      <c r="IQ432" s="223">
        <f t="shared" ca="1" si="1100"/>
        <v>-3.8665771194934171E-4</v>
      </c>
      <c r="IR432" s="223">
        <f t="shared" ca="1" si="1101"/>
        <v>-8.6076878118876725E-4</v>
      </c>
      <c r="IS432" s="223">
        <f t="shared" ca="1" si="1102"/>
        <v>6.8097502518520733E-4</v>
      </c>
      <c r="IT432" s="223">
        <f t="shared" ca="1" si="1103"/>
        <v>6.2792722818025596E-4</v>
      </c>
      <c r="IU432" s="223">
        <f t="shared" ca="1" si="1104"/>
        <v>-8.9567827505263975E-4</v>
      </c>
      <c r="IV432" s="223">
        <f t="shared" ca="1" si="1105"/>
        <v>-3.2167352893112283E-4</v>
      </c>
      <c r="IW432" s="223">
        <f t="shared" ca="1" si="1106"/>
        <v>1.005666103193151E-3</v>
      </c>
      <c r="IX432" s="223">
        <f t="shared" ca="1" si="1107"/>
        <v>-2.2187623997100311E-5</v>
      </c>
      <c r="IY432" s="223">
        <f t="shared" ca="1" si="1108"/>
        <v>-9.98079626981856E-4</v>
      </c>
      <c r="IZ432" s="223">
        <f t="shared" ca="1" si="1109"/>
        <v>3.6345478032108729E-4</v>
      </c>
      <c r="JA432" s="223">
        <f t="shared" ca="1" si="1110"/>
        <v>8.7380579553655011E-4</v>
      </c>
      <c r="JB432" s="223">
        <f t="shared" ca="1" si="1111"/>
        <v>-6.6222975875033705E-4</v>
      </c>
    </row>
    <row r="433" spans="2:262">
      <c r="B433" s="230">
        <v>72</v>
      </c>
      <c r="C433" s="229">
        <f t="shared" si="1112"/>
        <v>1.4062500000000008E-3</v>
      </c>
      <c r="D433" s="226">
        <f t="shared" ca="1" si="855"/>
        <v>57.82116995745676</v>
      </c>
      <c r="E433" s="225">
        <f ca="1">BZ361</f>
        <v>-0.27883004254323951</v>
      </c>
      <c r="F433" s="224">
        <v>72</v>
      </c>
      <c r="G433" s="223">
        <f t="shared" ca="1" si="856"/>
        <v>-3.6332329790790421E-4</v>
      </c>
      <c r="H433" s="223">
        <f t="shared" ca="1" si="857"/>
        <v>4.6317029720685543E-4</v>
      </c>
      <c r="I433" s="223">
        <f t="shared" ca="1" si="858"/>
        <v>1.8260321304712187E-4</v>
      </c>
      <c r="J433" s="223">
        <f t="shared" ca="1" si="859"/>
        <v>-5.3441853647594076E-4</v>
      </c>
      <c r="K433" s="223">
        <f t="shared" ca="1" si="860"/>
        <v>2.59165556978368E-5</v>
      </c>
      <c r="L433" s="223">
        <f t="shared" ca="1" si="861"/>
        <v>5.2430639808266101E-4</v>
      </c>
      <c r="M433" s="223">
        <f t="shared" ca="1" si="862"/>
        <v>-2.3049076377196226E-4</v>
      </c>
      <c r="N433" s="223">
        <f t="shared" ca="1" si="863"/>
        <v>-4.3437336343063015E-4</v>
      </c>
      <c r="O433" s="223">
        <f t="shared" ca="1" si="864"/>
        <v>3.9997484246578235E-4</v>
      </c>
      <c r="P433" s="223">
        <f t="shared" ca="1" si="865"/>
        <v>2.783109218006306E-4</v>
      </c>
      <c r="Q433" s="223">
        <f t="shared" ca="1" si="866"/>
        <v>-5.0856637717516394E-4</v>
      </c>
      <c r="R433" s="223">
        <f t="shared" ca="1" si="867"/>
        <v>-7.9878165221274484E-5</v>
      </c>
      <c r="S433" s="223">
        <f t="shared" ca="1" si="868"/>
        <v>5.397332911253154E-4</v>
      </c>
      <c r="T433" s="223">
        <f t="shared" ca="1" si="869"/>
        <v>-1.3071531791565154E-4</v>
      </c>
      <c r="U433" s="223">
        <f t="shared" ca="1" si="870"/>
        <v>-4.8873070419610577E-4</v>
      </c>
      <c r="V433" s="223">
        <f t="shared" ca="1" si="871"/>
        <v>3.2140857883722552E-4</v>
      </c>
      <c r="W433" s="223">
        <f t="shared" ca="1" si="872"/>
        <v>3.6332329790790421E-4</v>
      </c>
      <c r="X433" s="223">
        <f t="shared" ca="1" si="873"/>
        <v>-4.6317029720685477E-4</v>
      </c>
      <c r="Y433" s="223">
        <f t="shared" ca="1" si="874"/>
        <v>-1.8260321304712246E-4</v>
      </c>
      <c r="Z433" s="223">
        <f t="shared" ca="1" si="875"/>
        <v>5.3441853647594065E-4</v>
      </c>
      <c r="AA433" s="223">
        <f t="shared" ca="1" si="876"/>
        <v>-2.5916555697837206E-5</v>
      </c>
      <c r="AB433" s="223">
        <f t="shared" ca="1" si="877"/>
        <v>-5.2430639808266068E-4</v>
      </c>
      <c r="AC433" s="223">
        <f t="shared" ca="1" si="878"/>
        <v>2.3049076377195998E-4</v>
      </c>
      <c r="AD433" s="223">
        <f t="shared" ca="1" si="879"/>
        <v>4.3437336343063107E-4</v>
      </c>
      <c r="AE433" s="223">
        <f t="shared" ca="1" si="880"/>
        <v>-3.9997484246578197E-4</v>
      </c>
      <c r="AF433" s="223">
        <f t="shared" ca="1" si="881"/>
        <v>-2.7831092180063114E-4</v>
      </c>
      <c r="AG433" s="223">
        <f t="shared" ca="1" si="882"/>
        <v>5.0856637717516372E-4</v>
      </c>
      <c r="AH433" s="223">
        <f t="shared" ca="1" si="883"/>
        <v>7.9878165221273183E-5</v>
      </c>
      <c r="AI433" s="223">
        <f t="shared" ca="1" si="884"/>
        <v>-5.397332911253154E-4</v>
      </c>
      <c r="AJ433" s="223">
        <f t="shared" ca="1" si="885"/>
        <v>1.307153179156491E-4</v>
      </c>
      <c r="AK433" s="223">
        <f t="shared" ca="1" si="886"/>
        <v>4.887307041961061E-4</v>
      </c>
      <c r="AL433" s="223">
        <f t="shared" ca="1" si="887"/>
        <v>-3.2140857883722503E-4</v>
      </c>
      <c r="AM433" s="223">
        <f t="shared" ca="1" si="888"/>
        <v>-3.6332329790790465E-4</v>
      </c>
      <c r="AN433" s="223">
        <f t="shared" ca="1" si="889"/>
        <v>4.6317029720685543E-4</v>
      </c>
      <c r="AO433" s="223">
        <f t="shared" ca="1" si="890"/>
        <v>1.8260321304712116E-4</v>
      </c>
      <c r="AP433" s="223">
        <f t="shared" ca="1" si="891"/>
        <v>-5.3441853647594032E-4</v>
      </c>
      <c r="AQ433" s="223">
        <f t="shared" ca="1" si="892"/>
        <v>2.5916555697834659E-5</v>
      </c>
      <c r="AR433" s="223">
        <f t="shared" ca="1" si="893"/>
        <v>5.2430639808266134E-4</v>
      </c>
      <c r="AS433" s="223">
        <f t="shared" ca="1" si="894"/>
        <v>-2.304907637719612E-4</v>
      </c>
      <c r="AT433" s="223">
        <f t="shared" ca="1" si="895"/>
        <v>-4.3437336343063031E-4</v>
      </c>
      <c r="AU433" s="223">
        <f t="shared" ca="1" si="896"/>
        <v>3.9997484246578283E-4</v>
      </c>
      <c r="AV433" s="223">
        <f t="shared" ca="1" si="897"/>
        <v>2.7831092180063001E-4</v>
      </c>
      <c r="AW433" s="223">
        <f t="shared" ca="1" si="898"/>
        <v>-5.0856637717516416E-4</v>
      </c>
      <c r="AX433" s="223">
        <f t="shared" ca="1" si="899"/>
        <v>-7.9878165221271855E-5</v>
      </c>
      <c r="AY433" s="223">
        <f t="shared" ca="1" si="900"/>
        <v>5.3973329112531562E-4</v>
      </c>
      <c r="AZ433" s="223">
        <f t="shared" ca="1" si="901"/>
        <v>-1.3071531791564666E-4</v>
      </c>
      <c r="BA433" s="223">
        <f t="shared" ca="1" si="902"/>
        <v>-4.8873070419610718E-4</v>
      </c>
      <c r="BB433" s="223">
        <f t="shared" ca="1" si="903"/>
        <v>3.2140857883722302E-4</v>
      </c>
      <c r="BC433" s="223">
        <f t="shared" ca="1" si="904"/>
        <v>3.6332329790790649E-4</v>
      </c>
      <c r="BD433" s="223">
        <f t="shared" ca="1" si="905"/>
        <v>-4.6317029720685412E-4</v>
      </c>
      <c r="BE433" s="223">
        <f t="shared" ca="1" si="906"/>
        <v>-1.8260321304712358E-4</v>
      </c>
      <c r="BF433" s="223">
        <f t="shared" ca="1" si="907"/>
        <v>5.3441853647594054E-4</v>
      </c>
      <c r="BG433" s="223">
        <f t="shared" ca="1" si="908"/>
        <v>-2.5916555697836014E-5</v>
      </c>
      <c r="BH433" s="223">
        <f t="shared" ca="1" si="909"/>
        <v>-5.2430639808266101E-4</v>
      </c>
      <c r="BI433" s="223">
        <f t="shared" ca="1" si="910"/>
        <v>2.3049076377196242E-4</v>
      </c>
      <c r="BJ433" s="223">
        <f t="shared" ca="1" si="911"/>
        <v>4.343733634306295E-4</v>
      </c>
      <c r="BK433" s="223">
        <f t="shared" ca="1" si="912"/>
        <v>-3.9997484246578376E-4</v>
      </c>
      <c r="BL433" s="223">
        <f t="shared" ca="1" si="913"/>
        <v>-2.7831092180063543E-4</v>
      </c>
      <c r="BM433" s="223">
        <f t="shared" ca="1" si="914"/>
        <v>5.0856637717516199E-4</v>
      </c>
      <c r="BN433" s="223">
        <f t="shared" ca="1" si="915"/>
        <v>7.987816522127817E-5</v>
      </c>
      <c r="BO433" s="223">
        <f t="shared" ca="1" si="916"/>
        <v>-5.3973329112531551E-4</v>
      </c>
      <c r="BP433" s="223">
        <f t="shared" ca="1" si="917"/>
        <v>1.3071531791564799E-4</v>
      </c>
      <c r="BQ433" s="223">
        <f t="shared" ca="1" si="918"/>
        <v>4.8873070419610664E-4</v>
      </c>
      <c r="BR433" s="223">
        <f t="shared" ca="1" si="919"/>
        <v>-3.2140857883722411E-4</v>
      </c>
      <c r="BS433" s="223">
        <f t="shared" ca="1" si="920"/>
        <v>-3.6332329790790552E-4</v>
      </c>
      <c r="BT433" s="223">
        <f t="shared" ca="1" si="921"/>
        <v>4.6317029720685477E-4</v>
      </c>
      <c r="BU433" s="223">
        <f t="shared" ca="1" si="922"/>
        <v>1.826032130471223E-4</v>
      </c>
      <c r="BV433" s="223">
        <f t="shared" ca="1" si="923"/>
        <v>-5.3441853647594076E-4</v>
      </c>
      <c r="BW433" s="223">
        <f t="shared" ca="1" si="924"/>
        <v>2.5916555697837369E-5</v>
      </c>
      <c r="BX433" s="223">
        <f t="shared" ca="1" si="925"/>
        <v>5.2430639808266068E-4</v>
      </c>
      <c r="BY433" s="223">
        <f t="shared" ca="1" si="926"/>
        <v>-2.3049076377195665E-4</v>
      </c>
      <c r="BZ433" s="223">
        <f t="shared" ca="1" si="927"/>
        <v>-4.3437336343063329E-4</v>
      </c>
      <c r="CA433" s="223">
        <f t="shared" ca="1" si="928"/>
        <v>3.9997484246578462E-4</v>
      </c>
      <c r="CB433" s="223">
        <f t="shared" ca="1" si="929"/>
        <v>2.7831092180063423E-4</v>
      </c>
      <c r="CC433" s="223">
        <f t="shared" ca="1" si="930"/>
        <v>-5.0856637717516513E-4</v>
      </c>
      <c r="CD433" s="223">
        <f t="shared" ca="1" si="931"/>
        <v>-7.9878165221276842E-5</v>
      </c>
      <c r="CE433" s="223">
        <f t="shared" ca="1" si="932"/>
        <v>5.3973329112531583E-4</v>
      </c>
      <c r="CF433" s="223">
        <f t="shared" ca="1" si="933"/>
        <v>-1.3071531791564923E-4</v>
      </c>
      <c r="CG433" s="223">
        <f t="shared" ca="1" si="934"/>
        <v>-4.8873070419610935E-4</v>
      </c>
      <c r="CH433" s="223">
        <f t="shared" ca="1" si="935"/>
        <v>3.2140857883722514E-4</v>
      </c>
      <c r="CI433" s="223">
        <f t="shared" ca="1" si="936"/>
        <v>3.6332329790791029E-4</v>
      </c>
      <c r="CJ433" s="223">
        <f t="shared" ca="1" si="937"/>
        <v>-4.6317029720685553E-4</v>
      </c>
      <c r="CK433" s="223">
        <f t="shared" ca="1" si="938"/>
        <v>-1.8260321304712824E-4</v>
      </c>
      <c r="CL433" s="223">
        <f t="shared" ca="1" si="939"/>
        <v>5.3441853647594097E-4</v>
      </c>
      <c r="CM433" s="223">
        <f t="shared" ca="1" si="940"/>
        <v>-2.5916555697830945E-5</v>
      </c>
      <c r="CN433" s="223">
        <f t="shared" ca="1" si="941"/>
        <v>-5.2430639808266036E-4</v>
      </c>
      <c r="CO433" s="223">
        <f t="shared" ca="1" si="942"/>
        <v>2.3049076377195784E-4</v>
      </c>
      <c r="CP433" s="223">
        <f t="shared" ca="1" si="943"/>
        <v>4.3437336343062793E-4</v>
      </c>
      <c r="CQ433" s="223">
        <f t="shared" ca="1" si="944"/>
        <v>-3.9997484246578034E-4</v>
      </c>
      <c r="CR433" s="223">
        <f t="shared" ca="1" si="945"/>
        <v>-2.7831092180063976E-4</v>
      </c>
      <c r="CS433" s="223">
        <f t="shared" ca="1" si="946"/>
        <v>5.0856637717516296E-4</v>
      </c>
      <c r="CT433" s="223">
        <f t="shared" ca="1" si="947"/>
        <v>7.9878165221283103E-5</v>
      </c>
      <c r="CU433" s="223">
        <f t="shared" ca="1" si="948"/>
        <v>-5.397332911253154E-4</v>
      </c>
      <c r="CV433" s="223">
        <f t="shared" ca="1" si="949"/>
        <v>1.3071531791564311E-4</v>
      </c>
      <c r="CW433" s="223">
        <f t="shared" ca="1" si="950"/>
        <v>4.8873070419610544E-4</v>
      </c>
      <c r="CX433" s="223">
        <f t="shared" ca="1" si="951"/>
        <v>-3.2140857883722004E-4</v>
      </c>
      <c r="CY433" s="223">
        <f t="shared" ca="1" si="952"/>
        <v>-3.6332329790790356E-4</v>
      </c>
      <c r="CZ433" s="223">
        <f t="shared" ca="1" si="953"/>
        <v>4.6317029720685217E-4</v>
      </c>
      <c r="DA433" s="223">
        <f t="shared" ca="1" si="954"/>
        <v>1.8260321304711981E-4</v>
      </c>
      <c r="DB433" s="223">
        <f t="shared" ca="1" si="955"/>
        <v>-5.3441853647593989E-4</v>
      </c>
      <c r="DC433" s="223">
        <f t="shared" ca="1" si="956"/>
        <v>2.5916555697839971E-5</v>
      </c>
      <c r="DD433" s="223">
        <f t="shared" ca="1" si="957"/>
        <v>5.2430639808266188E-4</v>
      </c>
      <c r="DE433" s="223">
        <f t="shared" ca="1" si="958"/>
        <v>-2.3049076377195207E-4</v>
      </c>
      <c r="DF433" s="223">
        <f t="shared" ca="1" si="959"/>
        <v>-4.3437336343063172E-4</v>
      </c>
      <c r="DG433" s="223">
        <f t="shared" ca="1" si="960"/>
        <v>3.9997484246577611E-4</v>
      </c>
      <c r="DH433" s="223">
        <f t="shared" ca="1" si="961"/>
        <v>2.7831092180063207E-4</v>
      </c>
      <c r="DI433" s="223">
        <f t="shared" ca="1" si="962"/>
        <v>-5.085663771751608E-4</v>
      </c>
      <c r="DJ433" s="223">
        <f t="shared" ca="1" si="963"/>
        <v>-7.9878165221274213E-5</v>
      </c>
      <c r="DK433" s="223">
        <f t="shared" ca="1" si="964"/>
        <v>5.3973329112531562E-4</v>
      </c>
      <c r="DL433" s="223">
        <f t="shared" ca="1" si="965"/>
        <v>-1.3071531791565178E-4</v>
      </c>
      <c r="DM433" s="223">
        <f t="shared" ca="1" si="966"/>
        <v>-4.8873070419610816E-4</v>
      </c>
      <c r="DN433" s="223">
        <f t="shared" ca="1" si="967"/>
        <v>3.2140857883722731E-4</v>
      </c>
      <c r="DO433" s="223">
        <f t="shared" ca="1" si="968"/>
        <v>3.6332329790790828E-4</v>
      </c>
      <c r="DP433" s="223">
        <f t="shared" ca="1" si="969"/>
        <v>-4.6317029720685683E-4</v>
      </c>
      <c r="DQ433" s="223">
        <f t="shared" ca="1" si="970"/>
        <v>-1.8260321304712583E-4</v>
      </c>
      <c r="DR433" s="223">
        <f t="shared" ca="1" si="971"/>
        <v>5.3441853647593902E-4</v>
      </c>
      <c r="DS433" s="223">
        <f t="shared" ca="1" si="972"/>
        <v>-2.5916555697833601E-5</v>
      </c>
      <c r="DT433" s="223">
        <f t="shared" ca="1" si="973"/>
        <v>-5.243063980826634E-4</v>
      </c>
      <c r="DU433" s="223">
        <f t="shared" ca="1" si="974"/>
        <v>2.3049076377196025E-4</v>
      </c>
      <c r="DV433" s="223">
        <f t="shared" ca="1" si="975"/>
        <v>4.3437336343063552E-4</v>
      </c>
      <c r="DW433" s="223">
        <f t="shared" ca="1" si="976"/>
        <v>-3.9997484246578218E-4</v>
      </c>
      <c r="DX433" s="223">
        <f t="shared" ca="1" si="977"/>
        <v>-2.7831092180063749E-4</v>
      </c>
      <c r="DY433" s="223">
        <f t="shared" ca="1" si="978"/>
        <v>5.0856637717516383E-4</v>
      </c>
      <c r="DZ433" s="223">
        <f t="shared" ca="1" si="979"/>
        <v>7.9878165221280528E-5</v>
      </c>
      <c r="EA433" s="223">
        <f t="shared" ca="1" si="980"/>
        <v>-5.3973329112531518E-4</v>
      </c>
      <c r="EB433" s="223">
        <f t="shared" ca="1" si="981"/>
        <v>1.3071531791564568E-4</v>
      </c>
      <c r="EC433" s="223">
        <f t="shared" ca="1" si="982"/>
        <v>4.8873070419610436E-4</v>
      </c>
      <c r="ED433" s="223">
        <f t="shared" ca="1" si="983"/>
        <v>-3.2140857883722216E-4</v>
      </c>
      <c r="EE433" s="223">
        <f t="shared" ca="1" si="984"/>
        <v>-3.63323297907913E-4</v>
      </c>
      <c r="EF433" s="223">
        <f t="shared" ca="1" si="985"/>
        <v>4.6317029720685358E-4</v>
      </c>
      <c r="EG433" s="223">
        <f t="shared" ca="1" si="986"/>
        <v>1.8260321304713179E-4</v>
      </c>
      <c r="EH433" s="223">
        <f t="shared" ca="1" si="987"/>
        <v>-5.3441853647594032E-4</v>
      </c>
      <c r="EI433" s="223">
        <f t="shared" ca="1" si="988"/>
        <v>2.5916555697827259E-5</v>
      </c>
      <c r="EJ433" s="223">
        <f t="shared" ca="1" si="989"/>
        <v>5.2430639808266123E-4</v>
      </c>
      <c r="EK433" s="223">
        <f t="shared" ca="1" si="990"/>
        <v>-2.3049076377195451E-4</v>
      </c>
      <c r="EL433" s="223">
        <f t="shared" ca="1" si="991"/>
        <v>-4.3437336343063015E-4</v>
      </c>
      <c r="EM433" s="223">
        <f t="shared" ca="1" si="992"/>
        <v>3.9997484246577785E-4</v>
      </c>
      <c r="EN433" s="223">
        <f t="shared" ca="1" si="993"/>
        <v>2.7831092180062979E-4</v>
      </c>
      <c r="EO433" s="223">
        <f t="shared" ca="1" si="994"/>
        <v>-5.0856637717516177E-4</v>
      </c>
      <c r="EP433" s="223">
        <f t="shared" ca="1" si="995"/>
        <v>-7.9878165221271584E-5</v>
      </c>
      <c r="EQ433" s="223">
        <f t="shared" ca="1" si="996"/>
        <v>5.3973329112531562E-4</v>
      </c>
      <c r="ER433" s="223">
        <f t="shared" ca="1" si="997"/>
        <v>-1.307153179156395E-4</v>
      </c>
      <c r="ES433" s="223">
        <f t="shared" ca="1" si="998"/>
        <v>-4.8873070419610707E-4</v>
      </c>
      <c r="ET433" s="223">
        <f t="shared" ca="1" si="999"/>
        <v>3.2140857883721706E-4</v>
      </c>
      <c r="EU433" s="223">
        <f t="shared" ca="1" si="1000"/>
        <v>3.6332329790790633E-4</v>
      </c>
      <c r="EV433" s="223">
        <f t="shared" ca="1" si="1001"/>
        <v>-4.6317029720685824E-4</v>
      </c>
      <c r="EW433" s="223">
        <f t="shared" ca="1" si="1002"/>
        <v>-1.8260321304713775E-4</v>
      </c>
      <c r="EX433" s="223">
        <f t="shared" ca="1" si="1003"/>
        <v>5.3441853647593946E-4</v>
      </c>
      <c r="EY433" s="223">
        <f t="shared" ca="1" si="1004"/>
        <v>-2.5916555697836258E-5</v>
      </c>
      <c r="EZ433" s="223">
        <f t="shared" ca="1" si="1005"/>
        <v>-5.2430639808265906E-4</v>
      </c>
      <c r="FA433" s="223">
        <f t="shared" ca="1" si="1006"/>
        <v>2.3049076377194876E-4</v>
      </c>
      <c r="FB433" s="223">
        <f t="shared" ca="1" si="1007"/>
        <v>4.3437336343063395E-4</v>
      </c>
      <c r="FC433" s="223">
        <f t="shared" ca="1" si="1008"/>
        <v>-3.9997484246578392E-4</v>
      </c>
      <c r="FD433" s="223">
        <f t="shared" ca="1" si="1009"/>
        <v>-2.7831092180064838E-4</v>
      </c>
      <c r="FE433" s="223">
        <f t="shared" ca="1" si="1010"/>
        <v>5.085663771751596E-4</v>
      </c>
      <c r="FF433" s="223">
        <f t="shared" ca="1" si="1011"/>
        <v>7.9878165221277899E-5</v>
      </c>
      <c r="FG433" s="223">
        <f t="shared" ca="1" si="1012"/>
        <v>-5.3973329112531518E-4</v>
      </c>
      <c r="FH433" s="223">
        <f t="shared" ca="1" si="1013"/>
        <v>1.307153179156333E-4</v>
      </c>
      <c r="FI433" s="223">
        <f t="shared" ca="1" si="1014"/>
        <v>4.8873070419610967E-4</v>
      </c>
      <c r="FJ433" s="223">
        <f t="shared" ca="1" si="1015"/>
        <v>-3.2140857883722432E-4</v>
      </c>
      <c r="FK433" s="223">
        <f t="shared" ca="1" si="1016"/>
        <v>-3.6332329790789966E-4</v>
      </c>
      <c r="FL433" s="223">
        <f t="shared" ca="1" si="1017"/>
        <v>4.6317029720684708E-4</v>
      </c>
      <c r="FM433" s="223">
        <f t="shared" ca="1" si="1018"/>
        <v>1.8260321304712927E-4</v>
      </c>
      <c r="FN433" s="223">
        <f t="shared" ca="1" si="1019"/>
        <v>-5.3441853647594076E-4</v>
      </c>
      <c r="FO433" s="223">
        <f t="shared" ca="1" si="1020"/>
        <v>2.5916555697845257E-5</v>
      </c>
      <c r="FP433" s="223">
        <f t="shared" ca="1" si="1021"/>
        <v>5.2430639808266426E-4</v>
      </c>
      <c r="FQ433" s="223">
        <f t="shared" ca="1" si="1022"/>
        <v>-2.3049076377195689E-4</v>
      </c>
      <c r="FR433" s="223">
        <f t="shared" ca="1" si="1023"/>
        <v>-4.3437336343062858E-4</v>
      </c>
      <c r="FS433" s="223">
        <f t="shared" ca="1" si="1024"/>
        <v>3.9997484246576934E-4</v>
      </c>
      <c r="FT433" s="223">
        <f t="shared" ca="1" si="1025"/>
        <v>2.7831092180064063E-4</v>
      </c>
      <c r="FU433" s="223">
        <f t="shared" ca="1" si="1026"/>
        <v>-5.0856637717516264E-4</v>
      </c>
      <c r="FV433" s="223">
        <f t="shared" ca="1" si="1027"/>
        <v>-7.9878165221269036E-5</v>
      </c>
      <c r="FW433" s="223">
        <f t="shared" ca="1" si="1028"/>
        <v>5.3973329112531627E-4</v>
      </c>
      <c r="FX433" s="223">
        <f t="shared" ca="1" si="1029"/>
        <v>-1.3071531791564205E-4</v>
      </c>
      <c r="FY433" s="223">
        <f t="shared" ca="1" si="1030"/>
        <v>-4.8873070419610588E-4</v>
      </c>
      <c r="FZ433" s="223">
        <f t="shared" ca="1" si="1031"/>
        <v>3.2140857883723153E-4</v>
      </c>
      <c r="GA433" s="223">
        <f t="shared" ca="1" si="1032"/>
        <v>3.6332329790791576E-4</v>
      </c>
      <c r="GB433" s="223">
        <f t="shared" ca="1" si="1033"/>
        <v>-4.6317029720685163E-4</v>
      </c>
      <c r="GC433" s="223">
        <f t="shared" ca="1" si="1034"/>
        <v>-1.8260321304712081E-4</v>
      </c>
      <c r="GD433" s="223">
        <f t="shared" ca="1" si="1035"/>
        <v>5.344185364759375E-4</v>
      </c>
      <c r="GE433" s="223">
        <f t="shared" ca="1" si="1036"/>
        <v>-2.5916555697823545E-5</v>
      </c>
      <c r="GF433" s="223">
        <f t="shared" ca="1" si="1037"/>
        <v>-5.2430639808266209E-4</v>
      </c>
      <c r="GG433" s="223">
        <f t="shared" ca="1" si="1038"/>
        <v>2.3049076377196502E-4</v>
      </c>
      <c r="GH433" s="223">
        <f t="shared" ca="1" si="1039"/>
        <v>4.3437336343064148E-4</v>
      </c>
      <c r="GI433" s="223">
        <f t="shared" ca="1" si="1040"/>
        <v>-3.9997484246577541E-4</v>
      </c>
      <c r="GJ433" s="223">
        <f t="shared" ca="1" si="1041"/>
        <v>-2.7831092180063293E-4</v>
      </c>
      <c r="GK433" s="223">
        <f t="shared" ca="1" si="1042"/>
        <v>5.0856637717516568E-4</v>
      </c>
      <c r="GL433" s="223">
        <f t="shared" ca="1" si="1043"/>
        <v>7.987816522129053E-5</v>
      </c>
      <c r="GM433" s="223">
        <f t="shared" ca="1" si="1044"/>
        <v>-5.3973329112531583E-4</v>
      </c>
      <c r="GN433" s="223">
        <f t="shared" ca="1" si="1045"/>
        <v>1.3071531791565081E-4</v>
      </c>
      <c r="GO433" s="223">
        <f t="shared" ca="1" si="1046"/>
        <v>4.8873070419610208E-4</v>
      </c>
      <c r="GP433" s="223">
        <f t="shared" ca="1" si="1047"/>
        <v>-3.2140857883721408E-4</v>
      </c>
      <c r="GQ433" s="223">
        <f t="shared" ca="1" si="1048"/>
        <v>-3.6332329790790909E-4</v>
      </c>
      <c r="GR433" s="223">
        <f t="shared" ca="1" si="1049"/>
        <v>4.6317029720685635E-4</v>
      </c>
      <c r="GS433" s="223">
        <f t="shared" ca="1" si="1050"/>
        <v>1.8260321304714125E-4</v>
      </c>
      <c r="GT433" s="223">
        <f t="shared" ca="1" si="1051"/>
        <v>-5.3441853647593881E-4</v>
      </c>
      <c r="GU433" s="223">
        <f t="shared" ca="1" si="1052"/>
        <v>2.5916555697832571E-5</v>
      </c>
      <c r="GV433" s="223">
        <f t="shared" ca="1" si="1053"/>
        <v>5.2430639808265993E-4</v>
      </c>
      <c r="GW433" s="223">
        <f t="shared" ca="1" si="1054"/>
        <v>-2.3049076377194543E-4</v>
      </c>
      <c r="GX433" s="223">
        <f t="shared" ca="1" si="1055"/>
        <v>-4.3437336343063611E-4</v>
      </c>
      <c r="GY433" s="223">
        <f t="shared" ca="1" si="1056"/>
        <v>3.9997484246578142E-4</v>
      </c>
      <c r="GZ433" s="223">
        <f t="shared" ca="1" si="1057"/>
        <v>2.7831092180062523E-4</v>
      </c>
      <c r="HA433" s="223">
        <f t="shared" ca="1" si="1058"/>
        <v>-5.085663771751583E-4</v>
      </c>
      <c r="HB433" s="223">
        <f t="shared" ca="1" si="1059"/>
        <v>-7.9878165221281585E-5</v>
      </c>
      <c r="HC433" s="223">
        <f t="shared" ca="1" si="1060"/>
        <v>5.397332911253154E-4</v>
      </c>
      <c r="HD433" s="223">
        <f t="shared" ca="1" si="1061"/>
        <v>-1.3071531791562975E-4</v>
      </c>
      <c r="HE433" s="223">
        <f t="shared" ca="1" si="1062"/>
        <v>-4.887307041961113E-4</v>
      </c>
      <c r="HF433" s="223">
        <f t="shared" ca="1" si="1063"/>
        <v>3.2140857883722134E-4</v>
      </c>
      <c r="HG433" s="223">
        <f t="shared" ca="1" si="1064"/>
        <v>3.6332329790790237E-4</v>
      </c>
      <c r="HH433" s="223">
        <f t="shared" ca="1" si="1065"/>
        <v>-4.6317029720684513E-4</v>
      </c>
      <c r="HI433" s="223">
        <f t="shared" ca="1" si="1066"/>
        <v>-1.8260321304713271E-4</v>
      </c>
      <c r="HJ433" s="223">
        <f t="shared" ca="1" si="1067"/>
        <v>5.3441853647594021E-4</v>
      </c>
      <c r="HK433" s="223">
        <f t="shared" ca="1" si="1068"/>
        <v>-2.5916555697841516E-5</v>
      </c>
      <c r="HL433" s="223">
        <f t="shared" ca="1" si="1069"/>
        <v>-5.2430639808266524E-4</v>
      </c>
      <c r="HM433" s="223">
        <f t="shared" ca="1" si="1070"/>
        <v>2.3049076377195353E-4</v>
      </c>
      <c r="HN433" s="223">
        <f t="shared" ca="1" si="1071"/>
        <v>4.343733634306308E-4</v>
      </c>
      <c r="HO433" s="223">
        <f t="shared" ca="1" si="1072"/>
        <v>-3.999748424657875E-4</v>
      </c>
      <c r="HP433" s="223">
        <f t="shared" ca="1" si="1073"/>
        <v>-2.7831092180064377E-4</v>
      </c>
      <c r="HQ433" s="223">
        <f t="shared" ca="1" si="1074"/>
        <v>5.0856637717516134E-4</v>
      </c>
      <c r="HR433" s="223">
        <f t="shared" ca="1" si="1075"/>
        <v>7.9878165221272695E-5</v>
      </c>
      <c r="HS433" s="223">
        <f t="shared" ca="1" si="1076"/>
        <v>-5.3973329112531638E-4</v>
      </c>
      <c r="HT433" s="223">
        <f t="shared" ca="1" si="1077"/>
        <v>1.3071531791563842E-4</v>
      </c>
      <c r="HU433" s="223">
        <f t="shared" ca="1" si="1078"/>
        <v>4.887307041961075E-4</v>
      </c>
      <c r="HV433" s="223">
        <f t="shared" ca="1" si="1079"/>
        <v>-3.2140857883722855E-4</v>
      </c>
      <c r="HW433" s="223">
        <f t="shared" ca="1" si="1080"/>
        <v>-3.6332329790791853E-4</v>
      </c>
      <c r="HX433" s="223">
        <f t="shared" ca="1" si="1081"/>
        <v>4.6317029720684979E-4</v>
      </c>
      <c r="HY433" s="223">
        <f t="shared" ca="1" si="1082"/>
        <v>1.8260321304712433E-4</v>
      </c>
      <c r="HZ433" s="223">
        <f t="shared" ca="1" si="1083"/>
        <v>-5.3441853647594162E-4</v>
      </c>
      <c r="IA433" s="223">
        <f t="shared" ca="1" si="1084"/>
        <v>2.5916555697819832E-5</v>
      </c>
      <c r="IB433" s="223">
        <f t="shared" ca="1" si="1085"/>
        <v>5.2430639808266307E-4</v>
      </c>
      <c r="IC433" s="223">
        <f t="shared" ca="1" si="1086"/>
        <v>-2.3049076377196166E-4</v>
      </c>
      <c r="ID433" s="223">
        <f t="shared" ca="1" si="1087"/>
        <v>-4.343733634306437E-4</v>
      </c>
      <c r="IE433" s="223">
        <f t="shared" ca="1" si="1088"/>
        <v>7.4125980417087819E-4</v>
      </c>
      <c r="IF433" s="223">
        <f t="shared" ca="1" si="1089"/>
        <v>2.7831092180063613E-4</v>
      </c>
      <c r="IG433" s="223">
        <f t="shared" ca="1" si="1090"/>
        <v>-5.0856637717516437E-4</v>
      </c>
      <c r="IH433" s="223">
        <f t="shared" ca="1" si="1091"/>
        <v>-7.9878165221294162E-5</v>
      </c>
      <c r="II433" s="223">
        <f t="shared" ca="1" si="1092"/>
        <v>5.3973329112531594E-4</v>
      </c>
      <c r="IJ433" s="223">
        <f t="shared" ca="1" si="1093"/>
        <v>-1.3071531791564717E-4</v>
      </c>
      <c r="IK433" s="223">
        <f t="shared" ca="1" si="1094"/>
        <v>-4.887307041961036E-4</v>
      </c>
      <c r="IL433" s="223">
        <f t="shared" ca="1" si="1095"/>
        <v>3.214085788372111E-4</v>
      </c>
      <c r="IM433" s="223">
        <f t="shared" ca="1" si="1096"/>
        <v>3.633232979079118E-4</v>
      </c>
      <c r="IN433" s="223">
        <f t="shared" ca="1" si="1097"/>
        <v>-4.6317029720685445E-4</v>
      </c>
      <c r="IO433" s="223">
        <f t="shared" ca="1" si="1098"/>
        <v>-1.8260321304711585E-4</v>
      </c>
      <c r="IP433" s="223">
        <f t="shared" ca="1" si="1099"/>
        <v>5.3441853647593837E-4</v>
      </c>
      <c r="IQ433" s="223">
        <f t="shared" ca="1" si="1100"/>
        <v>-2.5916555697828858E-5</v>
      </c>
      <c r="IR433" s="223">
        <f t="shared" ca="1" si="1101"/>
        <v>-5.2430639808266079E-4</v>
      </c>
      <c r="IS433" s="223">
        <f t="shared" ca="1" si="1102"/>
        <v>2.3049076377194206E-4</v>
      </c>
      <c r="IT433" s="223">
        <f t="shared" ca="1" si="1103"/>
        <v>4.3437336343063834E-4</v>
      </c>
      <c r="IU433" s="223">
        <f t="shared" ca="1" si="1104"/>
        <v>-3.9997484246577893E-4</v>
      </c>
      <c r="IV433" s="223">
        <f t="shared" ca="1" si="1105"/>
        <v>-2.7831092180062843E-4</v>
      </c>
      <c r="IW433" s="223">
        <f t="shared" ca="1" si="1106"/>
        <v>5.08566377175157E-4</v>
      </c>
      <c r="IX433" s="223">
        <f t="shared" ca="1" si="1107"/>
        <v>7.987816522128519E-5</v>
      </c>
      <c r="IY433" s="223">
        <f t="shared" ca="1" si="1108"/>
        <v>-5.3973329112531551E-4</v>
      </c>
      <c r="IZ433" s="223">
        <f t="shared" ca="1" si="1109"/>
        <v>1.3071531791565593E-4</v>
      </c>
      <c r="JA433" s="223">
        <f t="shared" ca="1" si="1110"/>
        <v>4.8873070419611293E-4</v>
      </c>
      <c r="JB433" s="223">
        <f t="shared" ca="1" si="1111"/>
        <v>-3.2140857883721836E-4</v>
      </c>
    </row>
    <row r="434" spans="2:262">
      <c r="B434" s="230">
        <v>73</v>
      </c>
      <c r="C434" s="229">
        <f t="shared" si="1112"/>
        <v>1.4257812500000008E-3</v>
      </c>
      <c r="D434" s="226">
        <f t="shared" ca="1" si="855"/>
        <v>57.811846456049231</v>
      </c>
      <c r="E434" s="225">
        <f ca="1">CA361</f>
        <v>-0.28815354395077053</v>
      </c>
      <c r="F434" s="224">
        <v>73</v>
      </c>
      <c r="G434" s="223">
        <f t="shared" ca="1" si="856"/>
        <v>4.7770939250167088E-5</v>
      </c>
      <c r="H434" s="223">
        <f t="shared" ca="1" si="857"/>
        <v>-1.5822588310728599E-4</v>
      </c>
      <c r="I434" s="223">
        <f t="shared" ca="1" si="858"/>
        <v>2.1564035177277363E-5</v>
      </c>
      <c r="J434" s="223">
        <f t="shared" ca="1" si="859"/>
        <v>1.4877646940703027E-4</v>
      </c>
      <c r="K434" s="223">
        <f t="shared" ca="1" si="860"/>
        <v>-8.6758253083759135E-5</v>
      </c>
      <c r="L434" s="223">
        <f t="shared" ca="1" si="861"/>
        <v>-1.1075878771803991E-4</v>
      </c>
      <c r="M434" s="223">
        <f t="shared" ca="1" si="862"/>
        <v>1.3529302857834722E-4</v>
      </c>
      <c r="N434" s="223">
        <f t="shared" ca="1" si="863"/>
        <v>5.1473047025850492E-5</v>
      </c>
      <c r="O434" s="223">
        <f t="shared" ca="1" si="864"/>
        <v>-1.5784864545438063E-4</v>
      </c>
      <c r="P434" s="223">
        <f t="shared" ca="1" si="865"/>
        <v>1.7696620926422951E-5</v>
      </c>
      <c r="Q434" s="223">
        <f t="shared" ca="1" si="866"/>
        <v>1.5009394227125005E-4</v>
      </c>
      <c r="R434" s="223">
        <f t="shared" ca="1" si="867"/>
        <v>-8.3468158709751986E-5</v>
      </c>
      <c r="S434" s="223">
        <f t="shared" ca="1" si="868"/>
        <v>-1.1351798809741586E-4</v>
      </c>
      <c r="T434" s="223">
        <f t="shared" ca="1" si="869"/>
        <v>1.3321202265426522E-4</v>
      </c>
      <c r="U434" s="223">
        <f t="shared" ca="1" si="870"/>
        <v>5.5144149362706759E-5</v>
      </c>
      <c r="V434" s="223">
        <f t="shared" ca="1" si="871"/>
        <v>-1.5737632567979463E-4</v>
      </c>
      <c r="W434" s="223">
        <f t="shared" ca="1" si="872"/>
        <v>1.3818546892842138E-5</v>
      </c>
      <c r="X434" s="223">
        <f t="shared" ca="1" si="873"/>
        <v>1.5132100415701967E-4</v>
      </c>
      <c r="Y434" s="223">
        <f t="shared" ca="1" si="874"/>
        <v>-8.0127786238013809E-5</v>
      </c>
      <c r="Z434" s="223">
        <f t="shared" ca="1" si="875"/>
        <v>-1.1620880948547309E-4</v>
      </c>
      <c r="AA434" s="223">
        <f t="shared" ca="1" si="876"/>
        <v>1.3105077478885478E-4</v>
      </c>
      <c r="AB434" s="223">
        <f t="shared" ca="1" si="877"/>
        <v>5.8782034925959755E-5</v>
      </c>
      <c r="AC434" s="223">
        <f t="shared" ca="1" si="878"/>
        <v>-1.56809208291299E-4</v>
      </c>
      <c r="AD434" s="223">
        <f t="shared" ca="1" si="879"/>
        <v>9.9321490833212894E-6</v>
      </c>
      <c r="AE434" s="223">
        <f t="shared" ca="1" si="880"/>
        <v>1.5245691592814152E-4</v>
      </c>
      <c r="AF434" s="223">
        <f t="shared" ca="1" si="881"/>
        <v>-7.6739147784016251E-5</v>
      </c>
      <c r="AG434" s="223">
        <f t="shared" ca="1" si="882"/>
        <v>-1.1882963103202276E-4</v>
      </c>
      <c r="AH434" s="223">
        <f t="shared" ca="1" si="883"/>
        <v>1.2881058683701532E-4</v>
      </c>
      <c r="AI434" s="223">
        <f t="shared" ca="1" si="884"/>
        <v>6.2384512389374153E-5</v>
      </c>
      <c r="AJ434" s="223">
        <f t="shared" ca="1" si="885"/>
        <v>-1.5614763489920253E-4</v>
      </c>
      <c r="AK434" s="223">
        <f t="shared" ca="1" si="886"/>
        <v>6.0397685185807246E-6</v>
      </c>
      <c r="AL434" s="223">
        <f t="shared" ca="1" si="887"/>
        <v>1.5350099335383988E-4</v>
      </c>
      <c r="AM434" s="223">
        <f t="shared" ca="1" si="888"/>
        <v>-7.3304284536855152E-5</v>
      </c>
      <c r="AN434" s="223">
        <f t="shared" ca="1" si="889"/>
        <v>-1.2137887405216561E-4</v>
      </c>
      <c r="AO434" s="223">
        <f t="shared" ca="1" si="890"/>
        <v>1.2649280820420329E-4</v>
      </c>
      <c r="AP434" s="223">
        <f t="shared" ca="1" si="891"/>
        <v>6.5949411755234416E-5</v>
      </c>
      <c r="AQ434" s="223">
        <f t="shared" ca="1" si="892"/>
        <v>-1.5539200401057892E-4</v>
      </c>
      <c r="AR434" s="223">
        <f t="shared" ca="1" si="893"/>
        <v>2.1437498231249191E-6</v>
      </c>
      <c r="AS434" s="223">
        <f t="shared" ca="1" si="894"/>
        <v>1.5445260752091342E-4</v>
      </c>
      <c r="AT434" s="223">
        <f t="shared" ca="1" si="895"/>
        <v>-6.9825265529712804E-5</v>
      </c>
      <c r="AU434" s="223">
        <f t="shared" ca="1" si="896"/>
        <v>-1.2385500297722784E-4</v>
      </c>
      <c r="AV434" s="223">
        <f t="shared" ca="1" si="897"/>
        <v>1.2409883503360051E-4</v>
      </c>
      <c r="AW434" s="223">
        <f t="shared" ca="1" si="898"/>
        <v>6.9474585661457623E-5</v>
      </c>
      <c r="AX434" s="223">
        <f t="shared" ca="1" si="899"/>
        <v>-1.5454277078922059E-4</v>
      </c>
      <c r="AY434" s="223">
        <f t="shared" ca="1" si="900"/>
        <v>-1.7535601870643467E-6</v>
      </c>
      <c r="AZ434" s="223">
        <f t="shared" ca="1" si="901"/>
        <v>1.5531118521257162E-4</v>
      </c>
      <c r="BA434" s="223">
        <f t="shared" ca="1" si="902"/>
        <v>-6.6304186393552225E-5</v>
      </c>
      <c r="BB434" s="223">
        <f t="shared" ca="1" si="903"/>
        <v>-1.2625652627973343E-4</v>
      </c>
      <c r="BC434" s="223">
        <f t="shared" ca="1" si="904"/>
        <v>1.2163010936512712E-4</v>
      </c>
      <c r="BD434" s="223">
        <f t="shared" ca="1" si="905"/>
        <v>7.295791067510248E-5</v>
      </c>
      <c r="BE434" s="223">
        <f t="shared" ca="1" si="906"/>
        <v>-1.536004467814652E-4</v>
      </c>
      <c r="BF434" s="223">
        <f t="shared" ca="1" si="907"/>
        <v>-5.6498139181667778E-6</v>
      </c>
      <c r="BG434" s="223">
        <f t="shared" ca="1" si="908"/>
        <v>1.56076209253717E-4</v>
      </c>
      <c r="BH434" s="223">
        <f t="shared" ca="1" si="909"/>
        <v>-6.2743168094779367E-5</v>
      </c>
      <c r="BI434" s="223">
        <f t="shared" ca="1" si="910"/>
        <v>-1.285819973718437E-4</v>
      </c>
      <c r="BJ434" s="223">
        <f t="shared" ca="1" si="911"/>
        <v>1.1908811826681482E-4</v>
      </c>
      <c r="BK434" s="223">
        <f t="shared" ca="1" si="912"/>
        <v>7.6397288571428614E-5</v>
      </c>
      <c r="BL434" s="223">
        <f t="shared" ca="1" si="913"/>
        <v>-1.5256559960805991E-4</v>
      </c>
      <c r="BM434" s="223">
        <f t="shared" ca="1" si="914"/>
        <v>-9.5426644126250267E-6</v>
      </c>
      <c r="BN434" s="223">
        <f t="shared" ca="1" si="915"/>
        <v>1.5674721882247329E-4</v>
      </c>
      <c r="BO434" s="223">
        <f t="shared" ca="1" si="916"/>
        <v>-5.9144355657664366E-5</v>
      </c>
      <c r="BP434" s="223">
        <f t="shared" ca="1" si="917"/>
        <v>-1.3083001547672642E-4</v>
      </c>
      <c r="BQ434" s="223">
        <f t="shared" ca="1" si="918"/>
        <v>1.164743929390502E-4</v>
      </c>
      <c r="BR434" s="223">
        <f t="shared" ca="1" si="919"/>
        <v>7.9790647597797944E-5</v>
      </c>
      <c r="BS434" s="223">
        <f t="shared" ca="1" si="920"/>
        <v>-1.5143885262224537E-4</v>
      </c>
      <c r="BT434" s="223">
        <f t="shared" ca="1" si="921"/>
        <v>-1.3429766762864359E-5</v>
      </c>
      <c r="BU434" s="223">
        <f t="shared" ca="1" si="922"/>
        <v>1.5732380972776695E-4</v>
      </c>
      <c r="BV434" s="223">
        <f t="shared" ca="1" si="923"/>
        <v>-5.5509916872251069E-5</v>
      </c>
      <c r="BW434" s="223">
        <f t="shared" ca="1" si="924"/>
        <v>-1.3299922647233662E-4</v>
      </c>
      <c r="BX434" s="223">
        <f t="shared" ca="1" si="925"/>
        <v>1.1379050779223713E-4</v>
      </c>
      <c r="BY434" s="223">
        <f t="shared" ca="1" si="926"/>
        <v>8.3135943721618832E-5</v>
      </c>
      <c r="BZ434" s="223">
        <f t="shared" ca="1" si="927"/>
        <v>-1.5022088453427382E-4</v>
      </c>
      <c r="CA434" s="223">
        <f t="shared" ca="1" si="928"/>
        <v>-1.7308779523777028E-5</v>
      </c>
      <c r="CB434" s="223">
        <f t="shared" ca="1" si="929"/>
        <v>1.5780563465279672E-4</v>
      </c>
      <c r="CC434" s="223">
        <f t="shared" ca="1" si="930"/>
        <v>-5.1842040988563424E-5</v>
      </c>
      <c r="CD434" s="223">
        <f t="shared" ca="1" si="931"/>
        <v>-1.350883237070813E-4</v>
      </c>
      <c r="CE434" s="223">
        <f t="shared" ca="1" si="932"/>
        <v>1.1103807949843273E-4</v>
      </c>
      <c r="CF434" s="223">
        <f t="shared" ca="1" si="933"/>
        <v>8.6431161861593085E-5</v>
      </c>
      <c r="CG434" s="223">
        <f t="shared" ca="1" si="934"/>
        <v>-1.4891242900258174E-4</v>
      </c>
      <c r="CH434" s="223">
        <f t="shared" ca="1" si="935"/>
        <v>-2.117736612312153E-5</v>
      </c>
      <c r="CI434" s="223">
        <f t="shared" ca="1" si="936"/>
        <v>1.5819240336424436E-4</v>
      </c>
      <c r="CJ434" s="223">
        <f t="shared" ca="1" si="937"/>
        <v>-4.8142937397883018E-5</v>
      </c>
      <c r="CK434" s="223">
        <f t="shared" ca="1" si="938"/>
        <v>-1.3709604878690257E-4</v>
      </c>
      <c r="CL434" s="223">
        <f t="shared" ca="1" si="939"/>
        <v>1.0821876601751815E-4</v>
      </c>
      <c r="CM434" s="223">
        <f t="shared" ca="1" si="940"/>
        <v>8.9674317101533124E-5</v>
      </c>
      <c r="CN434" s="223">
        <f t="shared" ca="1" si="941"/>
        <v>-1.4751427419185139E-4</v>
      </c>
      <c r="CO434" s="223">
        <f t="shared" ca="1" si="942"/>
        <v>-2.5033196268986187E-5</v>
      </c>
      <c r="CP434" s="223">
        <f t="shared" ca="1" si="943"/>
        <v>1.584838828871003E-4</v>
      </c>
      <c r="CQ434" s="223">
        <f t="shared" ca="1" si="944"/>
        <v>-4.4414834301894516E-5</v>
      </c>
      <c r="CR434" s="223">
        <f t="shared" ca="1" si="945"/>
        <v>-1.3902119233328604E-4</v>
      </c>
      <c r="CS434" s="223">
        <f t="shared" ca="1" si="946"/>
        <v>1.0533426559851487E-4</v>
      </c>
      <c r="CT434" s="223">
        <f t="shared" ca="1" si="947"/>
        <v>9.2863455885989869E-5</v>
      </c>
      <c r="CU434" s="223">
        <f t="shared" ca="1" si="948"/>
        <v>-1.4602726229826182E-4</v>
      </c>
      <c r="CV434" s="223">
        <f t="shared" ca="1" si="949"/>
        <v>-2.887394735346547E-5</v>
      </c>
      <c r="CW434" s="223">
        <f t="shared" ca="1" si="950"/>
        <v>1.5867989764499911E-4</v>
      </c>
      <c r="CX434" s="223">
        <f t="shared" ca="1" si="951"/>
        <v>-4.0659977370500171E-5</v>
      </c>
      <c r="CY434" s="223">
        <f t="shared" ca="1" si="952"/>
        <v>-1.4086259471174514E-4</v>
      </c>
      <c r="CZ434" s="223">
        <f t="shared" ca="1" si="953"/>
        <v>1.0238631575661693E-4</v>
      </c>
      <c r="DA434" s="223">
        <f t="shared" ca="1" si="954"/>
        <v>9.5996657197009155E-5</v>
      </c>
      <c r="DB434" s="223">
        <f t="shared" ca="1" si="955"/>
        <v>-1.4445228904217482E-4</v>
      </c>
      <c r="DC434" s="223">
        <f t="shared" ca="1" si="956"/>
        <v>-3.2697305851729904E-5</v>
      </c>
      <c r="DD434" s="223">
        <f t="shared" ca="1" si="957"/>
        <v>1.587803295659801E-4</v>
      </c>
      <c r="DE434" s="223">
        <f t="shared" ca="1" si="958"/>
        <v>-3.6880628389112296E-5</v>
      </c>
      <c r="DF434" s="223">
        <f t="shared" ca="1" si="959"/>
        <v>-1.4261914673034152E-4</v>
      </c>
      <c r="DG434" s="223">
        <f t="shared" ca="1" si="960"/>
        <v>9.9376692226578106E-5</v>
      </c>
      <c r="DH434" s="223">
        <f t="shared" ca="1" si="961"/>
        <v>9.9072033711279173E-5</v>
      </c>
      <c r="DI434" s="223">
        <f t="shared" ca="1" si="962"/>
        <v>-1.4279030312858778E-4</v>
      </c>
      <c r="DJ434" s="223">
        <f t="shared" ca="1" si="963"/>
        <v>-3.6500968715580265E-5</v>
      </c>
      <c r="DK434" s="223">
        <f t="shared" ca="1" si="964"/>
        <v>1.5878511815360953E-4</v>
      </c>
      <c r="DL434" s="223">
        <f t="shared" ca="1" si="965"/>
        <v>-3.307906389623833E-5</v>
      </c>
      <c r="DM434" s="223">
        <f t="shared" ca="1" si="966"/>
        <v>-1.4428979030782095E-4</v>
      </c>
      <c r="DN434" s="223">
        <f t="shared" ca="1" si="967"/>
        <v>9.6307207893075867E-5</v>
      </c>
      <c r="DO434" s="223">
        <f t="shared" ca="1" si="968"/>
        <v>1.0208773293698343E-4</v>
      </c>
      <c r="DP434" s="223">
        <f t="shared" ca="1" si="969"/>
        <v>-1.4104230567566937E-4</v>
      </c>
      <c r="DQ434" s="223">
        <f t="shared" ca="1" si="970"/>
        <v>-4.0282644760735489E-5</v>
      </c>
      <c r="DR434" s="223">
        <f t="shared" ca="1" si="971"/>
        <v>1.5869426052342122E-4</v>
      </c>
      <c r="DS434" s="223">
        <f t="shared" ca="1" si="972"/>
        <v>-2.9257573812179156E-5</v>
      </c>
      <c r="DT434" s="223">
        <f t="shared" ca="1" si="973"/>
        <v>-1.4587351911096163E-4</v>
      </c>
      <c r="DU434" s="223">
        <f t="shared" ca="1" si="974"/>
        <v>9.317971169869726E-5</v>
      </c>
      <c r="DV434" s="223">
        <f t="shared" ca="1" si="975"/>
        <v>1.0504193832967267E-4</v>
      </c>
      <c r="DW434" s="223">
        <f t="shared" ca="1" si="976"/>
        <v>-1.3920934961172344E-4</v>
      </c>
      <c r="DX434" s="223">
        <f t="shared" ca="1" si="977"/>
        <v>-4.4040056046951949E-5</v>
      </c>
      <c r="DY434" s="223">
        <f t="shared" ca="1" si="978"/>
        <v>1.5850781140465419E-4</v>
      </c>
      <c r="DZ434" s="223">
        <f t="shared" ca="1" si="979"/>
        <v>-2.5418460059671111E-5</v>
      </c>
      <c r="EA434" s="223">
        <f t="shared" ca="1" si="980"/>
        <v>-1.4736937916075212E-4</v>
      </c>
      <c r="EB434" s="223">
        <f t="shared" ca="1" si="981"/>
        <v>8.9996087530205181E-5</v>
      </c>
      <c r="EC434" s="223">
        <f t="shared" ca="1" si="982"/>
        <v>1.0793287038648314E-4</v>
      </c>
      <c r="ED434" s="223">
        <f t="shared" ca="1" si="983"/>
        <v>-1.3729253904094422E-4</v>
      </c>
      <c r="EE434" s="223">
        <f t="shared" ca="1" si="984"/>
        <v>-4.7770939250169474E-5</v>
      </c>
      <c r="EF434" s="223">
        <f t="shared" ca="1" si="985"/>
        <v>1.5822588310728582E-4</v>
      </c>
      <c r="EG434" s="223">
        <f t="shared" ca="1" si="986"/>
        <v>-2.1564035177276103E-5</v>
      </c>
      <c r="EH434" s="223">
        <f t="shared" ca="1" si="987"/>
        <v>-1.4877646940703211E-4</v>
      </c>
      <c r="EI434" s="223">
        <f t="shared" ca="1" si="988"/>
        <v>8.6758253083755381E-5</v>
      </c>
      <c r="EJ434" s="223">
        <f t="shared" ca="1" si="989"/>
        <v>1.1075878771804276E-4</v>
      </c>
      <c r="EK434" s="223">
        <f t="shared" ca="1" si="990"/>
        <v>-1.3529302857834543E-4</v>
      </c>
      <c r="EL434" s="223">
        <f t="shared" ca="1" si="991"/>
        <v>-5.1473047025853175E-5</v>
      </c>
      <c r="EM434" s="223">
        <f t="shared" ca="1" si="992"/>
        <v>1.5784864545438041E-4</v>
      </c>
      <c r="EN434" s="223">
        <f t="shared" ca="1" si="993"/>
        <v>-1.7696620926421528E-5</v>
      </c>
      <c r="EO434" s="223">
        <f t="shared" ca="1" si="994"/>
        <v>-1.5009394227125035E-4</v>
      </c>
      <c r="EP434" s="223">
        <f t="shared" ca="1" si="995"/>
        <v>8.3468158709747907E-5</v>
      </c>
      <c r="EQ434" s="223">
        <f t="shared" ca="1" si="996"/>
        <v>1.1351798809741885E-4</v>
      </c>
      <c r="ER434" s="223">
        <f t="shared" ca="1" si="997"/>
        <v>-1.3321202265426319E-4</v>
      </c>
      <c r="ES434" s="223">
        <f t="shared" ca="1" si="998"/>
        <v>-5.5144149362709686E-5</v>
      </c>
      <c r="ET434" s="223">
        <f t="shared" ca="1" si="999"/>
        <v>1.5737632567979369E-4</v>
      </c>
      <c r="EU434" s="223">
        <f t="shared" ca="1" si="1000"/>
        <v>-1.3818546892840173E-5</v>
      </c>
      <c r="EV434" s="223">
        <f t="shared" ca="1" si="1001"/>
        <v>-1.513210041570213E-4</v>
      </c>
      <c r="EW434" s="223">
        <f t="shared" ca="1" si="1002"/>
        <v>8.0127786238013064E-5</v>
      </c>
      <c r="EX434" s="223">
        <f t="shared" ca="1" si="1003"/>
        <v>1.1620880948547599E-4</v>
      </c>
      <c r="EY434" s="223">
        <f t="shared" ca="1" si="1004"/>
        <v>-1.3105077478885494E-4</v>
      </c>
      <c r="EZ434" s="223">
        <f t="shared" ca="1" si="1005"/>
        <v>-5.8782034925962642E-5</v>
      </c>
      <c r="FA434" s="223">
        <f t="shared" ca="1" si="1006"/>
        <v>1.5680920829129778E-4</v>
      </c>
      <c r="FB434" s="223">
        <f t="shared" ca="1" si="1007"/>
        <v>-9.9321490833192971E-6</v>
      </c>
      <c r="FC434" s="223">
        <f t="shared" ca="1" si="1008"/>
        <v>-1.5245691592814337E-4</v>
      </c>
      <c r="FD434" s="223">
        <f t="shared" ca="1" si="1009"/>
        <v>7.6739147784015506E-5</v>
      </c>
      <c r="FE434" s="223">
        <f t="shared" ca="1" si="1010"/>
        <v>1.1882963103202634E-4</v>
      </c>
      <c r="FF434" s="223">
        <f t="shared" ca="1" si="1011"/>
        <v>-1.2881058683701549E-4</v>
      </c>
      <c r="FG434" s="223">
        <f t="shared" ca="1" si="1012"/>
        <v>-6.2384512389378042E-5</v>
      </c>
      <c r="FH434" s="223">
        <f t="shared" ca="1" si="1013"/>
        <v>1.561476348992028E-4</v>
      </c>
      <c r="FI434" s="223">
        <f t="shared" ca="1" si="1014"/>
        <v>-6.0397685185776076E-6</v>
      </c>
      <c r="FJ434" s="223">
        <f t="shared" ca="1" si="1015"/>
        <v>-1.5350099335384153E-4</v>
      </c>
      <c r="FK434" s="223">
        <f t="shared" ca="1" si="1016"/>
        <v>7.3304284536854393E-5</v>
      </c>
      <c r="FL434" s="223">
        <f t="shared" ca="1" si="1017"/>
        <v>1.2137887405216906E-4</v>
      </c>
      <c r="FM434" s="223">
        <f t="shared" ca="1" si="1018"/>
        <v>-1.2649280820420345E-4</v>
      </c>
      <c r="FN434" s="223">
        <f t="shared" ca="1" si="1019"/>
        <v>-6.5949411755237248E-5</v>
      </c>
      <c r="FO434" s="223">
        <f t="shared" ca="1" si="1020"/>
        <v>1.5539200401057921E-4</v>
      </c>
      <c r="FP434" s="223">
        <f t="shared" ca="1" si="1021"/>
        <v>-2.143749823121802E-6</v>
      </c>
      <c r="FQ434" s="223">
        <f t="shared" ca="1" si="1022"/>
        <v>-1.5445260752091518E-4</v>
      </c>
      <c r="FR434" s="223">
        <f t="shared" ca="1" si="1023"/>
        <v>6.9825265529712018E-5</v>
      </c>
      <c r="FS434" s="223">
        <f t="shared" ca="1" si="1024"/>
        <v>1.238550029772312E-4</v>
      </c>
      <c r="FT434" s="223">
        <f t="shared" ca="1" si="1025"/>
        <v>-1.240988350336E-4</v>
      </c>
      <c r="FU434" s="223">
        <f t="shared" ca="1" si="1026"/>
        <v>-6.9474585661462448E-5</v>
      </c>
      <c r="FV434" s="223">
        <f t="shared" ca="1" si="1027"/>
        <v>1.5454277078922091E-4</v>
      </c>
      <c r="FW434" s="223">
        <f t="shared" ca="1" si="1028"/>
        <v>1.7535601870674638E-6</v>
      </c>
      <c r="FX434" s="223">
        <f t="shared" ca="1" si="1029"/>
        <v>-1.5531118521257319E-4</v>
      </c>
      <c r="FY434" s="223">
        <f t="shared" ca="1" si="1030"/>
        <v>6.6304186393549406E-5</v>
      </c>
      <c r="FZ434" s="223">
        <f t="shared" ca="1" si="1031"/>
        <v>1.2625652627973669E-4</v>
      </c>
      <c r="GA434" s="223">
        <f t="shared" ca="1" si="1032"/>
        <v>-1.2163010936512655E-4</v>
      </c>
      <c r="GB434" s="223">
        <f t="shared" ca="1" si="1033"/>
        <v>-7.2957910675107237E-5</v>
      </c>
      <c r="GC434" s="223">
        <f t="shared" ca="1" si="1034"/>
        <v>1.5360044678146555E-4</v>
      </c>
      <c r="GD434" s="223">
        <f t="shared" ca="1" si="1035"/>
        <v>5.6498139181698813E-6</v>
      </c>
      <c r="GE434" s="223">
        <f t="shared" ca="1" si="1036"/>
        <v>-1.5607620925371841E-4</v>
      </c>
      <c r="GF434" s="223">
        <f t="shared" ca="1" si="1037"/>
        <v>6.2743168094776493E-5</v>
      </c>
      <c r="GG434" s="223">
        <f t="shared" ca="1" si="1038"/>
        <v>1.2858199737184685E-4</v>
      </c>
      <c r="GH434" s="223">
        <f t="shared" ca="1" si="1039"/>
        <v>-1.1908811826681428E-4</v>
      </c>
      <c r="GI434" s="223">
        <f t="shared" ca="1" si="1040"/>
        <v>-7.6397288571433331E-5</v>
      </c>
      <c r="GJ434" s="223">
        <f t="shared" ca="1" si="1041"/>
        <v>1.5256559960805967E-4</v>
      </c>
      <c r="GK434" s="223">
        <f t="shared" ca="1" si="1042"/>
        <v>9.5426644126281573E-6</v>
      </c>
      <c r="GL434" s="223">
        <f t="shared" ca="1" si="1043"/>
        <v>-1.5674721882247308E-4</v>
      </c>
      <c r="GM434" s="223">
        <f t="shared" ca="1" si="1044"/>
        <v>5.9144355657661465E-5</v>
      </c>
      <c r="GN434" s="223">
        <f t="shared" ca="1" si="1045"/>
        <v>1.3083001547673073E-4</v>
      </c>
      <c r="GO434" s="223">
        <f t="shared" ca="1" si="1046"/>
        <v>-1.1647439293904962E-4</v>
      </c>
      <c r="GP434" s="223">
        <f t="shared" ca="1" si="1047"/>
        <v>-7.9790647597802593E-5</v>
      </c>
      <c r="GQ434" s="223">
        <f t="shared" ca="1" si="1048"/>
        <v>1.514388526222451E-4</v>
      </c>
      <c r="GR434" s="223">
        <f t="shared" ca="1" si="1049"/>
        <v>1.3429766762867456E-5</v>
      </c>
      <c r="GS434" s="223">
        <f t="shared" ca="1" si="1050"/>
        <v>-1.5732380972776676E-4</v>
      </c>
      <c r="GT434" s="223">
        <f t="shared" ca="1" si="1051"/>
        <v>5.5509916872248148E-5</v>
      </c>
      <c r="GU434" s="223">
        <f t="shared" ca="1" si="1052"/>
        <v>1.3299922647234079E-4</v>
      </c>
      <c r="GV434" s="223">
        <f t="shared" ca="1" si="1053"/>
        <v>-1.1379050779223652E-4</v>
      </c>
      <c r="GW434" s="223">
        <f t="shared" ca="1" si="1054"/>
        <v>-8.3135943721623413E-5</v>
      </c>
      <c r="GX434" s="223">
        <f t="shared" ca="1" si="1055"/>
        <v>1.5022088453427428E-4</v>
      </c>
      <c r="GY434" s="223">
        <f t="shared" ca="1" si="1056"/>
        <v>1.7308779523780118E-5</v>
      </c>
      <c r="GZ434" s="223">
        <f t="shared" ca="1" si="1057"/>
        <v>-1.5780563465279653E-4</v>
      </c>
      <c r="HA434" s="223">
        <f t="shared" ca="1" si="1058"/>
        <v>5.1842040988560476E-5</v>
      </c>
      <c r="HB434" s="223">
        <f t="shared" ca="1" si="1059"/>
        <v>1.3508832370708531E-4</v>
      </c>
      <c r="HC434" s="223">
        <f t="shared" ca="1" si="1060"/>
        <v>-1.1103807949843052E-4</v>
      </c>
      <c r="HD434" s="223">
        <f t="shared" ca="1" si="1061"/>
        <v>-8.6431161861599481E-5</v>
      </c>
      <c r="HE434" s="223">
        <f t="shared" ca="1" si="1062"/>
        <v>1.4891242900258065E-4</v>
      </c>
      <c r="HF434" s="223">
        <f t="shared" ca="1" si="1063"/>
        <v>2.117736612312462E-5</v>
      </c>
      <c r="HG434" s="223">
        <f t="shared" ca="1" si="1064"/>
        <v>-1.5819240336424422E-4</v>
      </c>
      <c r="HH434" s="223">
        <f t="shared" ca="1" si="1065"/>
        <v>4.8142937397880057E-5</v>
      </c>
      <c r="HI434" s="223">
        <f t="shared" ca="1" si="1066"/>
        <v>1.3709604878690642E-4</v>
      </c>
      <c r="HJ434" s="223">
        <f t="shared" ca="1" si="1067"/>
        <v>-1.0821876601751587E-4</v>
      </c>
      <c r="HK434" s="223">
        <f t="shared" ca="1" si="1068"/>
        <v>-8.9674317101539412E-5</v>
      </c>
      <c r="HL434" s="223">
        <f t="shared" ca="1" si="1069"/>
        <v>1.4751427419185023E-4</v>
      </c>
      <c r="HM434" s="223">
        <f t="shared" ca="1" si="1070"/>
        <v>2.5033196268989263E-5</v>
      </c>
      <c r="HN434" s="223">
        <f t="shared" ca="1" si="1071"/>
        <v>-1.5848388288710021E-4</v>
      </c>
      <c r="HO434" s="223">
        <f t="shared" ca="1" si="1072"/>
        <v>4.4414834301891528E-5</v>
      </c>
      <c r="HP434" s="223">
        <f t="shared" ca="1" si="1073"/>
        <v>1.3902119233328536E-4</v>
      </c>
      <c r="HQ434" s="223">
        <f t="shared" ca="1" si="1074"/>
        <v>-1.0533426559851253E-4</v>
      </c>
      <c r="HR434" s="223">
        <f t="shared" ca="1" si="1075"/>
        <v>-9.2863455885996049E-5</v>
      </c>
      <c r="HS434" s="223">
        <f t="shared" ca="1" si="1076"/>
        <v>1.4602726229826063E-4</v>
      </c>
      <c r="HT434" s="223">
        <f t="shared" ca="1" si="1077"/>
        <v>2.8873947353472965E-5</v>
      </c>
      <c r="HU434" s="223">
        <f t="shared" ca="1" si="1078"/>
        <v>-1.5867989764499908E-4</v>
      </c>
      <c r="HV434" s="223">
        <f t="shared" ca="1" si="1079"/>
        <v>4.0659977370497148E-5</v>
      </c>
      <c r="HW434" s="223">
        <f t="shared" ca="1" si="1080"/>
        <v>1.4086259471174448E-4</v>
      </c>
      <c r="HX434" s="223">
        <f t="shared" ca="1" si="1081"/>
        <v>-1.0238631575661455E-4</v>
      </c>
      <c r="HY434" s="223">
        <f t="shared" ca="1" si="1082"/>
        <v>-9.599665719701524E-5</v>
      </c>
      <c r="HZ434" s="223">
        <f t="shared" ca="1" si="1083"/>
        <v>1.4445228904217354E-4</v>
      </c>
      <c r="IA434" s="223">
        <f t="shared" ca="1" si="1084"/>
        <v>3.2697305851737358E-5</v>
      </c>
      <c r="IB434" s="223">
        <f t="shared" ca="1" si="1085"/>
        <v>-1.587803295659801E-4</v>
      </c>
      <c r="IC434" s="223">
        <f t="shared" ca="1" si="1086"/>
        <v>3.6880628389109261E-5</v>
      </c>
      <c r="ID434" s="223">
        <f t="shared" ca="1" si="1087"/>
        <v>1.426191467303409E-4</v>
      </c>
      <c r="IE434" s="223">
        <f t="shared" ca="1" si="1088"/>
        <v>-1.7078075681300803E-4</v>
      </c>
      <c r="IF434" s="223">
        <f t="shared" ca="1" si="1089"/>
        <v>-9.9072033711285136E-5</v>
      </c>
      <c r="IG434" s="223">
        <f t="shared" ca="1" si="1090"/>
        <v>1.4279030312858642E-4</v>
      </c>
      <c r="IH434" s="223">
        <f t="shared" ca="1" si="1091"/>
        <v>3.6500968715587699E-5</v>
      </c>
      <c r="II434" s="223">
        <f t="shared" ca="1" si="1092"/>
        <v>-1.587851181536095E-4</v>
      </c>
      <c r="IJ434" s="223">
        <f t="shared" ca="1" si="1093"/>
        <v>3.307906389623528E-5</v>
      </c>
      <c r="IK434" s="223">
        <f t="shared" ca="1" si="1094"/>
        <v>1.4428979030782035E-4</v>
      </c>
      <c r="IL434" s="223">
        <f t="shared" ca="1" si="1095"/>
        <v>-9.6307207893073373E-5</v>
      </c>
      <c r="IM434" s="223">
        <f t="shared" ca="1" si="1096"/>
        <v>-1.0208773293698929E-4</v>
      </c>
      <c r="IN434" s="223">
        <f t="shared" ca="1" si="1097"/>
        <v>1.4104230567566796E-4</v>
      </c>
      <c r="IO434" s="223">
        <f t="shared" ca="1" si="1098"/>
        <v>4.0282644760742862E-5</v>
      </c>
      <c r="IP434" s="223">
        <f t="shared" ca="1" si="1099"/>
        <v>-1.5869426052342111E-4</v>
      </c>
      <c r="IQ434" s="223">
        <f t="shared" ca="1" si="1100"/>
        <v>2.925757381217608E-5</v>
      </c>
      <c r="IR434" s="223">
        <f t="shared" ca="1" si="1101"/>
        <v>1.4587351911096106E-4</v>
      </c>
      <c r="IS434" s="223">
        <f t="shared" ca="1" si="1102"/>
        <v>-9.3179711698694725E-5</v>
      </c>
      <c r="IT434" s="223">
        <f t="shared" ca="1" si="1103"/>
        <v>-1.0504193832967161E-4</v>
      </c>
      <c r="IU434" s="223">
        <f t="shared" ca="1" si="1104"/>
        <v>1.3920934961172195E-4</v>
      </c>
      <c r="IV434" s="223">
        <f t="shared" ca="1" si="1105"/>
        <v>4.4040056046959281E-5</v>
      </c>
      <c r="IW434" s="223">
        <f t="shared" ca="1" si="1106"/>
        <v>-1.58507811404654E-4</v>
      </c>
      <c r="IX434" s="223">
        <f t="shared" ca="1" si="1107"/>
        <v>2.5418460059663576E-5</v>
      </c>
      <c r="IY434" s="223">
        <f t="shared" ca="1" si="1108"/>
        <v>1.4736937916075157E-4</v>
      </c>
      <c r="IZ434" s="223">
        <f t="shared" ca="1" si="1109"/>
        <v>-8.9996087530202606E-5</v>
      </c>
      <c r="JA434" s="223">
        <f t="shared" ca="1" si="1110"/>
        <v>-1.0793287038648211E-4</v>
      </c>
      <c r="JB434" s="223">
        <f t="shared" ca="1" si="1111"/>
        <v>1.3729253904094267E-4</v>
      </c>
    </row>
    <row r="435" spans="2:262">
      <c r="B435" s="230">
        <v>74</v>
      </c>
      <c r="C435" s="229">
        <f t="shared" si="1112"/>
        <v>1.4453125000000009E-3</v>
      </c>
      <c r="D435" s="226">
        <f t="shared" ca="1" si="855"/>
        <v>57.80940976519917</v>
      </c>
      <c r="E435" s="225">
        <f ca="1">CB361</f>
        <v>-0.29059023480083296</v>
      </c>
      <c r="F435" s="224">
        <v>74</v>
      </c>
      <c r="G435" s="223">
        <f t="shared" ca="1" si="856"/>
        <v>-1.7619498275762537E-4</v>
      </c>
      <c r="H435" s="223">
        <f t="shared" ca="1" si="857"/>
        <v>2.5544037563943639E-4</v>
      </c>
      <c r="I435" s="223">
        <f t="shared" ca="1" si="858"/>
        <v>5.206108590277025E-5</v>
      </c>
      <c r="J435" s="223">
        <f t="shared" ca="1" si="859"/>
        <v>-2.8073999967666519E-4</v>
      </c>
      <c r="K435" s="223">
        <f t="shared" ca="1" si="860"/>
        <v>8.4367425352186199E-5</v>
      </c>
      <c r="L435" s="223">
        <f t="shared" ca="1" si="861"/>
        <v>2.3974077529656632E-4</v>
      </c>
      <c r="M435" s="223">
        <f t="shared" ca="1" si="862"/>
        <v>-2.0087193877560189E-4</v>
      </c>
      <c r="N435" s="223">
        <f t="shared" ca="1" si="863"/>
        <v>-1.4212497565414009E-4</v>
      </c>
      <c r="O435" s="223">
        <f t="shared" ca="1" si="864"/>
        <v>2.6993904308198152E-4</v>
      </c>
      <c r="P435" s="223">
        <f t="shared" ca="1" si="865"/>
        <v>1.0945301152190992E-5</v>
      </c>
      <c r="Q435" s="223">
        <f t="shared" ca="1" si="866"/>
        <v>-2.7525802556809084E-4</v>
      </c>
      <c r="R435" s="223">
        <f t="shared" ca="1" si="867"/>
        <v>1.2281918799251338E-4</v>
      </c>
      <c r="S435" s="223">
        <f t="shared" ca="1" si="868"/>
        <v>2.1557276878010368E-4</v>
      </c>
      <c r="T435" s="223">
        <f t="shared" ca="1" si="869"/>
        <v>-2.2757900827338219E-4</v>
      </c>
      <c r="U435" s="223">
        <f t="shared" ca="1" si="870"/>
        <v>-1.0497839203515789E-4</v>
      </c>
      <c r="V435" s="223">
        <f t="shared" ca="1" si="871"/>
        <v>2.7859434543869806E-4</v>
      </c>
      <c r="W435" s="223">
        <f t="shared" ca="1" si="872"/>
        <v>-3.0407416314295438E-5</v>
      </c>
      <c r="X435" s="223">
        <f t="shared" ca="1" si="873"/>
        <v>-2.6381754646581619E-4</v>
      </c>
      <c r="Y435" s="223">
        <f t="shared" ca="1" si="874"/>
        <v>1.5861228611809838E-4</v>
      </c>
      <c r="Z435" s="223">
        <f t="shared" ca="1" si="875"/>
        <v>1.8673826283412947E-4</v>
      </c>
      <c r="AA435" s="223">
        <f t="shared" ca="1" si="876"/>
        <v>-2.4935967951461851E-4</v>
      </c>
      <c r="AB435" s="223">
        <f t="shared" ca="1" si="877"/>
        <v>-6.555934325596395E-5</v>
      </c>
      <c r="AC435" s="223">
        <f t="shared" ca="1" si="878"/>
        <v>2.8121892155196632E-4</v>
      </c>
      <c r="AD435" s="223">
        <f t="shared" ca="1" si="879"/>
        <v>-7.1101905045832815E-5</v>
      </c>
      <c r="AE435" s="223">
        <f t="shared" ca="1" si="880"/>
        <v>-2.4666621419296392E-4</v>
      </c>
      <c r="AF435" s="223">
        <f t="shared" ca="1" si="881"/>
        <v>1.9097190724715917E-4</v>
      </c>
      <c r="AG435" s="223">
        <f t="shared" ca="1" si="882"/>
        <v>1.5386143743419594E-4</v>
      </c>
      <c r="AH435" s="223">
        <f t="shared" ca="1" si="883"/>
        <v>-2.6574246674303096E-4</v>
      </c>
      <c r="AI435" s="223">
        <f t="shared" ca="1" si="884"/>
        <v>-2.4721132679877186E-5</v>
      </c>
      <c r="AJ435" s="223">
        <f t="shared" ca="1" si="885"/>
        <v>2.7775595727496896E-4</v>
      </c>
      <c r="AK435" s="223">
        <f t="shared" ca="1" si="886"/>
        <v>-1.1025725225587282E-4</v>
      </c>
      <c r="AL435" s="223">
        <f t="shared" ca="1" si="887"/>
        <v>-2.2417530329742609E-4</v>
      </c>
      <c r="AM435" s="223">
        <f t="shared" ca="1" si="888"/>
        <v>2.1919756330602709E-4</v>
      </c>
      <c r="AN435" s="223">
        <f t="shared" ca="1" si="889"/>
        <v>1.1765397656451539E-4</v>
      </c>
      <c r="AO435" s="223">
        <f t="shared" ca="1" si="890"/>
        <v>-2.7637273208998758E-4</v>
      </c>
      <c r="AP435" s="223">
        <f t="shared" ca="1" si="891"/>
        <v>1.6652215762647606E-5</v>
      </c>
      <c r="AQ435" s="223">
        <f t="shared" ca="1" si="892"/>
        <v>2.6828041532639483E-4</v>
      </c>
      <c r="AR435" s="223">
        <f t="shared" ca="1" si="893"/>
        <v>-1.4702586292370695E-4</v>
      </c>
      <c r="AS435" s="223">
        <f t="shared" ca="1" si="894"/>
        <v>-1.968316740791244E-4</v>
      </c>
      <c r="AT435" s="223">
        <f t="shared" ca="1" si="895"/>
        <v>2.4267825408051983E-4</v>
      </c>
      <c r="AU435" s="223">
        <f t="shared" ca="1" si="896"/>
        <v>7.8899662408934973E-5</v>
      </c>
      <c r="AV435" s="223">
        <f t="shared" ca="1" si="897"/>
        <v>-2.8102036241338038E-4</v>
      </c>
      <c r="AW435" s="223">
        <f t="shared" ca="1" si="898"/>
        <v>5.7665094022431684E-5</v>
      </c>
      <c r="AX435" s="223">
        <f t="shared" ca="1" si="899"/>
        <v>2.5299741257396135E-4</v>
      </c>
      <c r="AY435" s="223">
        <f t="shared" ca="1" si="900"/>
        <v>-1.8061180766699449E-4</v>
      </c>
      <c r="AZ435" s="223">
        <f t="shared" ca="1" si="901"/>
        <v>-1.6522723353480092E-4</v>
      </c>
      <c r="BA435" s="223">
        <f t="shared" ca="1" si="902"/>
        <v>2.6090569352540407E-4</v>
      </c>
      <c r="BB435" s="223">
        <f t="shared" ca="1" si="903"/>
        <v>3.843740883362399E-5</v>
      </c>
      <c r="BC435" s="223">
        <f t="shared" ca="1" si="904"/>
        <v>-2.79584750552223E-4</v>
      </c>
      <c r="BD435" s="223">
        <f t="shared" ca="1" si="905"/>
        <v>9.7429697141152225E-5</v>
      </c>
      <c r="BE435" s="223">
        <f t="shared" ca="1" si="906"/>
        <v>2.3223777987366694E-4</v>
      </c>
      <c r="BF435" s="223">
        <f t="shared" ca="1" si="907"/>
        <v>-2.1028805220922874E-4</v>
      </c>
      <c r="BG435" s="223">
        <f t="shared" ca="1" si="908"/>
        <v>-1.3004612235905597E-4</v>
      </c>
      <c r="BH435" s="223">
        <f t="shared" ca="1" si="909"/>
        <v>2.7348531262227991E-4</v>
      </c>
      <c r="BI435" s="223">
        <f t="shared" ca="1" si="910"/>
        <v>-2.8568985646676881E-6</v>
      </c>
      <c r="BJ435" s="223">
        <f t="shared" ca="1" si="911"/>
        <v>-2.7209697316786323E-4</v>
      </c>
      <c r="BK435" s="223">
        <f t="shared" ca="1" si="912"/>
        <v>1.350852415475894E-4</v>
      </c>
      <c r="BL435" s="223">
        <f t="shared" ca="1" si="913"/>
        <v>2.0645090058084436E-4</v>
      </c>
      <c r="BM435" s="223">
        <f t="shared" ca="1" si="914"/>
        <v>-2.3541219547623855E-4</v>
      </c>
      <c r="BN435" s="223">
        <f t="shared" ca="1" si="915"/>
        <v>-9.2049905364366714E-5</v>
      </c>
      <c r="BO435" s="223">
        <f t="shared" ca="1" si="916"/>
        <v>2.8014480060726377E-4</v>
      </c>
      <c r="BP435" s="223">
        <f t="shared" ca="1" si="917"/>
        <v>-4.4089362736666744E-5</v>
      </c>
      <c r="BQ435" s="223">
        <f t="shared" ca="1" si="918"/>
        <v>-2.5871911802811368E-4</v>
      </c>
      <c r="BR435" s="223">
        <f t="shared" ca="1" si="919"/>
        <v>1.6981659842243559E-4</v>
      </c>
      <c r="BS435" s="223">
        <f t="shared" ca="1" si="920"/>
        <v>1.7619498275762424E-4</v>
      </c>
      <c r="BT435" s="223">
        <f t="shared" ca="1" si="921"/>
        <v>-2.5544037563943607E-4</v>
      </c>
      <c r="BU435" s="223">
        <f t="shared" ca="1" si="922"/>
        <v>-5.2061085902769302E-5</v>
      </c>
      <c r="BV435" s="223">
        <f t="shared" ca="1" si="923"/>
        <v>2.8073999967666524E-4</v>
      </c>
      <c r="BW435" s="223">
        <f t="shared" ca="1" si="924"/>
        <v>-8.436742535218689E-5</v>
      </c>
      <c r="BX435" s="223">
        <f t="shared" ca="1" si="925"/>
        <v>-2.3974077529656721E-4</v>
      </c>
      <c r="BY435" s="223">
        <f t="shared" ca="1" si="926"/>
        <v>2.0087193877560167E-4</v>
      </c>
      <c r="BZ435" s="223">
        <f t="shared" ca="1" si="927"/>
        <v>1.4212497565414204E-4</v>
      </c>
      <c r="CA435" s="223">
        <f t="shared" ca="1" si="928"/>
        <v>-2.6993904308198261E-4</v>
      </c>
      <c r="CB435" s="223">
        <f t="shared" ca="1" si="929"/>
        <v>-1.0945301152189284E-5</v>
      </c>
      <c r="CC435" s="223">
        <f t="shared" ca="1" si="930"/>
        <v>2.7525802556809106E-4</v>
      </c>
      <c r="CD435" s="223">
        <f t="shared" ca="1" si="931"/>
        <v>-1.2281918799251042E-4</v>
      </c>
      <c r="CE435" s="223">
        <f t="shared" ca="1" si="932"/>
        <v>-2.1557276878010192E-4</v>
      </c>
      <c r="CF435" s="223">
        <f t="shared" ca="1" si="933"/>
        <v>2.2757900827338203E-4</v>
      </c>
      <c r="CG435" s="223">
        <f t="shared" ca="1" si="934"/>
        <v>1.0497839203515999E-4</v>
      </c>
      <c r="CH435" s="223">
        <f t="shared" ca="1" si="935"/>
        <v>-2.7859434543869746E-4</v>
      </c>
      <c r="CI435" s="223">
        <f t="shared" ca="1" si="936"/>
        <v>3.0407416314297145E-5</v>
      </c>
      <c r="CJ435" s="223">
        <f t="shared" ca="1" si="937"/>
        <v>2.6381754646581629E-4</v>
      </c>
      <c r="CK435" s="223">
        <f t="shared" ca="1" si="938"/>
        <v>-1.5861228611809651E-4</v>
      </c>
      <c r="CL435" s="223">
        <f t="shared" ca="1" si="939"/>
        <v>-1.8673826283412671E-4</v>
      </c>
      <c r="CM435" s="223">
        <f t="shared" ca="1" si="940"/>
        <v>2.493596795146184E-4</v>
      </c>
      <c r="CN435" s="223">
        <f t="shared" ca="1" si="941"/>
        <v>6.5559343255966172E-5</v>
      </c>
      <c r="CO435" s="223">
        <f t="shared" ca="1" si="942"/>
        <v>-2.8121892155196632E-4</v>
      </c>
      <c r="CP435" s="223">
        <f t="shared" ca="1" si="943"/>
        <v>7.1101905045834455E-5</v>
      </c>
      <c r="CQ435" s="223">
        <f t="shared" ca="1" si="944"/>
        <v>2.4666621419296408E-4</v>
      </c>
      <c r="CR435" s="223">
        <f t="shared" ca="1" si="945"/>
        <v>-1.9097190724715751E-4</v>
      </c>
      <c r="CS435" s="223">
        <f t="shared" ca="1" si="946"/>
        <v>-1.5386143743419283E-4</v>
      </c>
      <c r="CT435" s="223">
        <f t="shared" ca="1" si="947"/>
        <v>2.6574246674303085E-4</v>
      </c>
      <c r="CU435" s="223">
        <f t="shared" ca="1" si="948"/>
        <v>2.4721132679879435E-5</v>
      </c>
      <c r="CV435" s="223">
        <f t="shared" ca="1" si="949"/>
        <v>-2.7775595727496966E-4</v>
      </c>
      <c r="CW435" s="223">
        <f t="shared" ca="1" si="950"/>
        <v>1.1025725225587439E-4</v>
      </c>
      <c r="CX435" s="223">
        <f t="shared" ca="1" si="951"/>
        <v>2.2417530329742625E-4</v>
      </c>
      <c r="CY435" s="223">
        <f t="shared" ca="1" si="952"/>
        <v>-2.1919756330602568E-4</v>
      </c>
      <c r="CZ435" s="223">
        <f t="shared" ca="1" si="953"/>
        <v>-1.17653976564512E-4</v>
      </c>
      <c r="DA435" s="223">
        <f t="shared" ca="1" si="954"/>
        <v>2.763727320899879E-4</v>
      </c>
      <c r="DB435" s="223">
        <f t="shared" ca="1" si="955"/>
        <v>-1.6652215762647307E-5</v>
      </c>
      <c r="DC435" s="223">
        <f t="shared" ca="1" si="956"/>
        <v>-2.6828041532639613E-4</v>
      </c>
      <c r="DD435" s="223">
        <f t="shared" ca="1" si="957"/>
        <v>1.4702586292371014E-4</v>
      </c>
      <c r="DE435" s="223">
        <f t="shared" ca="1" si="958"/>
        <v>1.9683167407912462E-4</v>
      </c>
      <c r="DF435" s="223">
        <f t="shared" ca="1" si="959"/>
        <v>-2.4267825408051967E-4</v>
      </c>
      <c r="DG435" s="223">
        <f t="shared" ca="1" si="960"/>
        <v>-7.8899662408931409E-5</v>
      </c>
      <c r="DH435" s="223">
        <f t="shared" ca="1" si="961"/>
        <v>2.8102036241338038E-4</v>
      </c>
      <c r="DI435" s="223">
        <f t="shared" ca="1" si="962"/>
        <v>-5.7665094022431399E-5</v>
      </c>
      <c r="DJ435" s="223">
        <f t="shared" ca="1" si="963"/>
        <v>-2.5299741257396325E-4</v>
      </c>
      <c r="DK435" s="223">
        <f t="shared" ca="1" si="964"/>
        <v>1.8061180766699731E-4</v>
      </c>
      <c r="DL435" s="223">
        <f t="shared" ca="1" si="965"/>
        <v>1.6522723353480114E-4</v>
      </c>
      <c r="DM435" s="223">
        <f t="shared" ca="1" si="966"/>
        <v>-2.609056935254039E-4</v>
      </c>
      <c r="DN435" s="223">
        <f t="shared" ca="1" si="967"/>
        <v>-3.843740883362033E-5</v>
      </c>
      <c r="DO435" s="223">
        <f t="shared" ca="1" si="968"/>
        <v>2.7958475055222306E-4</v>
      </c>
      <c r="DP435" s="223">
        <f t="shared" ca="1" si="969"/>
        <v>-9.7429697141151954E-5</v>
      </c>
      <c r="DQ435" s="223">
        <f t="shared" ca="1" si="970"/>
        <v>-2.3223777987366932E-4</v>
      </c>
      <c r="DR435" s="223">
        <f t="shared" ca="1" si="971"/>
        <v>2.1028805220923123E-4</v>
      </c>
      <c r="DS435" s="223">
        <f t="shared" ca="1" si="972"/>
        <v>1.3004612235905619E-4</v>
      </c>
      <c r="DT435" s="223">
        <f t="shared" ca="1" si="973"/>
        <v>-2.734853126222798E-4</v>
      </c>
      <c r="DU435" s="223">
        <f t="shared" ca="1" si="974"/>
        <v>2.8568985646634326E-6</v>
      </c>
      <c r="DV435" s="223">
        <f t="shared" ca="1" si="975"/>
        <v>2.7209697316786329E-4</v>
      </c>
      <c r="DW435" s="223">
        <f t="shared" ca="1" si="976"/>
        <v>-1.3508524154758918E-4</v>
      </c>
      <c r="DX435" s="223">
        <f t="shared" ca="1" si="977"/>
        <v>-2.0645090058084726E-4</v>
      </c>
      <c r="DY435" s="223">
        <f t="shared" ca="1" si="978"/>
        <v>2.3541219547624056E-4</v>
      </c>
      <c r="DZ435" s="223">
        <f t="shared" ca="1" si="979"/>
        <v>9.2049905364366985E-5</v>
      </c>
      <c r="EA435" s="223">
        <f t="shared" ca="1" si="980"/>
        <v>-2.8014480060726372E-4</v>
      </c>
      <c r="EB435" s="223">
        <f t="shared" ca="1" si="981"/>
        <v>4.4089362736662556E-5</v>
      </c>
      <c r="EC435" s="223">
        <f t="shared" ca="1" si="982"/>
        <v>2.5871911802811221E-4</v>
      </c>
      <c r="ED435" s="223">
        <f t="shared" ca="1" si="983"/>
        <v>-1.6981659842243537E-4</v>
      </c>
      <c r="EE435" s="223">
        <f t="shared" ca="1" si="984"/>
        <v>-1.7619498275762754E-4</v>
      </c>
      <c r="EF435" s="223">
        <f t="shared" ca="1" si="985"/>
        <v>2.5544037563943764E-4</v>
      </c>
      <c r="EG435" s="223">
        <f t="shared" ca="1" si="986"/>
        <v>5.2061085902769586E-5</v>
      </c>
      <c r="EH435" s="223">
        <f t="shared" ca="1" si="987"/>
        <v>-2.8073999967666524E-4</v>
      </c>
      <c r="EI435" s="223">
        <f t="shared" ca="1" si="988"/>
        <v>8.4367425352182825E-5</v>
      </c>
      <c r="EJ435" s="223">
        <f t="shared" ca="1" si="989"/>
        <v>2.3974077529656526E-4</v>
      </c>
      <c r="EK435" s="223">
        <f t="shared" ca="1" si="990"/>
        <v>-2.0087193877560148E-4</v>
      </c>
      <c r="EL435" s="223">
        <f t="shared" ca="1" si="991"/>
        <v>-1.4212497565414229E-4</v>
      </c>
      <c r="EM435" s="223">
        <f t="shared" ca="1" si="992"/>
        <v>2.699390430819825E-4</v>
      </c>
      <c r="EN435" s="223">
        <f t="shared" ca="1" si="993"/>
        <v>1.0945301152189555E-5</v>
      </c>
      <c r="EO435" s="223">
        <f t="shared" ca="1" si="994"/>
        <v>-2.7525802556809117E-4</v>
      </c>
      <c r="EP435" s="223">
        <f t="shared" ca="1" si="995"/>
        <v>1.2281918799251021E-4</v>
      </c>
      <c r="EQ435" s="223">
        <f t="shared" ca="1" si="996"/>
        <v>2.1557276878010211E-4</v>
      </c>
      <c r="ER435" s="223">
        <f t="shared" ca="1" si="997"/>
        <v>-2.2757900827338187E-4</v>
      </c>
      <c r="ES435" s="223">
        <f t="shared" ca="1" si="998"/>
        <v>-1.049783920351602E-4</v>
      </c>
      <c r="ET435" s="223">
        <f t="shared" ca="1" si="999"/>
        <v>2.785943454386974E-4</v>
      </c>
      <c r="EU435" s="223">
        <f t="shared" ca="1" si="1000"/>
        <v>-3.0407416314288919E-5</v>
      </c>
      <c r="EV435" s="223">
        <f t="shared" ca="1" si="1001"/>
        <v>-2.6381754646581364E-4</v>
      </c>
      <c r="EW435" s="223">
        <f t="shared" ca="1" si="1002"/>
        <v>1.5861228611810288E-4</v>
      </c>
      <c r="EX435" s="223">
        <f t="shared" ca="1" si="1003"/>
        <v>1.867382628341269E-4</v>
      </c>
      <c r="EY435" s="223">
        <f t="shared" ca="1" si="1004"/>
        <v>-2.4935967951461823E-4</v>
      </c>
      <c r="EZ435" s="223">
        <f t="shared" ca="1" si="1005"/>
        <v>-6.5559343255966416E-5</v>
      </c>
      <c r="FA435" s="223">
        <f t="shared" ca="1" si="1006"/>
        <v>2.8121892155196632E-4</v>
      </c>
      <c r="FB435" s="223">
        <f t="shared" ca="1" si="1007"/>
        <v>-7.1101905045826473E-5</v>
      </c>
      <c r="FC435" s="223">
        <f t="shared" ca="1" si="1008"/>
        <v>-2.4666621419296034E-4</v>
      </c>
      <c r="FD435" s="223">
        <f t="shared" ca="1" si="1009"/>
        <v>1.9097190724716315E-4</v>
      </c>
      <c r="FE435" s="223">
        <f t="shared" ca="1" si="1010"/>
        <v>1.5386143743419307E-4</v>
      </c>
      <c r="FF435" s="223">
        <f t="shared" ca="1" si="1011"/>
        <v>-2.6574246674303074E-4</v>
      </c>
      <c r="FG435" s="223">
        <f t="shared" ca="1" si="1012"/>
        <v>-2.4721132679879706E-5</v>
      </c>
      <c r="FH435" s="223">
        <f t="shared" ca="1" si="1013"/>
        <v>2.7775595727496966E-4</v>
      </c>
      <c r="FI435" s="223">
        <f t="shared" ca="1" si="1014"/>
        <v>-1.1025725225586677E-4</v>
      </c>
      <c r="FJ435" s="223">
        <f t="shared" ca="1" si="1015"/>
        <v>-2.2417530329743124E-4</v>
      </c>
      <c r="FK435" s="223">
        <f t="shared" ca="1" si="1016"/>
        <v>2.1919756330603051E-4</v>
      </c>
      <c r="FL435" s="223">
        <f t="shared" ca="1" si="1017"/>
        <v>1.1765397656451229E-4</v>
      </c>
      <c r="FM435" s="223">
        <f t="shared" ca="1" si="1018"/>
        <v>-2.7637273208998785E-4</v>
      </c>
      <c r="FN435" s="223">
        <f t="shared" ca="1" si="1019"/>
        <v>1.6652215762647063E-5</v>
      </c>
      <c r="FO435" s="223">
        <f t="shared" ca="1" si="1020"/>
        <v>2.6828041532639624E-4</v>
      </c>
      <c r="FP435" s="223">
        <f t="shared" ca="1" si="1021"/>
        <v>-1.470258629237031E-4</v>
      </c>
      <c r="FQ435" s="223">
        <f t="shared" ca="1" si="1022"/>
        <v>-1.9683167407913053E-4</v>
      </c>
      <c r="FR435" s="223">
        <f t="shared" ca="1" si="1023"/>
        <v>2.426782540805236E-4</v>
      </c>
      <c r="FS435" s="223">
        <f t="shared" ca="1" si="1024"/>
        <v>7.8899662408931639E-5</v>
      </c>
      <c r="FT435" s="223">
        <f t="shared" ca="1" si="1025"/>
        <v>-2.8102036241338033E-4</v>
      </c>
      <c r="FU435" s="223">
        <f t="shared" ca="1" si="1026"/>
        <v>5.7665094022431155E-5</v>
      </c>
      <c r="FV435" s="223">
        <f t="shared" ca="1" si="1027"/>
        <v>2.5299741257396336E-4</v>
      </c>
      <c r="FW435" s="223">
        <f t="shared" ca="1" si="1028"/>
        <v>-1.8061180766699097E-4</v>
      </c>
      <c r="FX435" s="223">
        <f t="shared" ca="1" si="1029"/>
        <v>-1.6522723353480786E-4</v>
      </c>
      <c r="FY435" s="223">
        <f t="shared" ca="1" si="1030"/>
        <v>2.6090569352540678E-4</v>
      </c>
      <c r="FZ435" s="223">
        <f t="shared" ca="1" si="1031"/>
        <v>3.8437408833620602E-5</v>
      </c>
      <c r="GA435" s="223">
        <f t="shared" ca="1" si="1032"/>
        <v>-2.7958475055222311E-4</v>
      </c>
      <c r="GB435" s="223">
        <f t="shared" ca="1" si="1033"/>
        <v>9.7429697141151724E-5</v>
      </c>
      <c r="GC435" s="223">
        <f t="shared" ca="1" si="1034"/>
        <v>2.3223777987366946E-4</v>
      </c>
      <c r="GD435" s="223">
        <f t="shared" ca="1" si="1035"/>
        <v>-2.102880522092257E-4</v>
      </c>
      <c r="GE435" s="223">
        <f t="shared" ca="1" si="1036"/>
        <v>-1.3004612235906354E-4</v>
      </c>
      <c r="GF435" s="223">
        <f t="shared" ca="1" si="1037"/>
        <v>2.7348531262228165E-4</v>
      </c>
      <c r="GG435" s="223">
        <f t="shared" ca="1" si="1038"/>
        <v>-2.8568985646711305E-6</v>
      </c>
      <c r="GH435" s="223">
        <f t="shared" ca="1" si="1039"/>
        <v>-2.720969731678634E-4</v>
      </c>
      <c r="GI435" s="223">
        <f t="shared" ca="1" si="1040"/>
        <v>1.3508524154758894E-4</v>
      </c>
      <c r="GJ435" s="223">
        <f t="shared" ca="1" si="1041"/>
        <v>2.0645090058084745E-4</v>
      </c>
      <c r="GK435" s="223">
        <f t="shared" ca="1" si="1042"/>
        <v>-2.3541219547623606E-4</v>
      </c>
      <c r="GL435" s="223">
        <f t="shared" ca="1" si="1043"/>
        <v>-9.2049905364374792E-5</v>
      </c>
      <c r="GM435" s="223">
        <f t="shared" ca="1" si="1044"/>
        <v>2.8014480060726442E-4</v>
      </c>
      <c r="GN435" s="223">
        <f t="shared" ca="1" si="1045"/>
        <v>-4.4089362736670146E-5</v>
      </c>
      <c r="GO435" s="223">
        <f t="shared" ca="1" si="1046"/>
        <v>-2.5871911802811232E-4</v>
      </c>
      <c r="GP435" s="223">
        <f t="shared" ca="1" si="1047"/>
        <v>1.6981659842243516E-4</v>
      </c>
      <c r="GQ435" s="223">
        <f t="shared" ca="1" si="1048"/>
        <v>1.7619498275762776E-4</v>
      </c>
      <c r="GR435" s="223">
        <f t="shared" ca="1" si="1049"/>
        <v>-2.5544037563943417E-4</v>
      </c>
      <c r="GS435" s="223">
        <f t="shared" ca="1" si="1050"/>
        <v>-5.2061085902777691E-5</v>
      </c>
      <c r="GT435" s="223">
        <f t="shared" ca="1" si="1051"/>
        <v>2.8073999967666481E-4</v>
      </c>
      <c r="GU435" s="223">
        <f t="shared" ca="1" si="1052"/>
        <v>-8.4367425352190157E-5</v>
      </c>
      <c r="GV435" s="223">
        <f t="shared" ca="1" si="1053"/>
        <v>-2.397407752965654E-4</v>
      </c>
      <c r="GW435" s="223">
        <f t="shared" ca="1" si="1054"/>
        <v>2.0087193877560129E-4</v>
      </c>
      <c r="GX435" s="223">
        <f t="shared" ca="1" si="1055"/>
        <v>1.4212497565414247E-4</v>
      </c>
      <c r="GY435" s="223">
        <f t="shared" ca="1" si="1056"/>
        <v>-2.6993904308198017E-4</v>
      </c>
      <c r="GZ435" s="223">
        <f t="shared" ca="1" si="1057"/>
        <v>-1.0945301152197795E-5</v>
      </c>
      <c r="HA435" s="223">
        <f t="shared" ca="1" si="1058"/>
        <v>2.752580255680896E-4</v>
      </c>
      <c r="HB435" s="223">
        <f t="shared" ca="1" si="1059"/>
        <v>-1.2281918799251712E-4</v>
      </c>
      <c r="HC435" s="223">
        <f t="shared" ca="1" si="1060"/>
        <v>-2.155727687801023E-4</v>
      </c>
      <c r="HD435" s="223">
        <f t="shared" ca="1" si="1061"/>
        <v>2.2757900827338171E-4</v>
      </c>
      <c r="HE435" s="223">
        <f t="shared" ca="1" si="1062"/>
        <v>1.0497839203516049E-4</v>
      </c>
      <c r="HF435" s="223">
        <f t="shared" ca="1" si="1063"/>
        <v>-2.785943454386974E-4</v>
      </c>
      <c r="HG435" s="223">
        <f t="shared" ca="1" si="1064"/>
        <v>3.0407416314288648E-5</v>
      </c>
      <c r="HH435" s="223">
        <f t="shared" ca="1" si="1065"/>
        <v>2.6381754646581375E-4</v>
      </c>
      <c r="HI435" s="223">
        <f t="shared" ca="1" si="1066"/>
        <v>-1.5861228611810266E-4</v>
      </c>
      <c r="HJ435" s="223">
        <f t="shared" ca="1" si="1067"/>
        <v>-1.8673826283412709E-4</v>
      </c>
      <c r="HK435" s="223">
        <f t="shared" ca="1" si="1068"/>
        <v>2.4935967951461807E-4</v>
      </c>
      <c r="HL435" s="223">
        <f t="shared" ca="1" si="1069"/>
        <v>6.5559343255966714E-5</v>
      </c>
      <c r="HM435" s="223">
        <f t="shared" ca="1" si="1070"/>
        <v>-2.8121892155196632E-4</v>
      </c>
      <c r="HN435" s="223">
        <f t="shared" ca="1" si="1071"/>
        <v>7.1101905045826188E-5</v>
      </c>
      <c r="HO435" s="223">
        <f t="shared" ca="1" si="1072"/>
        <v>2.466662141929605E-4</v>
      </c>
      <c r="HP435" s="223">
        <f t="shared" ca="1" si="1073"/>
        <v>-1.9097190724716296E-4</v>
      </c>
      <c r="HQ435" s="223">
        <f t="shared" ca="1" si="1074"/>
        <v>-1.5386143743419329E-4</v>
      </c>
      <c r="HR435" s="223">
        <f t="shared" ca="1" si="1075"/>
        <v>2.6574246674303074E-4</v>
      </c>
      <c r="HS435" s="223">
        <f t="shared" ca="1" si="1076"/>
        <v>2.4721132679879977E-5</v>
      </c>
      <c r="HT435" s="223">
        <f t="shared" ca="1" si="1077"/>
        <v>-2.7775595727496971E-4</v>
      </c>
      <c r="HU435" s="223">
        <f t="shared" ca="1" si="1078"/>
        <v>1.1025725225586654E-4</v>
      </c>
      <c r="HV435" s="223">
        <f t="shared" ca="1" si="1079"/>
        <v>2.2417530329742175E-4</v>
      </c>
      <c r="HW435" s="223">
        <f t="shared" ca="1" si="1080"/>
        <v>-2.1919756330603032E-4</v>
      </c>
      <c r="HX435" s="223">
        <f t="shared" ca="1" si="1081"/>
        <v>-1.1765397656451252E-4</v>
      </c>
      <c r="HY435" s="223">
        <f t="shared" ca="1" si="1082"/>
        <v>2.763727320899878E-4</v>
      </c>
      <c r="HZ435" s="223">
        <f t="shared" ca="1" si="1083"/>
        <v>-1.6652215762646765E-5</v>
      </c>
      <c r="IA435" s="223">
        <f t="shared" ca="1" si="1084"/>
        <v>-2.6828041532639629E-4</v>
      </c>
      <c r="IB435" s="223">
        <f t="shared" ca="1" si="1085"/>
        <v>1.4702586292370285E-4</v>
      </c>
      <c r="IC435" s="223">
        <f t="shared" ca="1" si="1086"/>
        <v>1.9683167407913072E-4</v>
      </c>
      <c r="ID435" s="223">
        <f t="shared" ca="1" si="1087"/>
        <v>-2.4267825408052346E-4</v>
      </c>
      <c r="IE435" s="223">
        <f t="shared" ca="1" si="1088"/>
        <v>4.6689474046434688E-5</v>
      </c>
      <c r="IF435" s="223">
        <f t="shared" ca="1" si="1089"/>
        <v>2.8102036241338033E-4</v>
      </c>
      <c r="IG435" s="223">
        <f t="shared" ca="1" si="1090"/>
        <v>-5.766509402243087E-5</v>
      </c>
      <c r="IH435" s="223">
        <f t="shared" ca="1" si="1091"/>
        <v>-2.5299741257396347E-4</v>
      </c>
      <c r="II435" s="223">
        <f t="shared" ca="1" si="1092"/>
        <v>1.8061180766699078E-4</v>
      </c>
      <c r="IJ435" s="223">
        <f t="shared" ca="1" si="1093"/>
        <v>1.6522723353480808E-4</v>
      </c>
      <c r="IK435" s="223">
        <f t="shared" ca="1" si="1094"/>
        <v>-2.6090569352540672E-4</v>
      </c>
      <c r="IL435" s="223">
        <f t="shared" ca="1" si="1095"/>
        <v>-3.8437408833620845E-5</v>
      </c>
      <c r="IM435" s="223">
        <f t="shared" ca="1" si="1096"/>
        <v>2.7958475055222311E-4</v>
      </c>
      <c r="IN435" s="223">
        <f t="shared" ca="1" si="1097"/>
        <v>-9.7429697141151453E-5</v>
      </c>
      <c r="IO435" s="223">
        <f t="shared" ca="1" si="1098"/>
        <v>-2.3223777987366962E-4</v>
      </c>
      <c r="IP435" s="223">
        <f t="shared" ca="1" si="1099"/>
        <v>2.1028805220922554E-4</v>
      </c>
      <c r="IQ435" s="223">
        <f t="shared" ca="1" si="1100"/>
        <v>1.3004612235906378E-4</v>
      </c>
      <c r="IR435" s="223">
        <f t="shared" ca="1" si="1101"/>
        <v>-2.7348531262228159E-4</v>
      </c>
      <c r="IS435" s="223">
        <f t="shared" ca="1" si="1102"/>
        <v>2.8568985646708323E-6</v>
      </c>
      <c r="IT435" s="223">
        <f t="shared" ca="1" si="1103"/>
        <v>2.7209697316786345E-4</v>
      </c>
      <c r="IU435" s="223">
        <f t="shared" ca="1" si="1104"/>
        <v>-1.3508524154758869E-4</v>
      </c>
      <c r="IV435" s="223">
        <f t="shared" ca="1" si="1105"/>
        <v>-2.0645090058084764E-4</v>
      </c>
      <c r="IW435" s="223">
        <f t="shared" ca="1" si="1106"/>
        <v>2.3541219547623589E-4</v>
      </c>
      <c r="IX435" s="223">
        <f t="shared" ca="1" si="1107"/>
        <v>9.2049905364375076E-5</v>
      </c>
      <c r="IY435" s="223">
        <f t="shared" ca="1" si="1108"/>
        <v>-2.8014480060726437E-4</v>
      </c>
      <c r="IZ435" s="223">
        <f t="shared" ca="1" si="1109"/>
        <v>4.4089362736669902E-5</v>
      </c>
      <c r="JA435" s="223">
        <f t="shared" ca="1" si="1110"/>
        <v>2.5871911802811243E-4</v>
      </c>
      <c r="JB435" s="223">
        <f t="shared" ca="1" si="1111"/>
        <v>-1.6981659842243494E-4</v>
      </c>
    </row>
    <row r="436" spans="2:262">
      <c r="B436" s="230">
        <v>75</v>
      </c>
      <c r="C436" s="229">
        <f t="shared" si="1112"/>
        <v>1.4648437500000009E-3</v>
      </c>
      <c r="D436" s="226">
        <f t="shared" ca="1" si="855"/>
        <v>57.805654525153365</v>
      </c>
      <c r="E436" s="225">
        <f ca="1">CC361</f>
        <v>-0.29434547484663348</v>
      </c>
      <c r="F436" s="224">
        <v>75</v>
      </c>
      <c r="G436" s="223">
        <f t="shared" ca="1" si="856"/>
        <v>-5.1933593709651074E-4</v>
      </c>
      <c r="H436" s="223">
        <f t="shared" ca="1" si="857"/>
        <v>8.7018698968384552E-4</v>
      </c>
      <c r="I436" s="223">
        <f t="shared" ca="1" si="858"/>
        <v>5.5155994021792215E-5</v>
      </c>
      <c r="J436" s="223">
        <f t="shared" ca="1" si="859"/>
        <v>-8.9960860419748771E-4</v>
      </c>
      <c r="K436" s="223">
        <f t="shared" ca="1" si="860"/>
        <v>4.247181889255205E-4</v>
      </c>
      <c r="L436" s="223">
        <f t="shared" ca="1" si="861"/>
        <v>6.7305308556134702E-4</v>
      </c>
      <c r="M436" s="223">
        <f t="shared" ca="1" si="862"/>
        <v>-7.8374187767963146E-4</v>
      </c>
      <c r="N436" s="223">
        <f t="shared" ca="1" si="863"/>
        <v>-2.5498517087236915E-4</v>
      </c>
      <c r="O436" s="223">
        <f t="shared" ca="1" si="864"/>
        <v>9.1975747375678684E-4</v>
      </c>
      <c r="P436" s="223">
        <f t="shared" ca="1" si="865"/>
        <v>-2.3563693319526895E-4</v>
      </c>
      <c r="Q436" s="223">
        <f t="shared" ca="1" si="866"/>
        <v>-7.9406272132591057E-4</v>
      </c>
      <c r="R436" s="223">
        <f t="shared" ca="1" si="867"/>
        <v>6.5921024922097927E-4</v>
      </c>
      <c r="S436" s="223">
        <f t="shared" ca="1" si="868"/>
        <v>4.4242315467502377E-4</v>
      </c>
      <c r="T436" s="223">
        <f t="shared" ca="1" si="869"/>
        <v>-8.9521004832921803E-4</v>
      </c>
      <c r="U436" s="223">
        <f t="shared" ca="1" si="870"/>
        <v>3.5104726343218639E-5</v>
      </c>
      <c r="V436" s="223">
        <f t="shared" ca="1" si="871"/>
        <v>8.7648429160241406E-4</v>
      </c>
      <c r="W436" s="223">
        <f t="shared" ca="1" si="872"/>
        <v>-5.0264381093664704E-4</v>
      </c>
      <c r="X436" s="223">
        <f t="shared" ca="1" si="873"/>
        <v>-6.0836125791720319E-4</v>
      </c>
      <c r="Y436" s="223">
        <f t="shared" ca="1" si="874"/>
        <v>8.271592282166364E-4</v>
      </c>
      <c r="Z436" s="223">
        <f t="shared" ca="1" si="875"/>
        <v>1.6713342066026977E-4</v>
      </c>
      <c r="AA436" s="223">
        <f t="shared" ca="1" si="876"/>
        <v>-9.1631245919766228E-4</v>
      </c>
      <c r="AB436" s="223">
        <f t="shared" ca="1" si="877"/>
        <v>3.2165102474215472E-4</v>
      </c>
      <c r="AC436" s="223">
        <f t="shared" ca="1" si="878"/>
        <v>7.4473559569044809E-4</v>
      </c>
      <c r="AD436" s="223">
        <f t="shared" ca="1" si="879"/>
        <v>-7.1891199337477797E-4</v>
      </c>
      <c r="AE436" s="223">
        <f t="shared" ca="1" si="880"/>
        <v>-3.6124959542091988E-4</v>
      </c>
      <c r="AF436" s="223">
        <f t="shared" ca="1" si="881"/>
        <v>9.1161174483758917E-4</v>
      </c>
      <c r="AG436" s="223">
        <f t="shared" ca="1" si="882"/>
        <v>-1.2502736900335038E-4</v>
      </c>
      <c r="AH436" s="223">
        <f t="shared" ca="1" si="883"/>
        <v>-8.4491895614415751E-4</v>
      </c>
      <c r="AI436" s="223">
        <f t="shared" ca="1" si="884"/>
        <v>5.7572869827539493E-4</v>
      </c>
      <c r="AJ436" s="223">
        <f t="shared" ca="1" si="885"/>
        <v>5.3781057879523212E-4</v>
      </c>
      <c r="AK436" s="223">
        <f t="shared" ca="1" si="886"/>
        <v>-8.6261058321468671E-4</v>
      </c>
      <c r="AL436" s="223">
        <f t="shared" ca="1" si="887"/>
        <v>-7.7672084242790625E-5</v>
      </c>
      <c r="AM436" s="223">
        <f t="shared" ca="1" si="888"/>
        <v>9.040428547491215E-4</v>
      </c>
      <c r="AN436" s="223">
        <f t="shared" ca="1" si="889"/>
        <v>-4.0456744108844674E-4</v>
      </c>
      <c r="AO436" s="223">
        <f t="shared" ca="1" si="890"/>
        <v>-6.8823625915459823E-4</v>
      </c>
      <c r="AP436" s="223">
        <f t="shared" ca="1" si="891"/>
        <v>7.7169022203510992E-4</v>
      </c>
      <c r="AQ436" s="223">
        <f t="shared" ca="1" si="892"/>
        <v>2.7659700508379613E-4</v>
      </c>
      <c r="AR436" s="223">
        <f t="shared" ca="1" si="893"/>
        <v>-9.1923412190550251E-4</v>
      </c>
      <c r="AS436" s="223">
        <f t="shared" ca="1" si="894"/>
        <v>2.13745929753074E-4</v>
      </c>
      <c r="AT436" s="223">
        <f t="shared" ca="1" si="895"/>
        <v>8.0521658925854873E-4</v>
      </c>
      <c r="AU436" s="223">
        <f t="shared" ca="1" si="896"/>
        <v>-6.4326900352442589E-4</v>
      </c>
      <c r="AV436" s="223">
        <f t="shared" ca="1" si="897"/>
        <v>-4.6208048980228469E-4</v>
      </c>
      <c r="AW436" s="223">
        <f t="shared" ca="1" si="898"/>
        <v>8.897545267454684E-4</v>
      </c>
      <c r="AX436" s="223">
        <f t="shared" ca="1" si="899"/>
        <v>-1.2537276805820255E-5</v>
      </c>
      <c r="AY436" s="223">
        <f t="shared" ca="1" si="900"/>
        <v>-8.8306682340925208E-4</v>
      </c>
      <c r="AZ436" s="223">
        <f t="shared" ca="1" si="901"/>
        <v>4.8358765181798571E-4</v>
      </c>
      <c r="BA436" s="223">
        <f t="shared" ca="1" si="902"/>
        <v>6.2510883121487545E-4</v>
      </c>
      <c r="BB436" s="223">
        <f t="shared" ca="1" si="903"/>
        <v>-8.1703665200845085E-4</v>
      </c>
      <c r="BC436" s="223">
        <f t="shared" ca="1" si="904"/>
        <v>-1.8928063438441826E-4</v>
      </c>
      <c r="BD436" s="223">
        <f t="shared" ca="1" si="905"/>
        <v>9.1800377187498052E-4</v>
      </c>
      <c r="BE436" s="223">
        <f t="shared" ca="1" si="906"/>
        <v>-3.0040600035385212E-4</v>
      </c>
      <c r="BF436" s="223">
        <f t="shared" ca="1" si="907"/>
        <v>-7.5775954644221385E-4</v>
      </c>
      <c r="BG436" s="223">
        <f t="shared" ca="1" si="908"/>
        <v>7.0461427662291902E-4</v>
      </c>
      <c r="BH436" s="223">
        <f t="shared" ca="1" si="909"/>
        <v>3.8190031309366207E-4</v>
      </c>
      <c r="BI436" s="223">
        <f t="shared" ca="1" si="910"/>
        <v>-9.0832964779439238E-4</v>
      </c>
      <c r="BJ436" s="223">
        <f t="shared" ca="1" si="911"/>
        <v>1.0262589702523156E-4</v>
      </c>
      <c r="BK436" s="223">
        <f t="shared" ca="1" si="912"/>
        <v>8.5358637582652445E-4</v>
      </c>
      <c r="BL436" s="223">
        <f t="shared" ca="1" si="913"/>
        <v>-5.5795064910462756E-4</v>
      </c>
      <c r="BM436" s="223">
        <f t="shared" ca="1" si="914"/>
        <v>-5.5596126351131617E-4</v>
      </c>
      <c r="BN436" s="223">
        <f t="shared" ca="1" si="915"/>
        <v>8.5451457238528512E-4</v>
      </c>
      <c r="BO436" s="223">
        <f t="shared" ca="1" si="916"/>
        <v>1.0014138770458598E-4</v>
      </c>
      <c r="BP436" s="223">
        <f t="shared" ca="1" si="917"/>
        <v>-9.079325436893949E-4</v>
      </c>
      <c r="BQ436" s="223">
        <f t="shared" ca="1" si="918"/>
        <v>3.8417299695261081E-4</v>
      </c>
      <c r="BR436" s="223">
        <f t="shared" ca="1" si="919"/>
        <v>7.0300486496014379E-4</v>
      </c>
      <c r="BS436" s="223">
        <f t="shared" ca="1" si="920"/>
        <v>-7.5917372905618058E-4</v>
      </c>
      <c r="BT436" s="223">
        <f t="shared" ca="1" si="921"/>
        <v>-2.9804222760198884E-4</v>
      </c>
      <c r="BU436" s="223">
        <f t="shared" ca="1" si="922"/>
        <v>9.1815705779156012E-4</v>
      </c>
      <c r="BV436" s="223">
        <f t="shared" ca="1" si="923"/>
        <v>-1.9172617375526769E-4</v>
      </c>
      <c r="BW436" s="223">
        <f t="shared" ca="1" si="924"/>
        <v>-8.1588542482680505E-4</v>
      </c>
      <c r="BX436" s="223">
        <f t="shared" ca="1" si="925"/>
        <v>6.2694027663353139E-4</v>
      </c>
      <c r="BY436" s="223">
        <f t="shared" ca="1" si="926"/>
        <v>4.8145948492079097E-4</v>
      </c>
      <c r="BZ436" s="223">
        <f t="shared" ca="1" si="927"/>
        <v>-8.8376305030487623E-4</v>
      </c>
      <c r="CA436" s="223">
        <f t="shared" ca="1" si="928"/>
        <v>-1.0037724718320307E-5</v>
      </c>
      <c r="CB436" s="223">
        <f t="shared" ca="1" si="929"/>
        <v>8.8911742878166364E-4</v>
      </c>
      <c r="CC436" s="223">
        <f t="shared" ca="1" si="930"/>
        <v>-4.642401975803929E-4</v>
      </c>
      <c r="CD436" s="223">
        <f t="shared" ca="1" si="931"/>
        <v>-6.4147986232695802E-4</v>
      </c>
      <c r="CE436" s="223">
        <f t="shared" ca="1" si="932"/>
        <v>8.0642192347206345E-4</v>
      </c>
      <c r="CF436" s="223">
        <f t="shared" ca="1" si="933"/>
        <v>2.1131383253205325E-4</v>
      </c>
      <c r="CG436" s="223">
        <f t="shared" ca="1" si="934"/>
        <v>-9.1914211340649369E-4</v>
      </c>
      <c r="CH436" s="223">
        <f t="shared" ca="1" si="935"/>
        <v>2.7898002262384026E-4</v>
      </c>
      <c r="CI436" s="223">
        <f t="shared" ca="1" si="936"/>
        <v>7.7032705117766097E-4</v>
      </c>
      <c r="CJ436" s="223">
        <f t="shared" ca="1" si="937"/>
        <v>-6.8989212657803831E-4</v>
      </c>
      <c r="CK436" s="223">
        <f t="shared" ca="1" si="938"/>
        <v>-4.0232098829796317E-4</v>
      </c>
      <c r="CL436" s="223">
        <f t="shared" ca="1" si="939"/>
        <v>9.0450040693599719E-4</v>
      </c>
      <c r="CM436" s="223">
        <f t="shared" ca="1" si="940"/>
        <v>-8.0162607044161082E-5</v>
      </c>
      <c r="CN436" s="223">
        <f t="shared" ca="1" si="941"/>
        <v>-8.6173962699374136E-4</v>
      </c>
      <c r="CO436" s="223">
        <f t="shared" ca="1" si="942"/>
        <v>5.3983651132595795E-4</v>
      </c>
      <c r="CP436" s="223">
        <f t="shared" ca="1" si="943"/>
        <v>5.7377705795100178E-4</v>
      </c>
      <c r="CQ436" s="223">
        <f t="shared" ca="1" si="944"/>
        <v>-8.4590383392983898E-4</v>
      </c>
      <c r="CR436" s="223">
        <f t="shared" ca="1" si="945"/>
        <v>-1.2255036973895562E-4</v>
      </c>
      <c r="CS436" s="223">
        <f t="shared" ca="1" si="946"/>
        <v>9.1127532801513146E-4</v>
      </c>
      <c r="CT436" s="223">
        <f t="shared" ca="1" si="947"/>
        <v>-3.6354714136855221E-4</v>
      </c>
      <c r="CU436" s="223">
        <f t="shared" ca="1" si="948"/>
        <v>-7.1735000692208233E-4</v>
      </c>
      <c r="CV436" s="223">
        <f t="shared" ca="1" si="949"/>
        <v>7.4619993821021646E-4</v>
      </c>
      <c r="CW436" s="223">
        <f t="shared" ca="1" si="950"/>
        <v>3.1930792062680294E-4</v>
      </c>
      <c r="CX436" s="223">
        <f t="shared" ca="1" si="951"/>
        <v>-9.1652693019810775E-4</v>
      </c>
      <c r="CY436" s="223">
        <f t="shared" ca="1" si="952"/>
        <v>1.6959092907949455E-4</v>
      </c>
      <c r="CZ436" s="223">
        <f t="shared" ca="1" si="953"/>
        <v>8.2606280152307243E-4</v>
      </c>
      <c r="DA436" s="223">
        <f t="shared" ca="1" si="954"/>
        <v>-6.1023390436279956E-4</v>
      </c>
      <c r="DB436" s="223">
        <f t="shared" ca="1" si="955"/>
        <v>-5.0054846684851077E-4</v>
      </c>
      <c r="DC436" s="223">
        <f t="shared" ca="1" si="956"/>
        <v>8.7723922804879831E-4</v>
      </c>
      <c r="DD436" s="223">
        <f t="shared" ca="1" si="957"/>
        <v>3.2606679892425365E-5</v>
      </c>
      <c r="DE436" s="223">
        <f t="shared" ca="1" si="958"/>
        <v>-8.9463246306121895E-4</v>
      </c>
      <c r="DF436" s="223">
        <f t="shared" ca="1" si="959"/>
        <v>4.4461310240682559E-4</v>
      </c>
      <c r="DG436" s="223">
        <f t="shared" ca="1" si="960"/>
        <v>6.5746448995644224E-4</v>
      </c>
      <c r="DH436" s="223">
        <f t="shared" ca="1" si="961"/>
        <v>-7.953214365230345E-4</v>
      </c>
      <c r="DI436" s="223">
        <f t="shared" ca="1" si="962"/>
        <v>-2.3321974312851695E-4</v>
      </c>
      <c r="DJ436" s="223">
        <f t="shared" ca="1" si="963"/>
        <v>9.1972679809782724E-4</v>
      </c>
      <c r="DK436" s="223">
        <f t="shared" ca="1" si="964"/>
        <v>-2.5738599775993463E-4</v>
      </c>
      <c r="DL436" s="223">
        <f t="shared" ca="1" si="965"/>
        <v>-7.8243053970186249E-4</v>
      </c>
      <c r="DM436" s="223">
        <f t="shared" ca="1" si="966"/>
        <v>6.7475441131284355E-4</v>
      </c>
      <c r="DN436" s="223">
        <f t="shared" ca="1" si="967"/>
        <v>4.2249932038266436E-4</v>
      </c>
      <c r="DO436" s="223">
        <f t="shared" ca="1" si="968"/>
        <v>-9.0012632885391243E-4</v>
      </c>
      <c r="DP436" s="223">
        <f t="shared" ca="1" si="969"/>
        <v>5.7651030106093272E-5</v>
      </c>
      <c r="DQ436" s="223">
        <f t="shared" ca="1" si="970"/>
        <v>8.6937379843217725E-4</v>
      </c>
      <c r="DR436" s="223">
        <f t="shared" ca="1" si="971"/>
        <v>-5.2139719621865292E-4</v>
      </c>
      <c r="DS436" s="223">
        <f t="shared" ca="1" si="972"/>
        <v>-5.9124723054587323E-4</v>
      </c>
      <c r="DT436" s="223">
        <f t="shared" ca="1" si="973"/>
        <v>8.3678355463521505E-4</v>
      </c>
      <c r="DU436" s="223">
        <f t="shared" ca="1" si="974"/>
        <v>1.4488553201304802E-4</v>
      </c>
      <c r="DV436" s="223">
        <f t="shared" ca="1" si="975"/>
        <v>-9.1406919415805584E-4</v>
      </c>
      <c r="DW436" s="223">
        <f t="shared" ca="1" si="976"/>
        <v>3.4270229858044825E-4</v>
      </c>
      <c r="DX436" s="223">
        <f t="shared" ca="1" si="977"/>
        <v>7.3126304406329534E-4</v>
      </c>
      <c r="DY436" s="223">
        <f t="shared" ca="1" si="978"/>
        <v>-7.327766644236799E-4</v>
      </c>
      <c r="DZ436" s="223">
        <f t="shared" ca="1" si="979"/>
        <v>-3.4038127449991141E-4</v>
      </c>
      <c r="EA436" s="223">
        <f t="shared" ca="1" si="980"/>
        <v>9.143447210530533E-4</v>
      </c>
      <c r="EB436" s="223">
        <f t="shared" ca="1" si="981"/>
        <v>-1.473535291694573E-4</v>
      </c>
      <c r="EC436" s="223">
        <f t="shared" ca="1" si="982"/>
        <v>-8.3574258887617406E-4</v>
      </c>
      <c r="ED436" s="223">
        <f t="shared" ca="1" si="983"/>
        <v>5.9315995000619503E-4</v>
      </c>
      <c r="EE436" s="223">
        <f t="shared" ca="1" si="984"/>
        <v>5.1933593709651367E-4</v>
      </c>
      <c r="EF436" s="223">
        <f t="shared" ca="1" si="985"/>
        <v>-8.7018698968383847E-4</v>
      </c>
      <c r="EG436" s="223">
        <f t="shared" ca="1" si="986"/>
        <v>-5.5155994021805551E-5</v>
      </c>
      <c r="EH436" s="223">
        <f t="shared" ca="1" si="987"/>
        <v>8.9960860419748879E-4</v>
      </c>
      <c r="EI436" s="223">
        <f t="shared" ca="1" si="988"/>
        <v>-4.2471818892549995E-4</v>
      </c>
      <c r="EJ436" s="223">
        <f t="shared" ca="1" si="989"/>
        <v>-6.7305308556135722E-4</v>
      </c>
      <c r="EK436" s="223">
        <f t="shared" ca="1" si="990"/>
        <v>7.8374187767962799E-4</v>
      </c>
      <c r="EL436" s="223">
        <f t="shared" ca="1" si="991"/>
        <v>2.549851708723679E-4</v>
      </c>
      <c r="EM436" s="223">
        <f t="shared" ca="1" si="992"/>
        <v>-9.1975747375678662E-4</v>
      </c>
      <c r="EN436" s="223">
        <f t="shared" ca="1" si="993"/>
        <v>2.3563693319526082E-4</v>
      </c>
      <c r="EO436" s="223">
        <f t="shared" ca="1" si="994"/>
        <v>7.9406272132590992E-4</v>
      </c>
      <c r="EP436" s="223">
        <f t="shared" ca="1" si="995"/>
        <v>-6.5921024922096648E-4</v>
      </c>
      <c r="EQ436" s="223">
        <f t="shared" ca="1" si="996"/>
        <v>-4.4242315467503396E-4</v>
      </c>
      <c r="ER436" s="223">
        <f t="shared" ca="1" si="997"/>
        <v>8.952100483292176E-4</v>
      </c>
      <c r="ES436" s="223">
        <f t="shared" ca="1" si="998"/>
        <v>-3.5104726343226445E-5</v>
      </c>
      <c r="ET436" s="223">
        <f t="shared" ca="1" si="999"/>
        <v>-8.7648429160240972E-4</v>
      </c>
      <c r="EU436" s="223">
        <f t="shared" ca="1" si="1000"/>
        <v>5.0264381093662069E-4</v>
      </c>
      <c r="EV436" s="223">
        <f t="shared" ca="1" si="1001"/>
        <v>6.0836125791722184E-4</v>
      </c>
      <c r="EW436" s="223">
        <f t="shared" ca="1" si="1002"/>
        <v>-8.271592282166313E-4</v>
      </c>
      <c r="EX436" s="223">
        <f t="shared" ca="1" si="1003"/>
        <v>-1.6713342066027482E-4</v>
      </c>
      <c r="EY436" s="223">
        <f t="shared" ca="1" si="1004"/>
        <v>9.1631245919766217E-4</v>
      </c>
      <c r="EZ436" s="223">
        <f t="shared" ca="1" si="1005"/>
        <v>-3.2165102474216822E-4</v>
      </c>
      <c r="FA436" s="223">
        <f t="shared" ca="1" si="1006"/>
        <v>-7.4473559569046652E-4</v>
      </c>
      <c r="FB436" s="223">
        <f t="shared" ca="1" si="1007"/>
        <v>7.1891199337476258E-4</v>
      </c>
      <c r="FC436" s="223">
        <f t="shared" ca="1" si="1008"/>
        <v>3.6124959542093674E-4</v>
      </c>
      <c r="FD436" s="223">
        <f t="shared" ca="1" si="1009"/>
        <v>-9.1161174483758765E-4</v>
      </c>
      <c r="FE436" s="223">
        <f t="shared" ca="1" si="1010"/>
        <v>1.2502736900335163E-4</v>
      </c>
      <c r="FF436" s="223">
        <f t="shared" ca="1" si="1011"/>
        <v>8.4491895614415436E-4</v>
      </c>
      <c r="FG436" s="223">
        <f t="shared" ca="1" si="1012"/>
        <v>-5.7572869827536544E-4</v>
      </c>
      <c r="FH436" s="223">
        <f t="shared" ca="1" si="1013"/>
        <v>-5.3781057879525229E-4</v>
      </c>
      <c r="FI436" s="223">
        <f t="shared" ca="1" si="1014"/>
        <v>8.6261058321468031E-4</v>
      </c>
      <c r="FJ436" s="223">
        <f t="shared" ca="1" si="1015"/>
        <v>7.7672084242802334E-5</v>
      </c>
      <c r="FK436" s="223">
        <f t="shared" ca="1" si="1016"/>
        <v>-9.0404285474912248E-4</v>
      </c>
      <c r="FL436" s="223">
        <f t="shared" ca="1" si="1017"/>
        <v>4.0456744108844798E-4</v>
      </c>
      <c r="FM436" s="223">
        <f t="shared" ca="1" si="1018"/>
        <v>6.8823625915458858E-4</v>
      </c>
      <c r="FN436" s="223">
        <f t="shared" ca="1" si="1019"/>
        <v>-7.7169022203508943E-4</v>
      </c>
      <c r="FO436" s="223">
        <f t="shared" ca="1" si="1020"/>
        <v>-2.7659700508381982E-4</v>
      </c>
      <c r="FP436" s="223">
        <f t="shared" ca="1" si="1021"/>
        <v>9.1923412190550219E-4</v>
      </c>
      <c r="FQ436" s="223">
        <f t="shared" ca="1" si="1022"/>
        <v>-2.1374592975306257E-4</v>
      </c>
      <c r="FR436" s="223">
        <f t="shared" ca="1" si="1023"/>
        <v>-8.0521658925854808E-4</v>
      </c>
      <c r="FS436" s="223">
        <f t="shared" ca="1" si="1024"/>
        <v>6.4326900352443619E-4</v>
      </c>
      <c r="FT436" s="223">
        <f t="shared" ca="1" si="1025"/>
        <v>4.6208048980231743E-4</v>
      </c>
      <c r="FU436" s="223">
        <f t="shared" ca="1" si="1026"/>
        <v>-8.8975452674546211E-4</v>
      </c>
      <c r="FV436" s="223">
        <f t="shared" ca="1" si="1027"/>
        <v>1.2537276805808491E-5</v>
      </c>
      <c r="FW436" s="223">
        <f t="shared" ca="1" si="1028"/>
        <v>8.8306682340925534E-4</v>
      </c>
      <c r="FX436" s="223">
        <f t="shared" ca="1" si="1029"/>
        <v>-4.835876518179868E-4</v>
      </c>
      <c r="FY436" s="223">
        <f t="shared" ca="1" si="1030"/>
        <v>-6.2510883121487458E-4</v>
      </c>
      <c r="FZ436" s="223">
        <f t="shared" ca="1" si="1031"/>
        <v>8.170366520084334E-4</v>
      </c>
      <c r="GA436" s="223">
        <f t="shared" ca="1" si="1032"/>
        <v>1.892806343844426E-4</v>
      </c>
      <c r="GB436" s="223">
        <f t="shared" ca="1" si="1033"/>
        <v>-9.1800377187498203E-4</v>
      </c>
      <c r="GC436" s="223">
        <f t="shared" ca="1" si="1034"/>
        <v>3.0040600035384106E-4</v>
      </c>
      <c r="GD436" s="223">
        <f t="shared" ca="1" si="1035"/>
        <v>7.5775954644222057E-4</v>
      </c>
      <c r="GE436" s="223">
        <f t="shared" ca="1" si="1036"/>
        <v>-7.0461427662291977E-4</v>
      </c>
      <c r="GF436" s="223">
        <f t="shared" ca="1" si="1037"/>
        <v>-3.81900313093649E-4</v>
      </c>
      <c r="GG436" s="223">
        <f t="shared" ca="1" si="1038"/>
        <v>9.0832964779438631E-4</v>
      </c>
      <c r="GH436" s="223">
        <f t="shared" ca="1" si="1039"/>
        <v>-1.026258970252069E-4</v>
      </c>
      <c r="GI436" s="223">
        <f t="shared" ca="1" si="1040"/>
        <v>-8.5358637582652879E-4</v>
      </c>
      <c r="GJ436" s="223">
        <f t="shared" ca="1" si="1041"/>
        <v>5.5795064910461824E-4</v>
      </c>
      <c r="GK436" s="223">
        <f t="shared" ca="1" si="1042"/>
        <v>5.5596126351131509E-4</v>
      </c>
      <c r="GL436" s="223">
        <f t="shared" ca="1" si="1043"/>
        <v>-8.5451457238529044E-4</v>
      </c>
      <c r="GM436" s="223">
        <f t="shared" ca="1" si="1044"/>
        <v>-1.001413877046236E-4</v>
      </c>
      <c r="GN436" s="223">
        <f t="shared" ca="1" si="1045"/>
        <v>9.0793254368939892E-4</v>
      </c>
      <c r="GO436" s="223">
        <f t="shared" ca="1" si="1046"/>
        <v>-3.841729969525882E-4</v>
      </c>
      <c r="GP436" s="223">
        <f t="shared" ca="1" si="1047"/>
        <v>-7.0300486496015138E-4</v>
      </c>
      <c r="GQ436" s="223">
        <f t="shared" ca="1" si="1048"/>
        <v>7.5917372905618123E-4</v>
      </c>
      <c r="GR436" s="223">
        <f t="shared" ca="1" si="1049"/>
        <v>2.9804222760198749E-4</v>
      </c>
      <c r="GS436" s="223">
        <f t="shared" ca="1" si="1050"/>
        <v>-9.1815705779156099E-4</v>
      </c>
      <c r="GT436" s="223">
        <f t="shared" ca="1" si="1051"/>
        <v>1.9172617375523055E-4</v>
      </c>
      <c r="GU436" s="223">
        <f t="shared" ca="1" si="1052"/>
        <v>8.1588542482681655E-4</v>
      </c>
      <c r="GV436" s="223">
        <f t="shared" ca="1" si="1053"/>
        <v>-6.2694027663352271E-4</v>
      </c>
      <c r="GW436" s="223">
        <f t="shared" ca="1" si="1054"/>
        <v>-4.8145948492080094E-4</v>
      </c>
      <c r="GX436" s="223">
        <f t="shared" ca="1" si="1055"/>
        <v>8.8376305030487309E-4</v>
      </c>
      <c r="GY436" s="223">
        <f t="shared" ca="1" si="1056"/>
        <v>1.0037724718305887E-5</v>
      </c>
      <c r="GZ436" s="223">
        <f t="shared" ca="1" si="1057"/>
        <v>-8.8911742878167329E-4</v>
      </c>
      <c r="HA436" s="223">
        <f t="shared" ca="1" si="1058"/>
        <v>4.6424019758036015E-4</v>
      </c>
      <c r="HB436" s="223">
        <f t="shared" ca="1" si="1059"/>
        <v>6.4147986232696648E-4</v>
      </c>
      <c r="HC436" s="223">
        <f t="shared" ca="1" si="1060"/>
        <v>-8.0642192347205781E-4</v>
      </c>
      <c r="HD436" s="223">
        <f t="shared" ca="1" si="1061"/>
        <v>-2.1131383253206475E-4</v>
      </c>
      <c r="HE436" s="223">
        <f t="shared" ca="1" si="1062"/>
        <v>9.1914211340649314E-4</v>
      </c>
      <c r="HF436" s="223">
        <f t="shared" ca="1" si="1063"/>
        <v>-2.7898002262385403E-4</v>
      </c>
      <c r="HG436" s="223">
        <f t="shared" ca="1" si="1064"/>
        <v>-7.7032705117768179E-4</v>
      </c>
      <c r="HH436" s="223">
        <f t="shared" ca="1" si="1065"/>
        <v>6.898921265780305E-4</v>
      </c>
      <c r="HI436" s="223">
        <f t="shared" ca="1" si="1066"/>
        <v>4.023209882979738E-4</v>
      </c>
      <c r="HJ436" s="223">
        <f t="shared" ca="1" si="1067"/>
        <v>-9.0450040693599524E-4</v>
      </c>
      <c r="HK436" s="223">
        <f t="shared" ca="1" si="1068"/>
        <v>8.0162607044175502E-5</v>
      </c>
      <c r="HL436" s="223">
        <f t="shared" ca="1" si="1069"/>
        <v>8.6173962699373627E-4</v>
      </c>
      <c r="HM436" s="223">
        <f t="shared" ca="1" si="1070"/>
        <v>-5.3983651132592737E-4</v>
      </c>
      <c r="HN436" s="223">
        <f t="shared" ca="1" si="1071"/>
        <v>-5.7377705795101078E-4</v>
      </c>
      <c r="HO436" s="223">
        <f t="shared" ca="1" si="1072"/>
        <v>8.4590383392983432E-4</v>
      </c>
      <c r="HP436" s="223">
        <f t="shared" ca="1" si="1073"/>
        <v>1.2255036973896728E-4</v>
      </c>
      <c r="HQ436" s="223">
        <f t="shared" ca="1" si="1074"/>
        <v>-9.1127532801513298E-4</v>
      </c>
      <c r="HR436" s="223">
        <f t="shared" ca="1" si="1075"/>
        <v>3.6354714136856549E-4</v>
      </c>
      <c r="HS436" s="223">
        <f t="shared" ca="1" si="1076"/>
        <v>7.1735000692210607E-4</v>
      </c>
      <c r="HT436" s="223">
        <f t="shared" ca="1" si="1077"/>
        <v>-7.4619993821019423E-4</v>
      </c>
      <c r="HU436" s="223">
        <f t="shared" ca="1" si="1078"/>
        <v>-3.1930792062681394E-4</v>
      </c>
      <c r="HV436" s="223">
        <f t="shared" ca="1" si="1079"/>
        <v>9.1652693019810688E-4</v>
      </c>
      <c r="HW436" s="223">
        <f t="shared" ca="1" si="1080"/>
        <v>-1.6959092907948306E-4</v>
      </c>
      <c r="HX436" s="223">
        <f t="shared" ca="1" si="1081"/>
        <v>-8.2606280152306615E-4</v>
      </c>
      <c r="HY436" s="223">
        <f t="shared" ca="1" si="1082"/>
        <v>6.102339043628104E-4</v>
      </c>
      <c r="HZ436" s="223">
        <f t="shared" ca="1" si="1083"/>
        <v>5.0054846684854243E-4</v>
      </c>
      <c r="IA436" s="223">
        <f t="shared" ca="1" si="1084"/>
        <v>-8.7723922804879484E-4</v>
      </c>
      <c r="IB436" s="223">
        <f t="shared" ca="1" si="1085"/>
        <v>-3.2606679892437074E-5</v>
      </c>
      <c r="IC436" s="223">
        <f t="shared" ca="1" si="1086"/>
        <v>8.9463246306122177E-4</v>
      </c>
      <c r="ID436" s="223">
        <f t="shared" ca="1" si="1087"/>
        <v>-4.446131024068154E-4</v>
      </c>
      <c r="IE436" s="223">
        <f t="shared" ca="1" si="1088"/>
        <v>-5.6803983482095802E-4</v>
      </c>
      <c r="IF436" s="223">
        <f t="shared" ca="1" si="1089"/>
        <v>7.9532143652301553E-4</v>
      </c>
      <c r="IG436" s="223">
        <f t="shared" ca="1" si="1090"/>
        <v>2.3321974312855349E-4</v>
      </c>
      <c r="IH436" s="223">
        <f t="shared" ca="1" si="1091"/>
        <v>-9.1972679809782746E-4</v>
      </c>
      <c r="II436" s="223">
        <f t="shared" ca="1" si="1092"/>
        <v>2.5738599775992341E-4</v>
      </c>
      <c r="IJ436" s="223">
        <f t="shared" ca="1" si="1093"/>
        <v>7.8243053970186867E-4</v>
      </c>
      <c r="IK436" s="223">
        <f t="shared" ca="1" si="1094"/>
        <v>-6.7475441131285342E-4</v>
      </c>
      <c r="IL436" s="223">
        <f t="shared" ca="1" si="1095"/>
        <v>-4.2249932038269786E-4</v>
      </c>
      <c r="IM436" s="223">
        <f t="shared" ca="1" si="1096"/>
        <v>9.0012632885390484E-4</v>
      </c>
      <c r="IN436" s="223">
        <f t="shared" ca="1" si="1097"/>
        <v>-5.7651030106081562E-5</v>
      </c>
      <c r="IO436" s="223">
        <f t="shared" ca="1" si="1098"/>
        <v>-8.6937379843218094E-4</v>
      </c>
      <c r="IP436" s="223">
        <f t="shared" ca="1" si="1099"/>
        <v>5.2139719621864316E-4</v>
      </c>
      <c r="IQ436" s="223">
        <f t="shared" ca="1" si="1100"/>
        <v>5.9124723054586217E-4</v>
      </c>
      <c r="IR436" s="223">
        <f t="shared" ca="1" si="1101"/>
        <v>-8.3678355463522101E-4</v>
      </c>
      <c r="IS436" s="223">
        <f t="shared" ca="1" si="1102"/>
        <v>-1.4488553201308542E-4</v>
      </c>
      <c r="IT436" s="223">
        <f t="shared" ca="1" si="1103"/>
        <v>9.1406919415805703E-4</v>
      </c>
      <c r="IU436" s="223">
        <f t="shared" ca="1" si="1104"/>
        <v>-3.4270229858043746E-4</v>
      </c>
      <c r="IV436" s="223">
        <f t="shared" ca="1" si="1105"/>
        <v>-7.3126304406330249E-4</v>
      </c>
      <c r="IW436" s="223">
        <f t="shared" ca="1" si="1106"/>
        <v>7.3277666442367285E-4</v>
      </c>
      <c r="IX436" s="223">
        <f t="shared" ca="1" si="1107"/>
        <v>3.4038127449989797E-4</v>
      </c>
      <c r="IY436" s="223">
        <f t="shared" ca="1" si="1108"/>
        <v>-9.1434472105304918E-4</v>
      </c>
      <c r="IZ436" s="223">
        <f t="shared" ca="1" si="1109"/>
        <v>1.4735352916941995E-4</v>
      </c>
      <c r="JA436" s="223">
        <f t="shared" ca="1" si="1110"/>
        <v>8.3574258887617893E-4</v>
      </c>
      <c r="JB436" s="223">
        <f t="shared" ca="1" si="1111"/>
        <v>-5.9315995000618613E-4</v>
      </c>
    </row>
    <row r="437" spans="2:262">
      <c r="B437" s="230">
        <v>76</v>
      </c>
      <c r="C437" s="229">
        <f t="shared" si="1112"/>
        <v>1.4843750000000009E-3</v>
      </c>
      <c r="D437" s="226">
        <f t="shared" ca="1" si="855"/>
        <v>57.805076430902083</v>
      </c>
      <c r="E437" s="225">
        <f ca="1">CD361</f>
        <v>-0.29492356909791445</v>
      </c>
      <c r="F437" s="224">
        <v>76</v>
      </c>
      <c r="G437" s="223">
        <f t="shared" ca="1" si="856"/>
        <v>-3.1438410717320035E-4</v>
      </c>
      <c r="H437" s="223">
        <f t="shared" ca="1" si="857"/>
        <v>4.8658431099808143E-4</v>
      </c>
      <c r="I437" s="223">
        <f t="shared" ca="1" si="858"/>
        <v>3.1888167822874457E-5</v>
      </c>
      <c r="J437" s="223">
        <f t="shared" ca="1" si="859"/>
        <v>-5.0509760400747992E-4</v>
      </c>
      <c r="K437" s="223">
        <f t="shared" ca="1" si="860"/>
        <v>2.6135602209975282E-4</v>
      </c>
      <c r="L437" s="223">
        <f t="shared" ca="1" si="861"/>
        <v>3.5336230696000648E-4</v>
      </c>
      <c r="M437" s="223">
        <f t="shared" ca="1" si="862"/>
        <v>-4.6650734855930757E-4</v>
      </c>
      <c r="N437" s="223">
        <f t="shared" ca="1" si="863"/>
        <v>-8.2522436733259387E-5</v>
      </c>
      <c r="O437" s="223">
        <f t="shared" ca="1" si="864"/>
        <v>5.1441734638603962E-4</v>
      </c>
      <c r="P437" s="223">
        <f t="shared" ca="1" si="865"/>
        <v>-2.1613251000627832E-4</v>
      </c>
      <c r="Q437" s="223">
        <f t="shared" ca="1" si="866"/>
        <v>-3.8893743456330191E-4</v>
      </c>
      <c r="R437" s="223">
        <f t="shared" ca="1" si="867"/>
        <v>4.419376653350505E-4</v>
      </c>
      <c r="S437" s="223">
        <f t="shared" ca="1" si="868"/>
        <v>1.3236196946654982E-4</v>
      </c>
      <c r="T437" s="223">
        <f t="shared" ca="1" si="869"/>
        <v>-5.187829685097756E-4</v>
      </c>
      <c r="U437" s="223">
        <f t="shared" ca="1" si="870"/>
        <v>1.6882752369139331E-4</v>
      </c>
      <c r="V437" s="223">
        <f t="shared" ca="1" si="871"/>
        <v>4.2076688205692288E-4</v>
      </c>
      <c r="W437" s="223">
        <f t="shared" ca="1" si="872"/>
        <v>-4.131118808059145E-4</v>
      </c>
      <c r="X437" s="223">
        <f t="shared" ca="1" si="873"/>
        <v>-1.8092678407746475E-4</v>
      </c>
      <c r="Y437" s="223">
        <f t="shared" ca="1" si="874"/>
        <v>5.1815242705114393E-4</v>
      </c>
      <c r="Z437" s="223">
        <f t="shared" ca="1" si="875"/>
        <v>-1.1989663603285139E-4</v>
      </c>
      <c r="AA437" s="223">
        <f t="shared" ca="1" si="876"/>
        <v>-4.4854411446176076E-4</v>
      </c>
      <c r="AB437" s="223">
        <f t="shared" ca="1" si="877"/>
        <v>3.8030760303469063E-4</v>
      </c>
      <c r="AC437" s="223">
        <f t="shared" ca="1" si="878"/>
        <v>2.2774917485307279E-4</v>
      </c>
      <c r="AD437" s="223">
        <f t="shared" ca="1" si="879"/>
        <v>-5.1253179446908057E-4</v>
      </c>
      <c r="AE437" s="223">
        <f t="shared" ca="1" si="880"/>
        <v>6.981107822713942E-5</v>
      </c>
      <c r="AF437" s="223">
        <f t="shared" ca="1" si="881"/>
        <v>4.7200162184517713E-4</v>
      </c>
      <c r="AG437" s="223">
        <f t="shared" ca="1" si="882"/>
        <v>-3.4384075514896055E-4</v>
      </c>
      <c r="AH437" s="223">
        <f t="shared" ca="1" si="883"/>
        <v>-2.7237821657448571E-4</v>
      </c>
      <c r="AI437" s="223">
        <f t="shared" ca="1" si="884"/>
        <v>5.0197520052790124E-4</v>
      </c>
      <c r="AJ437" s="223">
        <f t="shared" ca="1" si="885"/>
        <v>-1.9053201575486441E-5</v>
      </c>
      <c r="AK437" s="223">
        <f t="shared" ca="1" si="886"/>
        <v>-4.9091349558789163E-4</v>
      </c>
      <c r="AL437" s="223">
        <f t="shared" ca="1" si="887"/>
        <v>3.040625328286695E-4</v>
      </c>
      <c r="AM437" s="223">
        <f t="shared" ca="1" si="888"/>
        <v>3.1438410717320387E-4</v>
      </c>
      <c r="AN437" s="223">
        <f t="shared" ca="1" si="889"/>
        <v>-4.8658431099808067E-4</v>
      </c>
      <c r="AO437" s="223">
        <f t="shared" ca="1" si="890"/>
        <v>-3.1888167822874375E-5</v>
      </c>
      <c r="AP437" s="223">
        <f t="shared" ca="1" si="891"/>
        <v>5.0509760400748024E-4</v>
      </c>
      <c r="AQ437" s="223">
        <f t="shared" ca="1" si="892"/>
        <v>-2.6135602209975017E-4</v>
      </c>
      <c r="AR437" s="223">
        <f t="shared" ca="1" si="893"/>
        <v>-3.5336230696000941E-4</v>
      </c>
      <c r="AS437" s="223">
        <f t="shared" ca="1" si="894"/>
        <v>4.6650734855930545E-4</v>
      </c>
      <c r="AT437" s="223">
        <f t="shared" ca="1" si="895"/>
        <v>8.2522436733258736E-5</v>
      </c>
      <c r="AU437" s="223">
        <f t="shared" ca="1" si="896"/>
        <v>-5.1441734638603984E-4</v>
      </c>
      <c r="AV437" s="223">
        <f t="shared" ca="1" si="897"/>
        <v>2.161325100062755E-4</v>
      </c>
      <c r="AW437" s="223">
        <f t="shared" ca="1" si="898"/>
        <v>3.8893743456330386E-4</v>
      </c>
      <c r="AX437" s="223">
        <f t="shared" ca="1" si="899"/>
        <v>-4.419376653350479E-4</v>
      </c>
      <c r="AY437" s="223">
        <f t="shared" ca="1" si="900"/>
        <v>-1.323619694665563E-4</v>
      </c>
      <c r="AZ437" s="223">
        <f t="shared" ca="1" si="901"/>
        <v>5.1878296850977549E-4</v>
      </c>
      <c r="BA437" s="223">
        <f t="shared" ca="1" si="902"/>
        <v>-1.688275236913922E-4</v>
      </c>
      <c r="BB437" s="223">
        <f t="shared" ca="1" si="903"/>
        <v>-4.2076688205692467E-4</v>
      </c>
      <c r="BC437" s="223">
        <f t="shared" ca="1" si="904"/>
        <v>4.1311188080591147E-4</v>
      </c>
      <c r="BD437" s="223">
        <f t="shared" ca="1" si="905"/>
        <v>1.8092678407747106E-4</v>
      </c>
      <c r="BE437" s="223">
        <f t="shared" ca="1" si="906"/>
        <v>-5.1815242705114393E-4</v>
      </c>
      <c r="BF437" s="223">
        <f t="shared" ca="1" si="907"/>
        <v>1.1989663603284838E-4</v>
      </c>
      <c r="BG437" s="223">
        <f t="shared" ca="1" si="908"/>
        <v>4.4854411446176233E-4</v>
      </c>
      <c r="BH437" s="223">
        <f t="shared" ca="1" si="909"/>
        <v>-3.8030760303468857E-4</v>
      </c>
      <c r="BI437" s="223">
        <f t="shared" ca="1" si="910"/>
        <v>-2.2774917485307887E-4</v>
      </c>
      <c r="BJ437" s="223">
        <f t="shared" ca="1" si="911"/>
        <v>5.1253179446907949E-4</v>
      </c>
      <c r="BK437" s="223">
        <f t="shared" ca="1" si="912"/>
        <v>-6.9811078227140016E-5</v>
      </c>
      <c r="BL437" s="223">
        <f t="shared" ca="1" si="913"/>
        <v>-4.7200162184517837E-4</v>
      </c>
      <c r="BM437" s="223">
        <f t="shared" ca="1" si="914"/>
        <v>3.4384075514895827E-4</v>
      </c>
      <c r="BN437" s="223">
        <f t="shared" ca="1" si="915"/>
        <v>2.7237821657448826E-4</v>
      </c>
      <c r="BO437" s="223">
        <f t="shared" ca="1" si="916"/>
        <v>-5.0197520052789961E-4</v>
      </c>
      <c r="BP437" s="223">
        <f t="shared" ca="1" si="917"/>
        <v>1.9053201575487037E-5</v>
      </c>
      <c r="BQ437" s="223">
        <f t="shared" ca="1" si="918"/>
        <v>4.909134955878926E-4</v>
      </c>
      <c r="BR437" s="223">
        <f t="shared" ca="1" si="919"/>
        <v>-3.0406253282866706E-4</v>
      </c>
      <c r="BS437" s="223">
        <f t="shared" ca="1" si="920"/>
        <v>-3.1438410717320631E-4</v>
      </c>
      <c r="BT437" s="223">
        <f t="shared" ca="1" si="921"/>
        <v>4.8658431099807828E-4</v>
      </c>
      <c r="BU437" s="223">
        <f t="shared" ca="1" si="922"/>
        <v>3.1888167822877384E-5</v>
      </c>
      <c r="BV437" s="223">
        <f t="shared" ca="1" si="923"/>
        <v>-5.0509760400748089E-4</v>
      </c>
      <c r="BW437" s="223">
        <f t="shared" ca="1" si="924"/>
        <v>2.6135602209974117E-4</v>
      </c>
      <c r="BX437" s="223">
        <f t="shared" ca="1" si="925"/>
        <v>3.5336230696000621E-4</v>
      </c>
      <c r="BY437" s="223">
        <f t="shared" ca="1" si="926"/>
        <v>-4.665073485593073E-4</v>
      </c>
      <c r="BZ437" s="223">
        <f t="shared" ca="1" si="927"/>
        <v>-8.2522436733261772E-5</v>
      </c>
      <c r="CA437" s="223">
        <f t="shared" ca="1" si="928"/>
        <v>5.1441734638604027E-4</v>
      </c>
      <c r="CB437" s="223">
        <f t="shared" ca="1" si="929"/>
        <v>-2.1613251000627279E-4</v>
      </c>
      <c r="CC437" s="223">
        <f t="shared" ca="1" si="930"/>
        <v>-3.8893743456330592E-4</v>
      </c>
      <c r="CD437" s="223">
        <f t="shared" ca="1" si="931"/>
        <v>4.4193766533504633E-4</v>
      </c>
      <c r="CE437" s="223">
        <f t="shared" ca="1" si="932"/>
        <v>1.3236196946655931E-4</v>
      </c>
      <c r="CF437" s="223">
        <f t="shared" ca="1" si="933"/>
        <v>-5.1878296850977593E-4</v>
      </c>
      <c r="CG437" s="223">
        <f t="shared" ca="1" si="934"/>
        <v>1.6882752369138233E-4</v>
      </c>
      <c r="CH437" s="223">
        <f t="shared" ca="1" si="935"/>
        <v>4.2076688205692217E-4</v>
      </c>
      <c r="CI437" s="223">
        <f t="shared" ca="1" si="936"/>
        <v>-4.1311188080591418E-4</v>
      </c>
      <c r="CJ437" s="223">
        <f t="shared" ca="1" si="937"/>
        <v>-1.80926784077467E-4</v>
      </c>
      <c r="CK437" s="223">
        <f t="shared" ca="1" si="938"/>
        <v>5.1815242705114382E-4</v>
      </c>
      <c r="CL437" s="223">
        <f t="shared" ca="1" si="939"/>
        <v>-1.198966360328454E-4</v>
      </c>
      <c r="CM437" s="223">
        <f t="shared" ca="1" si="940"/>
        <v>-4.485441144617639E-4</v>
      </c>
      <c r="CN437" s="223">
        <f t="shared" ca="1" si="941"/>
        <v>3.8030760303468651E-4</v>
      </c>
      <c r="CO437" s="223">
        <f t="shared" ca="1" si="942"/>
        <v>2.2774917485308163E-4</v>
      </c>
      <c r="CP437" s="223">
        <f t="shared" ca="1" si="943"/>
        <v>-5.1253179446907905E-4</v>
      </c>
      <c r="CQ437" s="223">
        <f t="shared" ca="1" si="944"/>
        <v>6.9811078227129743E-5</v>
      </c>
      <c r="CR437" s="223">
        <f t="shared" ca="1" si="945"/>
        <v>4.7200162184518266E-4</v>
      </c>
      <c r="CS437" s="223">
        <f t="shared" ca="1" si="946"/>
        <v>-3.4384075514896152E-4</v>
      </c>
      <c r="CT437" s="223">
        <f t="shared" ca="1" si="947"/>
        <v>-2.7237821657448462E-4</v>
      </c>
      <c r="CU437" s="223">
        <f t="shared" ca="1" si="948"/>
        <v>5.019752005279007E-4</v>
      </c>
      <c r="CV437" s="223">
        <f t="shared" ca="1" si="949"/>
        <v>-1.9053201575484002E-5</v>
      </c>
      <c r="CW437" s="223">
        <f t="shared" ca="1" si="950"/>
        <v>-4.9091349558789358E-4</v>
      </c>
      <c r="CX437" s="223">
        <f t="shared" ca="1" si="951"/>
        <v>3.0406253282866456E-4</v>
      </c>
      <c r="CY437" s="223">
        <f t="shared" ca="1" si="952"/>
        <v>3.1438410717320875E-4</v>
      </c>
      <c r="CZ437" s="223">
        <f t="shared" ca="1" si="953"/>
        <v>-4.8658431099807731E-4</v>
      </c>
      <c r="DA437" s="223">
        <f t="shared" ca="1" si="954"/>
        <v>-3.1888167822887765E-5</v>
      </c>
      <c r="DB437" s="223">
        <f t="shared" ca="1" si="955"/>
        <v>5.0509760400748328E-4</v>
      </c>
      <c r="DC437" s="223">
        <f t="shared" ca="1" si="956"/>
        <v>-2.6135602209973851E-4</v>
      </c>
      <c r="DD437" s="223">
        <f t="shared" ca="1" si="957"/>
        <v>-3.5336230696000849E-4</v>
      </c>
      <c r="DE437" s="223">
        <f t="shared" ca="1" si="958"/>
        <v>4.66507348559306E-4</v>
      </c>
      <c r="DF437" s="223">
        <f t="shared" ca="1" si="959"/>
        <v>8.2522436733264781E-5</v>
      </c>
      <c r="DG437" s="223">
        <f t="shared" ca="1" si="960"/>
        <v>-5.144173463860407E-4</v>
      </c>
      <c r="DH437" s="223">
        <f t="shared" ca="1" si="961"/>
        <v>2.1613251000626997E-4</v>
      </c>
      <c r="DI437" s="223">
        <f t="shared" ca="1" si="962"/>
        <v>3.8893743456330793E-4</v>
      </c>
      <c r="DJ437" s="223">
        <f t="shared" ca="1" si="963"/>
        <v>-4.4193766533504465E-4</v>
      </c>
      <c r="DK437" s="223">
        <f t="shared" ca="1" si="964"/>
        <v>-1.3236196946656226E-4</v>
      </c>
      <c r="DL437" s="223">
        <f t="shared" ca="1" si="965"/>
        <v>5.1878296850977603E-4</v>
      </c>
      <c r="DM437" s="223">
        <f t="shared" ca="1" si="966"/>
        <v>-1.6882752369137943E-4</v>
      </c>
      <c r="DN437" s="223">
        <f t="shared" ca="1" si="967"/>
        <v>-4.2076688205693258E-4</v>
      </c>
      <c r="DO437" s="223">
        <f t="shared" ca="1" si="968"/>
        <v>4.1311188080591228E-4</v>
      </c>
      <c r="DP437" s="223">
        <f t="shared" ca="1" si="969"/>
        <v>1.8092678407746984E-4</v>
      </c>
      <c r="DQ437" s="223">
        <f t="shared" ca="1" si="970"/>
        <v>-5.181524270511436E-4</v>
      </c>
      <c r="DR437" s="223">
        <f t="shared" ca="1" si="971"/>
        <v>1.1989663603284247E-4</v>
      </c>
      <c r="DS437" s="223">
        <f t="shared" ca="1" si="972"/>
        <v>4.4854411446176536E-4</v>
      </c>
      <c r="DT437" s="223">
        <f t="shared" ca="1" si="973"/>
        <v>-3.8030760303468439E-4</v>
      </c>
      <c r="DU437" s="223">
        <f t="shared" ca="1" si="974"/>
        <v>-2.2774917485308437E-4</v>
      </c>
      <c r="DV437" s="223">
        <f t="shared" ca="1" si="975"/>
        <v>5.1253179446907862E-4</v>
      </c>
      <c r="DW437" s="223">
        <f t="shared" ca="1" si="976"/>
        <v>-6.981107822712668E-5</v>
      </c>
      <c r="DX437" s="223">
        <f t="shared" ca="1" si="977"/>
        <v>-4.7200162184518401E-4</v>
      </c>
      <c r="DY437" s="223">
        <f t="shared" ca="1" si="978"/>
        <v>3.4384075514895925E-4</v>
      </c>
      <c r="DZ437" s="223">
        <f t="shared" ca="1" si="979"/>
        <v>2.7237821657448723E-4</v>
      </c>
      <c r="EA437" s="223">
        <f t="shared" ca="1" si="980"/>
        <v>-5.0197520052789983E-4</v>
      </c>
      <c r="EB437" s="223">
        <f t="shared" ca="1" si="981"/>
        <v>1.9053201575480966E-5</v>
      </c>
      <c r="EC437" s="223">
        <f t="shared" ca="1" si="982"/>
        <v>4.9091349558789456E-4</v>
      </c>
      <c r="ED437" s="223">
        <f t="shared" ca="1" si="983"/>
        <v>-3.0406253282866207E-4</v>
      </c>
      <c r="EE437" s="223">
        <f t="shared" ca="1" si="984"/>
        <v>-3.1438410717321119E-4</v>
      </c>
      <c r="EF437" s="223">
        <f t="shared" ca="1" si="985"/>
        <v>4.8658431099807622E-4</v>
      </c>
      <c r="EG437" s="223">
        <f t="shared" ca="1" si="986"/>
        <v>3.1888167822890828E-5</v>
      </c>
      <c r="EH437" s="223">
        <f t="shared" ca="1" si="987"/>
        <v>-5.0509760400748404E-4</v>
      </c>
      <c r="EI437" s="223">
        <f t="shared" ca="1" si="988"/>
        <v>2.6135602209973591E-4</v>
      </c>
      <c r="EJ437" s="223">
        <f t="shared" ca="1" si="989"/>
        <v>3.5336230696001071E-4</v>
      </c>
      <c r="EK437" s="223">
        <f t="shared" ca="1" si="990"/>
        <v>-4.6650734855930459E-4</v>
      </c>
      <c r="EL437" s="223">
        <f t="shared" ca="1" si="991"/>
        <v>-8.2522436733267735E-5</v>
      </c>
      <c r="EM437" s="223">
        <f t="shared" ca="1" si="992"/>
        <v>5.1441734638604103E-4</v>
      </c>
      <c r="EN437" s="223">
        <f t="shared" ca="1" si="993"/>
        <v>-2.1613251000625382E-4</v>
      </c>
      <c r="EO437" s="223">
        <f t="shared" ca="1" si="994"/>
        <v>-3.8893743456330999E-4</v>
      </c>
      <c r="EP437" s="223">
        <f t="shared" ca="1" si="995"/>
        <v>4.4193766533505083E-4</v>
      </c>
      <c r="EQ437" s="223">
        <f t="shared" ca="1" si="996"/>
        <v>1.3236196946656516E-4</v>
      </c>
      <c r="ER437" s="223">
        <f t="shared" ca="1" si="997"/>
        <v>-5.187829685097756E-4</v>
      </c>
      <c r="ES437" s="223">
        <f t="shared" ca="1" si="998"/>
        <v>1.6882752369137651E-4</v>
      </c>
      <c r="ET437" s="223">
        <f t="shared" ca="1" si="999"/>
        <v>4.2076688205692575E-4</v>
      </c>
      <c r="EU437" s="223">
        <f t="shared" ca="1" si="1000"/>
        <v>-4.1311188080590149E-4</v>
      </c>
      <c r="EV437" s="223">
        <f t="shared" ca="1" si="1001"/>
        <v>-1.8092678407747269E-4</v>
      </c>
      <c r="EW437" s="223">
        <f t="shared" ca="1" si="1002"/>
        <v>5.1815242705114252E-4</v>
      </c>
      <c r="EX437" s="223">
        <f t="shared" ca="1" si="1003"/>
        <v>-1.1989663603283949E-4</v>
      </c>
      <c r="EY437" s="223">
        <f t="shared" ca="1" si="1004"/>
        <v>-4.4854411446177436E-4</v>
      </c>
      <c r="EZ437" s="223">
        <f t="shared" ca="1" si="1005"/>
        <v>3.8030760303468233E-4</v>
      </c>
      <c r="FA437" s="223">
        <f t="shared" ca="1" si="1006"/>
        <v>2.2774917485307388E-4</v>
      </c>
      <c r="FB437" s="223">
        <f t="shared" ca="1" si="1007"/>
        <v>-5.1253179446907808E-4</v>
      </c>
      <c r="FC437" s="223">
        <f t="shared" ca="1" si="1008"/>
        <v>6.9811078227138308E-5</v>
      </c>
      <c r="FD437" s="223">
        <f t="shared" ca="1" si="1009"/>
        <v>4.7200162184518526E-4</v>
      </c>
      <c r="FE437" s="223">
        <f t="shared" ca="1" si="1010"/>
        <v>-3.4384075514895692E-4</v>
      </c>
      <c r="FF437" s="223">
        <f t="shared" ca="1" si="1011"/>
        <v>-2.7237821657450235E-4</v>
      </c>
      <c r="FG437" s="223">
        <f t="shared" ca="1" si="1012"/>
        <v>5.0197520052789918E-4</v>
      </c>
      <c r="FH437" s="223">
        <f t="shared" ca="1" si="1013"/>
        <v>-1.9053201575463104E-5</v>
      </c>
      <c r="FI437" s="223">
        <f t="shared" ca="1" si="1014"/>
        <v>-4.9091349558789564E-4</v>
      </c>
      <c r="FJ437" s="223">
        <f t="shared" ca="1" si="1015"/>
        <v>3.0406253282867156E-4</v>
      </c>
      <c r="FK437" s="223">
        <f t="shared" ca="1" si="1016"/>
        <v>3.1438410717321357E-4</v>
      </c>
      <c r="FL437" s="223">
        <f t="shared" ca="1" si="1017"/>
        <v>-4.8658431099808024E-4</v>
      </c>
      <c r="FM437" s="223">
        <f t="shared" ca="1" si="1018"/>
        <v>-3.1888167822893837E-5</v>
      </c>
      <c r="FN437" s="223">
        <f t="shared" ca="1" si="1019"/>
        <v>5.0509760400748132E-4</v>
      </c>
      <c r="FO437" s="223">
        <f t="shared" ca="1" si="1020"/>
        <v>-2.613560220997332E-4</v>
      </c>
      <c r="FP437" s="223">
        <f t="shared" ca="1" si="1021"/>
        <v>-3.5336230696001293E-4</v>
      </c>
      <c r="FQ437" s="223">
        <f t="shared" ca="1" si="1022"/>
        <v>4.6650734855929683E-4</v>
      </c>
      <c r="FR437" s="223">
        <f t="shared" ca="1" si="1023"/>
        <v>8.2522436733270798E-5</v>
      </c>
      <c r="FS437" s="223">
        <f t="shared" ca="1" si="1024"/>
        <v>-5.1441734638604342E-4</v>
      </c>
      <c r="FT437" s="223">
        <f t="shared" ca="1" si="1025"/>
        <v>2.1613251000626439E-4</v>
      </c>
      <c r="FU437" s="223">
        <f t="shared" ca="1" si="1026"/>
        <v>3.8893743456330218E-4</v>
      </c>
      <c r="FV437" s="223">
        <f t="shared" ca="1" si="1027"/>
        <v>-4.419376653350415E-4</v>
      </c>
      <c r="FW437" s="223">
        <f t="shared" ca="1" si="1028"/>
        <v>-1.3236196946655386E-4</v>
      </c>
      <c r="FX437" s="223">
        <f t="shared" ca="1" si="1029"/>
        <v>5.1878296850977625E-4</v>
      </c>
      <c r="FY437" s="223">
        <f t="shared" ca="1" si="1030"/>
        <v>-1.6882752369138759E-4</v>
      </c>
      <c r="FZ437" s="223">
        <f t="shared" ca="1" si="1031"/>
        <v>-4.2076688205693616E-4</v>
      </c>
      <c r="GA437" s="223">
        <f t="shared" ca="1" si="1032"/>
        <v>4.1311188080590854E-4</v>
      </c>
      <c r="GB437" s="223">
        <f t="shared" ca="1" si="1033"/>
        <v>1.8092678407748939E-4</v>
      </c>
      <c r="GC437" s="223">
        <f t="shared" ca="1" si="1034"/>
        <v>-5.1815242705114317E-4</v>
      </c>
      <c r="GD437" s="223">
        <f t="shared" ca="1" si="1035"/>
        <v>1.1989663603282215E-4</v>
      </c>
      <c r="GE437" s="223">
        <f t="shared" ca="1" si="1036"/>
        <v>4.4854411446176845E-4</v>
      </c>
      <c r="GF437" s="223">
        <f t="shared" ca="1" si="1037"/>
        <v>-3.803076030346903E-4</v>
      </c>
      <c r="GG437" s="223">
        <f t="shared" ca="1" si="1038"/>
        <v>-2.2774917485308984E-4</v>
      </c>
      <c r="GH437" s="223">
        <f t="shared" ca="1" si="1039"/>
        <v>5.1253179446907992E-4</v>
      </c>
      <c r="GI437" s="223">
        <f t="shared" ca="1" si="1040"/>
        <v>-6.9811078227120663E-5</v>
      </c>
      <c r="GJ437" s="223">
        <f t="shared" ca="1" si="1041"/>
        <v>-4.7200162184518038E-4</v>
      </c>
      <c r="GK437" s="223">
        <f t="shared" ca="1" si="1042"/>
        <v>3.4384075514894358E-4</v>
      </c>
      <c r="GL437" s="223">
        <f t="shared" ca="1" si="1043"/>
        <v>2.7237821657449248E-4</v>
      </c>
      <c r="GM437" s="223">
        <f t="shared" ca="1" si="1044"/>
        <v>-5.0197520052789463E-4</v>
      </c>
      <c r="GN437" s="223">
        <f t="shared" ca="1" si="1045"/>
        <v>1.905320157547484E-5</v>
      </c>
      <c r="GO437" s="223">
        <f t="shared" ca="1" si="1046"/>
        <v>4.9091349558790139E-4</v>
      </c>
      <c r="GP437" s="223">
        <f t="shared" ca="1" si="1047"/>
        <v>-3.0406253282865714E-4</v>
      </c>
      <c r="GQ437" s="223">
        <f t="shared" ca="1" si="1048"/>
        <v>-3.1438410717320425E-4</v>
      </c>
      <c r="GR437" s="223">
        <f t="shared" ca="1" si="1049"/>
        <v>4.8658431099807411E-4</v>
      </c>
      <c r="GS437" s="223">
        <f t="shared" ca="1" si="1050"/>
        <v>3.1888167822882155E-5</v>
      </c>
      <c r="GT437" s="223">
        <f t="shared" ca="1" si="1051"/>
        <v>-5.0509760400748544E-4</v>
      </c>
      <c r="GU437" s="223">
        <f t="shared" ca="1" si="1052"/>
        <v>2.6135602209974339E-4</v>
      </c>
      <c r="GV437" s="223">
        <f t="shared" ca="1" si="1053"/>
        <v>3.5336230696002594E-4</v>
      </c>
      <c r="GW437" s="223">
        <f t="shared" ca="1" si="1054"/>
        <v>-4.6650734855930198E-4</v>
      </c>
      <c r="GX437" s="223">
        <f t="shared" ca="1" si="1055"/>
        <v>-8.2522436733288335E-5</v>
      </c>
      <c r="GY437" s="223">
        <f t="shared" ca="1" si="1056"/>
        <v>5.144173463860419E-4</v>
      </c>
      <c r="GZ437" s="223">
        <f t="shared" ca="1" si="1057"/>
        <v>-2.1613251000624824E-4</v>
      </c>
      <c r="HA437" s="223">
        <f t="shared" ca="1" si="1058"/>
        <v>-3.8893743456331394E-4</v>
      </c>
      <c r="HB437" s="223">
        <f t="shared" ca="1" si="1059"/>
        <v>4.4193766533504763E-4</v>
      </c>
      <c r="HC437" s="223">
        <f t="shared" ca="1" si="1060"/>
        <v>1.3236196946657104E-4</v>
      </c>
      <c r="HD437" s="223">
        <f t="shared" ca="1" si="1061"/>
        <v>-5.1878296850977582E-4</v>
      </c>
      <c r="HE437" s="223">
        <f t="shared" ca="1" si="1062"/>
        <v>1.6882752369137081E-4</v>
      </c>
      <c r="HF437" s="223">
        <f t="shared" ca="1" si="1063"/>
        <v>4.2076688205692933E-4</v>
      </c>
      <c r="HG437" s="223">
        <f t="shared" ca="1" si="1064"/>
        <v>-4.131118808058978E-4</v>
      </c>
      <c r="HH437" s="223">
        <f t="shared" ca="1" si="1065"/>
        <v>-1.8092678407747844E-4</v>
      </c>
      <c r="HI437" s="223">
        <f t="shared" ca="1" si="1066"/>
        <v>5.1815242705114208E-4</v>
      </c>
      <c r="HJ437" s="223">
        <f t="shared" ca="1" si="1067"/>
        <v>-1.1989663603283356E-4</v>
      </c>
      <c r="HK437" s="223">
        <f t="shared" ca="1" si="1068"/>
        <v>-4.4854411446177745E-4</v>
      </c>
      <c r="HL437" s="223">
        <f t="shared" ca="1" si="1069"/>
        <v>3.8030760303467816E-4</v>
      </c>
      <c r="HM437" s="223">
        <f t="shared" ca="1" si="1070"/>
        <v>2.2774917485307935E-4</v>
      </c>
      <c r="HN437" s="223">
        <f t="shared" ca="1" si="1071"/>
        <v>-5.1253179446907721E-4</v>
      </c>
      <c r="HO437" s="223">
        <f t="shared" ca="1" si="1072"/>
        <v>6.9811078227132264E-5</v>
      </c>
      <c r="HP437" s="223">
        <f t="shared" ca="1" si="1073"/>
        <v>4.7200162184518781E-4</v>
      </c>
      <c r="HQ437" s="223">
        <f t="shared" ca="1" si="1074"/>
        <v>-3.4384075514895236E-4</v>
      </c>
      <c r="HR437" s="223">
        <f t="shared" ca="1" si="1075"/>
        <v>-2.7237821657450755E-4</v>
      </c>
      <c r="HS437" s="223">
        <f t="shared" ca="1" si="1076"/>
        <v>5.0197520052789755E-4</v>
      </c>
      <c r="HT437" s="223">
        <f t="shared" ca="1" si="1077"/>
        <v>-1.9053201575457032E-5</v>
      </c>
      <c r="HU437" s="223">
        <f t="shared" ca="1" si="1078"/>
        <v>-4.9091349558789759E-4</v>
      </c>
      <c r="HV437" s="223">
        <f t="shared" ca="1" si="1079"/>
        <v>3.0406253282864272E-4</v>
      </c>
      <c r="HW437" s="223">
        <f t="shared" ca="1" si="1080"/>
        <v>3.143841071732184E-4</v>
      </c>
      <c r="HX437" s="223">
        <f t="shared" ca="1" si="1081"/>
        <v>-4.8658431099807807E-4</v>
      </c>
      <c r="HY437" s="223">
        <f t="shared" ca="1" si="1082"/>
        <v>-3.1888167822899936E-5</v>
      </c>
      <c r="HZ437" s="223">
        <f t="shared" ca="1" si="1083"/>
        <v>5.0509760400748273E-4</v>
      </c>
      <c r="IA437" s="223">
        <f t="shared" ca="1" si="1084"/>
        <v>-2.61356022099728E-4</v>
      </c>
      <c r="IB437" s="223">
        <f t="shared" ca="1" si="1085"/>
        <v>-3.5336230696001743E-4</v>
      </c>
      <c r="IC437" s="223">
        <f t="shared" ca="1" si="1086"/>
        <v>4.6650734855929418E-4</v>
      </c>
      <c r="ID437" s="223">
        <f t="shared" ca="1" si="1087"/>
        <v>8.2522436733276842E-5</v>
      </c>
      <c r="IE437" s="223">
        <f t="shared" ca="1" si="1088"/>
        <v>-5.4598288714704265E-4</v>
      </c>
      <c r="IF437" s="223">
        <f t="shared" ca="1" si="1089"/>
        <v>2.1613251000625891E-4</v>
      </c>
      <c r="IG437" s="223">
        <f t="shared" ca="1" si="1090"/>
        <v>3.8893743456330624E-4</v>
      </c>
      <c r="IH437" s="223">
        <f t="shared" ca="1" si="1091"/>
        <v>-4.4193766533503831E-4</v>
      </c>
      <c r="II437" s="223">
        <f t="shared" ca="1" si="1092"/>
        <v>-1.3236196946655982E-4</v>
      </c>
      <c r="IJ437" s="223">
        <f t="shared" ca="1" si="1093"/>
        <v>5.1878296850977647E-4</v>
      </c>
      <c r="IK437" s="223">
        <f t="shared" ca="1" si="1094"/>
        <v>-1.6882752369138182E-4</v>
      </c>
      <c r="IL437" s="223">
        <f t="shared" ca="1" si="1095"/>
        <v>-4.2076688205693974E-4</v>
      </c>
      <c r="IM437" s="223">
        <f t="shared" ca="1" si="1096"/>
        <v>4.1311188080590491E-4</v>
      </c>
      <c r="IN437" s="223">
        <f t="shared" ca="1" si="1097"/>
        <v>1.8092678407749513E-4</v>
      </c>
      <c r="IO437" s="223">
        <f t="shared" ca="1" si="1098"/>
        <v>-5.1815242705114284E-4</v>
      </c>
      <c r="IP437" s="223">
        <f t="shared" ca="1" si="1099"/>
        <v>1.1989663603281621E-4</v>
      </c>
      <c r="IQ437" s="223">
        <f t="shared" ca="1" si="1100"/>
        <v>4.4854411446177154E-4</v>
      </c>
      <c r="IR437" s="223">
        <f t="shared" ca="1" si="1101"/>
        <v>-3.8030760303468613E-4</v>
      </c>
      <c r="IS437" s="223">
        <f t="shared" ca="1" si="1102"/>
        <v>-2.2774917485309532E-4</v>
      </c>
      <c r="IT437" s="223">
        <f t="shared" ca="1" si="1103"/>
        <v>5.1253179446907895E-4</v>
      </c>
      <c r="IU437" s="223">
        <f t="shared" ca="1" si="1104"/>
        <v>-6.9811078227114618E-5</v>
      </c>
      <c r="IV437" s="223">
        <f t="shared" ca="1" si="1105"/>
        <v>-4.7200162184518293E-4</v>
      </c>
      <c r="IW437" s="223">
        <f t="shared" ca="1" si="1106"/>
        <v>3.4384075514893903E-4</v>
      </c>
      <c r="IX437" s="223">
        <f t="shared" ca="1" si="1107"/>
        <v>2.7237821657449763E-4</v>
      </c>
      <c r="IY437" s="223">
        <f t="shared" ca="1" si="1108"/>
        <v>-5.01975200527893E-4</v>
      </c>
      <c r="IZ437" s="223">
        <f t="shared" ca="1" si="1109"/>
        <v>1.9053201575468742E-5</v>
      </c>
      <c r="JA437" s="223">
        <f t="shared" ca="1" si="1110"/>
        <v>4.9091349558790334E-4</v>
      </c>
      <c r="JB437" s="223">
        <f t="shared" ca="1" si="1111"/>
        <v>-3.040625328286522E-4</v>
      </c>
    </row>
    <row r="438" spans="2:262">
      <c r="B438" s="230">
        <v>77</v>
      </c>
      <c r="C438" s="229">
        <f t="shared" si="1112"/>
        <v>1.5039062500000009E-3</v>
      </c>
      <c r="D438" s="226">
        <f t="shared" ca="1" si="855"/>
        <v>57.801573723238221</v>
      </c>
      <c r="E438" s="225">
        <f ca="1">CE361</f>
        <v>-0.29842627676177791</v>
      </c>
      <c r="F438" s="224">
        <v>77</v>
      </c>
      <c r="G438" s="223">
        <f t="shared" ca="1" si="856"/>
        <v>1.6299534868128142E-6</v>
      </c>
      <c r="H438" s="223">
        <f t="shared" ca="1" si="857"/>
        <v>-1.0034331478691256E-4</v>
      </c>
      <c r="I438" s="223">
        <f t="shared" ca="1" si="858"/>
        <v>6.1321777752692305E-5</v>
      </c>
      <c r="J438" s="223">
        <f t="shared" ca="1" si="859"/>
        <v>6.1872270847275482E-5</v>
      </c>
      <c r="K438" s="223">
        <f t="shared" ca="1" si="860"/>
        <v>-1.0013818095630225E-4</v>
      </c>
      <c r="L438" s="223">
        <f t="shared" ca="1" si="861"/>
        <v>9.5076691822858531E-7</v>
      </c>
      <c r="M438" s="223">
        <f t="shared" ca="1" si="862"/>
        <v>9.9541704513054992E-5</v>
      </c>
      <c r="N438" s="223">
        <f t="shared" ca="1" si="863"/>
        <v>-6.3399597146083077E-5</v>
      </c>
      <c r="O438" s="223">
        <f t="shared" ca="1" si="864"/>
        <v>-5.9767112566310994E-5</v>
      </c>
      <c r="P438" s="223">
        <f t="shared" ca="1" si="865"/>
        <v>1.0089530092291699E-4</v>
      </c>
      <c r="Q438" s="223">
        <f t="shared" ca="1" si="866"/>
        <v>-3.5309146168299195E-6</v>
      </c>
      <c r="R438" s="223">
        <f t="shared" ca="1" si="867"/>
        <v>-9.8680134038502801E-5</v>
      </c>
      <c r="S438" s="223">
        <f t="shared" ca="1" si="868"/>
        <v>6.5439226992816763E-5</v>
      </c>
      <c r="T438" s="223">
        <f t="shared" ca="1" si="869"/>
        <v>5.7625952811573067E-5</v>
      </c>
      <c r="U438" s="223">
        <f t="shared" ca="1" si="870"/>
        <v>-1.01591645332974E-4</v>
      </c>
      <c r="V438" s="223">
        <f t="shared" ca="1" si="871"/>
        <v>6.1089354244952922E-6</v>
      </c>
      <c r="W438" s="223">
        <f t="shared" ca="1" si="872"/>
        <v>9.7759122341093619E-5</v>
      </c>
      <c r="X438" s="223">
        <f t="shared" ca="1" si="873"/>
        <v>-6.7439438696140425E-5</v>
      </c>
      <c r="Y438" s="223">
        <f t="shared" ca="1" si="874"/>
        <v>-5.5450081337634306E-5</v>
      </c>
      <c r="Z438" s="223">
        <f t="shared" ca="1" si="875"/>
        <v>1.0222679473463882E-4</v>
      </c>
      <c r="AA438" s="223">
        <f t="shared" ca="1" si="876"/>
        <v>-8.6832764378891384E-6</v>
      </c>
      <c r="AB438" s="223">
        <f t="shared" ca="1" si="877"/>
        <v>-9.677922420383535E-5</v>
      </c>
      <c r="AC438" s="223">
        <f t="shared" ca="1" si="878"/>
        <v>6.9399027403316274E-5</v>
      </c>
      <c r="AD438" s="223">
        <f t="shared" ca="1" si="879"/>
        <v>5.3240808808110159E-5</v>
      </c>
      <c r="AE438" s="223">
        <f t="shared" ca="1" si="880"/>
        <v>-1.0280036653766149E-4</v>
      </c>
      <c r="AF438" s="223">
        <f t="shared" ca="1" si="881"/>
        <v>1.1252386970245032E-5</v>
      </c>
      <c r="AG438" s="223">
        <f t="shared" ca="1" si="882"/>
        <v>9.5741029880724946E-5</v>
      </c>
      <c r="AH438" s="223">
        <f t="shared" ca="1" si="883"/>
        <v>-7.1316812731381143E-5</v>
      </c>
      <c r="AI438" s="223">
        <f t="shared" ca="1" si="884"/>
        <v>-5.0999466006162075E-5</v>
      </c>
      <c r="AJ438" s="223">
        <f t="shared" ca="1" si="885"/>
        <v>1.0331201524383515E-4</v>
      </c>
      <c r="AK438" s="223">
        <f t="shared" ca="1" si="886"/>
        <v>-1.3814719485443907E-5</v>
      </c>
      <c r="AL438" s="223">
        <f t="shared" ca="1" si="887"/>
        <v>-9.4645164741202111E-5</v>
      </c>
      <c r="AM438" s="223">
        <f t="shared" ca="1" si="888"/>
        <v>7.3191639478164023E-5</v>
      </c>
      <c r="AN438" s="223">
        <f t="shared" ca="1" si="889"/>
        <v>4.8727403032884081E-5</v>
      </c>
      <c r="AO438" s="223">
        <f t="shared" ca="1" si="890"/>
        <v>-1.0376143265511113E-4</v>
      </c>
      <c r="AP438" s="223">
        <f t="shared" ca="1" si="891"/>
        <v>1.6368730530191132E-5</v>
      </c>
      <c r="AQ438" s="223">
        <f t="shared" ca="1" si="892"/>
        <v>9.3492288893449506E-5</v>
      </c>
      <c r="AR438" s="223">
        <f t="shared" ca="1" si="893"/>
        <v>-7.5022378318137452E-5</v>
      </c>
      <c r="AS438" s="223">
        <f t="shared" ca="1" si="894"/>
        <v>-4.6425988494054694E-5</v>
      </c>
      <c r="AT438" s="223">
        <f t="shared" ca="1" si="895"/>
        <v>1.0414834805924541E-4</v>
      </c>
      <c r="AU438" s="223">
        <f t="shared" ca="1" si="896"/>
        <v>-1.8912881663732478E-5</v>
      </c>
      <c r="AV438" s="223">
        <f t="shared" ca="1" si="897"/>
        <v>-9.228309678676965E-5</v>
      </c>
      <c r="AW438" s="223">
        <f t="shared" ca="1" si="898"/>
        <v>7.6807926482678931E-5</v>
      </c>
      <c r="AX438" s="223">
        <f t="shared" ca="1" si="899"/>
        <v>4.409660867573602E-5</v>
      </c>
      <c r="AY438" s="223">
        <f t="shared" ca="1" si="900"/>
        <v>-1.0447252839286638E-4</v>
      </c>
      <c r="AZ438" s="223">
        <f t="shared" ca="1" si="901"/>
        <v>2.1445640384557786E-5</v>
      </c>
      <c r="BA438" s="223">
        <f t="shared" ca="1" si="902"/>
        <v>9.1018316793272714E-5</v>
      </c>
      <c r="BB438" s="223">
        <f t="shared" ca="1" si="903"/>
        <v>-7.8547208424340604E-5</v>
      </c>
      <c r="BC438" s="223">
        <f t="shared" ca="1" si="904"/>
        <v>-4.1740666709229488E-5</v>
      </c>
      <c r="BD438" s="223">
        <f t="shared" ca="1" si="905"/>
        <v>1.0473377838186294E-4</v>
      </c>
      <c r="BE438" s="223">
        <f t="shared" ca="1" si="906"/>
        <v>-2.3965481053519591E-5</v>
      </c>
      <c r="BF438" s="223">
        <f t="shared" ca="1" si="907"/>
        <v>-8.969871076913358E-5</v>
      </c>
      <c r="BG438" s="223">
        <f t="shared" ca="1" si="908"/>
        <v>8.023917646471677E-5</v>
      </c>
      <c r="BH438" s="223">
        <f t="shared" ca="1" si="909"/>
        <v>3.9359581725881374E-5</v>
      </c>
      <c r="BI438" s="223">
        <f t="shared" ca="1" si="910"/>
        <v>-1.049319406590105E-4</v>
      </c>
      <c r="BJ438" s="223">
        <f t="shared" ca="1" si="911"/>
        <v>2.6470885812821798E-5</v>
      </c>
      <c r="BK438" s="223">
        <f t="shared" ca="1" si="912"/>
        <v>8.8325073595677965E-5</v>
      </c>
      <c r="BL438" s="223">
        <f t="shared" ca="1" si="913"/>
        <v>-8.188281142552665E-5</v>
      </c>
      <c r="BM438" s="223">
        <f t="shared" ca="1" si="914"/>
        <v>-3.6954788002251144E-5</v>
      </c>
      <c r="BN438" s="223">
        <f t="shared" ca="1" si="915"/>
        <v>1.0506689585876305E-4</v>
      </c>
      <c r="BO438" s="223">
        <f t="shared" ca="1" si="916"/>
        <v>-2.8960345500320554E-5</v>
      </c>
      <c r="BP438" s="223">
        <f t="shared" ca="1" si="917"/>
        <v>-8.6898232700575545E-5</v>
      </c>
      <c r="BQ438" s="223">
        <f t="shared" ca="1" si="918"/>
        <v>8.3477123242529314E-5</v>
      </c>
      <c r="BR438" s="223">
        <f t="shared" ca="1" si="919"/>
        <v>3.4527734096156892E-5</v>
      </c>
      <c r="BS438" s="223">
        <f t="shared" ca="1" si="920"/>
        <v>-1.0513856268915458E-4</v>
      </c>
      <c r="BT438" s="223">
        <f t="shared" ca="1" si="921"/>
        <v>3.1432360558586981E-5</v>
      </c>
      <c r="BU438" s="223">
        <f t="shared" ca="1" si="922"/>
        <v>8.5419047559428512E-5</v>
      </c>
      <c r="BV438" s="223">
        <f t="shared" ca="1" si="923"/>
        <v>-8.5021151561902268E-5</v>
      </c>
      <c r="BW438" s="223">
        <f t="shared" ca="1" si="924"/>
        <v>-3.2079881974118253E-5</v>
      </c>
      <c r="BX438" s="223">
        <f t="shared" ca="1" si="925"/>
        <v>1.0514689798076623E-4</v>
      </c>
      <c r="BY438" s="223">
        <f t="shared" ca="1" si="926"/>
        <v>-3.388544193818458E-5</v>
      </c>
      <c r="BZ438" s="223">
        <f t="shared" ca="1" si="927"/>
        <v>-8.38884091780547E-5</v>
      </c>
      <c r="CA438" s="223">
        <f t="shared" ca="1" si="928"/>
        <v>8.6513966318718175E-5</v>
      </c>
      <c r="CB438" s="223">
        <f t="shared" ca="1" si="929"/>
        <v>2.9612706130721021E-5</v>
      </c>
      <c r="CC438" s="223">
        <f t="shared" ca="1" si="930"/>
        <v>-1.0509189671273006E-4</v>
      </c>
      <c r="CD438" s="223">
        <f t="shared" ca="1" si="931"/>
        <v>3.6318111994618305E-5</v>
      </c>
      <c r="CE438" s="223">
        <f t="shared" ca="1" si="932"/>
        <v>8.2307239555783491E-5</v>
      </c>
      <c r="CF438" s="223">
        <f t="shared" ca="1" si="933"/>
        <v>-8.7954668297190989E-5</v>
      </c>
      <c r="CG438" s="223">
        <f t="shared" ca="1" si="934"/>
        <v>-2.7127692700443914E-5</v>
      </c>
      <c r="CH438" s="223">
        <f t="shared" ca="1" si="935"/>
        <v>1.0497359201575316E-4</v>
      </c>
      <c r="CI438" s="223">
        <f t="shared" ca="1" si="936"/>
        <v>-3.8728905378405344E-5</v>
      </c>
      <c r="CJ438" s="223">
        <f t="shared" ca="1" si="937"/>
        <v>-8.0676491130067968E-5</v>
      </c>
      <c r="CK438" s="223">
        <f t="shared" ca="1" si="938"/>
        <v>8.9342389672316807E-5</v>
      </c>
      <c r="CL438" s="223">
        <f t="shared" ca="1" si="939"/>
        <v>2.462633856245094E-5</v>
      </c>
      <c r="CM438" s="223">
        <f t="shared" ca="1" si="940"/>
        <v>-1.047920551521616E-4</v>
      </c>
      <c r="CN438" s="223">
        <f t="shared" ca="1" si="941"/>
        <v>4.1116369917762279E-5</v>
      </c>
      <c r="CO438" s="223">
        <f t="shared" ca="1" si="942"/>
        <v>7.8997146202785897E-5</v>
      </c>
      <c r="CP438" s="223">
        <f t="shared" ca="1" si="943"/>
        <v>-9.0676294532632737E-5</v>
      </c>
      <c r="CQ438" s="223">
        <f t="shared" ca="1" si="944"/>
        <v>-2.211015043894896E-5</v>
      </c>
      <c r="CR438" s="223">
        <f t="shared" ca="1" si="945"/>
        <v>1.0454739547297345E-4</v>
      </c>
      <c r="CS438" s="223">
        <f t="shared" ca="1" si="946"/>
        <v>-4.3479067493318085E-5</v>
      </c>
      <c r="CT438" s="223">
        <f t="shared" ca="1" si="947"/>
        <v>-7.7270216348522848E-5</v>
      </c>
      <c r="CU438" s="223">
        <f t="shared" ca="1" si="948"/>
        <v>9.1955579383725739E-5</v>
      </c>
      <c r="CV438" s="223">
        <f t="shared" ca="1" si="949"/>
        <v>1.9580643987571418E-5</v>
      </c>
      <c r="CW438" s="223">
        <f t="shared" ca="1" si="950"/>
        <v>-1.0423976035203164E-4</v>
      </c>
      <c r="CX438" s="223">
        <f t="shared" ca="1" si="951"/>
        <v>4.5815574904405705E-5</v>
      </c>
      <c r="CY438" s="223">
        <f t="shared" ca="1" si="952"/>
        <v>7.549674180525299E-5</v>
      </c>
      <c r="CZ438" s="223">
        <f t="shared" ca="1" si="953"/>
        <v>-9.3179473632240019E-5</v>
      </c>
      <c r="DA438" s="223">
        <f t="shared" ca="1" si="954"/>
        <v>-1.7039342888426136E-5</v>
      </c>
      <c r="DB438" s="223">
        <f t="shared" ca="1" si="955"/>
        <v>1.0386933509722906E-4</v>
      </c>
      <c r="DC438" s="223">
        <f t="shared" ca="1" si="956"/>
        <v>-4.8124484726322898E-5</v>
      </c>
      <c r="DD438" s="223">
        <f t="shared" ca="1" si="957"/>
        <v>-7.3677790847722561E-5</v>
      </c>
      <c r="DE438" s="223">
        <f t="shared" ca="1" si="958"/>
        <v>9.4347240050041798E-5</v>
      </c>
      <c r="DF438" s="223">
        <f t="shared" ca="1" si="959"/>
        <v>1.448777792626399E-5</v>
      </c>
      <c r="DG438" s="223">
        <f t="shared" ca="1" si="960"/>
        <v>-1.0343634283888897E-4</v>
      </c>
      <c r="DH438" s="223">
        <f t="shared" ca="1" si="961"/>
        <v>5.0404406158134015E-5</v>
      </c>
      <c r="DI438" s="223">
        <f t="shared" ca="1" si="962"/>
        <v>7.1814459143977667E-5</v>
      </c>
      <c r="DJ438" s="223">
        <f t="shared" ca="1" si="963"/>
        <v>-9.5458175218309297E-5</v>
      </c>
      <c r="DK438" s="223">
        <f t="shared" ca="1" si="964"/>
        <v>-1.1927486068414925E-5</v>
      </c>
      <c r="DL438" s="223">
        <f t="shared" ca="1" si="965"/>
        <v>1.0294104439535621E-4</v>
      </c>
      <c r="DM438" s="223">
        <f t="shared" ca="1" si="966"/>
        <v>-5.2653965860414982E-5</v>
      </c>
      <c r="DN438" s="223">
        <f t="shared" ca="1" si="967"/>
        <v>-6.9907869095357848E-5</v>
      </c>
      <c r="DO438" s="223">
        <f t="shared" ca="1" si="968"/>
        <v>9.6511609951235107E-5</v>
      </c>
      <c r="DP438" s="223">
        <f t="shared" ca="1" si="969"/>
        <v>9.3600095389527222E-6</v>
      </c>
      <c r="DQ438" s="223">
        <f t="shared" ca="1" si="970"/>
        <v>-1.0238373811589387E-4</v>
      </c>
      <c r="DR438" s="223">
        <f t="shared" ca="1" si="971"/>
        <v>5.4871808782522837E-5</v>
      </c>
      <c r="DS438" s="223">
        <f t="shared" ca="1" si="972"/>
        <v>6.795916916042081E-5</v>
      </c>
      <c r="DT438" s="223">
        <f t="shared" ca="1" si="973"/>
        <v>-9.7506909699129026E-5</v>
      </c>
      <c r="DU438" s="223">
        <f t="shared" ca="1" si="974"/>
        <v>-6.7868948897405259E-6</v>
      </c>
      <c r="DV438" s="223">
        <f t="shared" ca="1" si="975"/>
        <v>1.0176475970096439E-4</v>
      </c>
      <c r="DW438" s="223">
        <f t="shared" ca="1" si="976"/>
        <v>-5.7056598978806628E-5</v>
      </c>
      <c r="DX438" s="223">
        <f t="shared" ca="1" si="977"/>
        <v>-6.5969533163136272E-5</v>
      </c>
      <c r="DY438" s="223">
        <f t="shared" ca="1" si="978"/>
        <v>9.844347493063729E-5</v>
      </c>
      <c r="DZ438" s="223">
        <f t="shared" ca="1" si="979"/>
        <v>4.2096920688221041E-6</v>
      </c>
      <c r="EA438" s="223">
        <f t="shared" ca="1" si="980"/>
        <v>-1.0108448200002127E-4</v>
      </c>
      <c r="EB438" s="223">
        <f t="shared" ca="1" si="981"/>
        <v>5.9207020413351772E-5</v>
      </c>
      <c r="EC438" s="223">
        <f t="shared" ca="1" si="982"/>
        <v>6.3940159585836314E-5</v>
      </c>
      <c r="ED438" s="223">
        <f t="shared" ca="1" si="983"/>
        <v>-9.9320741493886993E-5</v>
      </c>
      <c r="EE438" s="223">
        <f t="shared" ca="1" si="984"/>
        <v>-1.6299534868119604E-6</v>
      </c>
      <c r="EF438" s="223">
        <f t="shared" ca="1" si="985"/>
        <v>1.0034331478691276E-4</v>
      </c>
      <c r="EG438" s="223">
        <f t="shared" ca="1" si="986"/>
        <v>-6.1321777752692955E-5</v>
      </c>
      <c r="EH438" s="223">
        <f t="shared" ca="1" si="987"/>
        <v>-6.1872270847276064E-5</v>
      </c>
      <c r="EI438" s="223">
        <f t="shared" ca="1" si="988"/>
        <v>1.0013818095630246E-4</v>
      </c>
      <c r="EJ438" s="223">
        <f t="shared" ca="1" si="989"/>
        <v>-9.5076691822777894E-7</v>
      </c>
      <c r="EK438" s="223">
        <f t="shared" ca="1" si="990"/>
        <v>-9.9541704513054775E-5</v>
      </c>
      <c r="EL438" s="223">
        <f t="shared" ca="1" si="991"/>
        <v>6.3399597146084825E-5</v>
      </c>
      <c r="EM438" s="223">
        <f t="shared" ca="1" si="992"/>
        <v>5.9767112566310574E-5</v>
      </c>
      <c r="EN438" s="223">
        <f t="shared" ca="1" si="993"/>
        <v>-1.008953009229167E-4</v>
      </c>
      <c r="EO438" s="223">
        <f t="shared" ca="1" si="994"/>
        <v>3.5309146168274326E-6</v>
      </c>
      <c r="EP438" s="223">
        <f t="shared" ca="1" si="995"/>
        <v>9.8680134038502096E-5</v>
      </c>
      <c r="EQ438" s="223">
        <f t="shared" ca="1" si="996"/>
        <v>-6.5439226992817156E-5</v>
      </c>
      <c r="ER438" s="223">
        <f t="shared" ca="1" si="997"/>
        <v>-5.7625952811573894E-5</v>
      </c>
      <c r="ES438" s="223">
        <f t="shared" ca="1" si="998"/>
        <v>1.0159164533297336E-4</v>
      </c>
      <c r="ET438" s="223">
        <f t="shared" ca="1" si="999"/>
        <v>-6.1089354244972844E-6</v>
      </c>
      <c r="EU438" s="223">
        <f t="shared" ca="1" si="1000"/>
        <v>-9.7759122341093579E-5</v>
      </c>
      <c r="EV438" s="223">
        <f t="shared" ca="1" si="1001"/>
        <v>6.7439438696139368E-5</v>
      </c>
      <c r="EW438" s="223">
        <f t="shared" ca="1" si="1002"/>
        <v>5.5450081337636732E-5</v>
      </c>
      <c r="EX438" s="223">
        <f t="shared" ca="1" si="1003"/>
        <v>-1.0222679473463922E-4</v>
      </c>
      <c r="EY438" s="223">
        <f t="shared" ca="1" si="1004"/>
        <v>8.6832764378892604E-6</v>
      </c>
      <c r="EZ438" s="223">
        <f t="shared" ca="1" si="1005"/>
        <v>9.6779224203835865E-5</v>
      </c>
      <c r="FA438" s="223">
        <f t="shared" ca="1" si="1006"/>
        <v>-6.9399027403314106E-5</v>
      </c>
      <c r="FB438" s="223">
        <f t="shared" ca="1" si="1007"/>
        <v>-5.3240808808108756E-5</v>
      </c>
      <c r="FC438" s="223">
        <f t="shared" ca="1" si="1008"/>
        <v>1.028003665376615E-4</v>
      </c>
      <c r="FD438" s="223">
        <f t="shared" ca="1" si="1009"/>
        <v>-1.1252386970243677E-5</v>
      </c>
      <c r="FE438" s="223">
        <f t="shared" ca="1" si="1010"/>
        <v>-9.5741029880726139E-5</v>
      </c>
      <c r="FF438" s="223">
        <f t="shared" ca="1" si="1011"/>
        <v>7.1316812731382336E-5</v>
      </c>
      <c r="FG438" s="223">
        <f t="shared" ca="1" si="1012"/>
        <v>5.0999466006161967E-5</v>
      </c>
      <c r="FH438" s="223">
        <f t="shared" ca="1" si="1013"/>
        <v>-1.033120152438349E-4</v>
      </c>
      <c r="FI438" s="223">
        <f t="shared" ca="1" si="1014"/>
        <v>1.3814719485441074E-5</v>
      </c>
      <c r="FJ438" s="223">
        <f t="shared" ca="1" si="1015"/>
        <v>9.4645164741201406E-5</v>
      </c>
      <c r="FK438" s="223">
        <f t="shared" ca="1" si="1016"/>
        <v>-7.3191639478164118E-5</v>
      </c>
      <c r="FL438" s="223">
        <f t="shared" ca="1" si="1017"/>
        <v>-4.8727403032885958E-5</v>
      </c>
      <c r="FM438" s="223">
        <f t="shared" ca="1" si="1018"/>
        <v>1.0376143265511055E-4</v>
      </c>
      <c r="FN438" s="223">
        <f t="shared" ca="1" si="1019"/>
        <v>-1.6368730530191989E-5</v>
      </c>
      <c r="FO438" s="223">
        <f t="shared" ca="1" si="1020"/>
        <v>-9.3492288893449777E-5</v>
      </c>
      <c r="FP438" s="223">
        <f t="shared" ca="1" si="1021"/>
        <v>7.5022378318135988E-5</v>
      </c>
      <c r="FQ438" s="223">
        <f t="shared" ca="1" si="1022"/>
        <v>4.6425988494057939E-5</v>
      </c>
      <c r="FR438" s="223">
        <f t="shared" ca="1" si="1023"/>
        <v>-1.0414834805924553E-4</v>
      </c>
      <c r="FS438" s="223">
        <f t="shared" ca="1" si="1024"/>
        <v>1.8912881663731861E-5</v>
      </c>
      <c r="FT438" s="223">
        <f t="shared" ca="1" si="1025"/>
        <v>9.2283096786770666E-5</v>
      </c>
      <c r="FU438" s="223">
        <f t="shared" ca="1" si="1026"/>
        <v>-7.6807926482676465E-5</v>
      </c>
      <c r="FV438" s="223">
        <f t="shared" ca="1" si="1027"/>
        <v>-4.4096608675735227E-5</v>
      </c>
      <c r="FW438" s="223">
        <f t="shared" ca="1" si="1028"/>
        <v>1.0447252839286631E-4</v>
      </c>
      <c r="FX438" s="223">
        <f t="shared" ca="1" si="1029"/>
        <v>-2.1445640384555712E-5</v>
      </c>
      <c r="FY438" s="223">
        <f t="shared" ca="1" si="1030"/>
        <v>-9.1018316793274517E-5</v>
      </c>
      <c r="FZ438" s="223">
        <f t="shared" ca="1" si="1031"/>
        <v>7.85472084243412E-5</v>
      </c>
      <c r="GA438" s="223">
        <f t="shared" ca="1" si="1032"/>
        <v>4.1740666709230057E-5</v>
      </c>
      <c r="GB438" s="223">
        <f t="shared" ca="1" si="1033"/>
        <v>-1.0473377838186275E-4</v>
      </c>
      <c r="GC438" s="223">
        <f t="shared" ca="1" si="1034"/>
        <v>2.3965481053516078E-5</v>
      </c>
      <c r="GD438" s="223">
        <f t="shared" ca="1" si="1035"/>
        <v>8.9698710769133133E-5</v>
      </c>
      <c r="GE438" s="223">
        <f t="shared" ca="1" si="1036"/>
        <v>-8.0239176464716363E-5</v>
      </c>
      <c r="GF438" s="223">
        <f t="shared" ca="1" si="1037"/>
        <v>-3.9359581725883332E-5</v>
      </c>
      <c r="GG438" s="223">
        <f t="shared" ca="1" si="1038"/>
        <v>1.0493194065901025E-4</v>
      </c>
      <c r="GH438" s="223">
        <f t="shared" ca="1" si="1039"/>
        <v>-2.6470885812822655E-5</v>
      </c>
      <c r="GI438" s="223">
        <f t="shared" ca="1" si="1040"/>
        <v>-8.8325073595678317E-5</v>
      </c>
      <c r="GJ438" s="223">
        <f t="shared" ca="1" si="1041"/>
        <v>8.1882811425525322E-5</v>
      </c>
      <c r="GK438" s="223">
        <f t="shared" ca="1" si="1042"/>
        <v>3.6954788002254525E-5</v>
      </c>
      <c r="GL438" s="223">
        <f t="shared" ca="1" si="1043"/>
        <v>-1.0506689585876308E-4</v>
      </c>
      <c r="GM438" s="223">
        <f t="shared" ca="1" si="1044"/>
        <v>2.8960345500319964E-5</v>
      </c>
      <c r="GN438" s="223">
        <f t="shared" ca="1" si="1045"/>
        <v>8.6898232700576738E-5</v>
      </c>
      <c r="GO438" s="223">
        <f t="shared" ca="1" si="1046"/>
        <v>-8.3477123242527119E-5</v>
      </c>
      <c r="GP438" s="223">
        <f t="shared" ca="1" si="1047"/>
        <v>-3.4527734096156066E-5</v>
      </c>
      <c r="GQ438" s="223">
        <f t="shared" ca="1" si="1048"/>
        <v>1.0513856268915457E-4</v>
      </c>
      <c r="GR438" s="223">
        <f t="shared" ca="1" si="1049"/>
        <v>-3.1432360558584962E-5</v>
      </c>
      <c r="GS438" s="223">
        <f t="shared" ca="1" si="1050"/>
        <v>-8.541904755942713E-5</v>
      </c>
      <c r="GT438" s="223">
        <f t="shared" ca="1" si="1051"/>
        <v>8.5021151561901889E-5</v>
      </c>
      <c r="GU438" s="223">
        <f t="shared" ca="1" si="1052"/>
        <v>3.2079881974118842E-5</v>
      </c>
      <c r="GV438" s="223">
        <f t="shared" ca="1" si="1053"/>
        <v>-1.0514689798076627E-4</v>
      </c>
      <c r="GW438" s="223">
        <f t="shared" ca="1" si="1054"/>
        <v>3.3885441938186823E-5</v>
      </c>
      <c r="GX438" s="223">
        <f t="shared" ca="1" si="1055"/>
        <v>8.388840917805508E-5</v>
      </c>
      <c r="GY438" s="223">
        <f t="shared" ca="1" si="1056"/>
        <v>-8.6513966318717836E-5</v>
      </c>
      <c r="GZ438" s="223">
        <f t="shared" ca="1" si="1057"/>
        <v>-2.9612706130724477E-5</v>
      </c>
      <c r="HA438" s="223">
        <f t="shared" ca="1" si="1058"/>
        <v>1.0509189671272998E-4</v>
      </c>
      <c r="HB438" s="223">
        <f t="shared" ca="1" si="1059"/>
        <v>-3.6318111994617729E-5</v>
      </c>
      <c r="HC438" s="223">
        <f t="shared" ca="1" si="1060"/>
        <v>-8.2307239555783884E-5</v>
      </c>
      <c r="HD438" s="223">
        <f t="shared" ca="1" si="1061"/>
        <v>8.795466829718901E-5</v>
      </c>
      <c r="HE438" s="223">
        <f t="shared" ca="1" si="1062"/>
        <v>2.7127692700441627E-5</v>
      </c>
      <c r="HF438" s="223">
        <f t="shared" ca="1" si="1063"/>
        <v>-1.0497359201575321E-4</v>
      </c>
      <c r="HG438" s="223">
        <f t="shared" ca="1" si="1064"/>
        <v>3.8728905378404774E-5</v>
      </c>
      <c r="HH438" s="223">
        <f t="shared" ca="1" si="1065"/>
        <v>8.0676491130070272E-5</v>
      </c>
      <c r="HI438" s="223">
        <f t="shared" ca="1" si="1066"/>
        <v>-8.9342389672318053E-5</v>
      </c>
      <c r="HJ438" s="223">
        <f t="shared" ca="1" si="1067"/>
        <v>-2.4626338562451543E-5</v>
      </c>
      <c r="HK438" s="223">
        <f t="shared" ca="1" si="1068"/>
        <v>1.0479205515216166E-4</v>
      </c>
      <c r="HL438" s="223">
        <f t="shared" ca="1" si="1069"/>
        <v>-4.1116369917758965E-5</v>
      </c>
      <c r="HM438" s="223">
        <f t="shared" ca="1" si="1070"/>
        <v>-7.8997146202784325E-5</v>
      </c>
      <c r="HN438" s="223">
        <f t="shared" ca="1" si="1071"/>
        <v>9.0676294532632411E-5</v>
      </c>
      <c r="HO438" s="223">
        <f t="shared" ca="1" si="1072"/>
        <v>2.211015043894957E-5</v>
      </c>
      <c r="HP438" s="223">
        <f t="shared" ca="1" si="1073"/>
        <v>-1.0454739547297384E-4</v>
      </c>
      <c r="HQ438" s="223">
        <f t="shared" ca="1" si="1074"/>
        <v>4.3479067493320247E-5</v>
      </c>
      <c r="HR438" s="223">
        <f t="shared" ca="1" si="1075"/>
        <v>7.7270216348523281E-5</v>
      </c>
      <c r="HS438" s="223">
        <f t="shared" ca="1" si="1076"/>
        <v>-9.1955579383725441E-5</v>
      </c>
      <c r="HT438" s="223">
        <f t="shared" ca="1" si="1077"/>
        <v>-1.9580643987574962E-5</v>
      </c>
      <c r="HU438" s="223">
        <f t="shared" ca="1" si="1078"/>
        <v>1.0423976035203133E-4</v>
      </c>
      <c r="HV438" s="223">
        <f t="shared" ca="1" si="1079"/>
        <v>-4.5815574904405143E-5</v>
      </c>
      <c r="HW438" s="223">
        <f t="shared" ca="1" si="1080"/>
        <v>-7.549674180525341E-5</v>
      </c>
      <c r="HX438" s="223">
        <f t="shared" ca="1" si="1081"/>
        <v>9.3179473632238339E-5</v>
      </c>
      <c r="HY438" s="223">
        <f t="shared" ca="1" si="1082"/>
        <v>1.7039342888423795E-5</v>
      </c>
      <c r="HZ438" s="223">
        <f t="shared" ca="1" si="1083"/>
        <v>-1.0386933509722916E-4</v>
      </c>
      <c r="IA438" s="223">
        <f t="shared" ca="1" si="1084"/>
        <v>4.8124484726322349E-5</v>
      </c>
      <c r="IB438" s="223">
        <f t="shared" ca="1" si="1085"/>
        <v>7.3677790847725136E-5</v>
      </c>
      <c r="IC438" s="223">
        <f t="shared" ca="1" si="1086"/>
        <v>-9.4347240050042842E-5</v>
      </c>
      <c r="ID438" s="223">
        <f t="shared" ca="1" si="1087"/>
        <v>-1.4487777926264607E-5</v>
      </c>
      <c r="IE438" s="223">
        <f t="shared" ca="1" si="1088"/>
        <v>1.0194174555803745E-4</v>
      </c>
      <c r="IF438" s="223">
        <f t="shared" ca="1" si="1089"/>
        <v>-5.0404406158130837E-5</v>
      </c>
      <c r="IG438" s="223">
        <f t="shared" ca="1" si="1090"/>
        <v>-7.1814459143975946E-5</v>
      </c>
      <c r="IH438" s="223">
        <f t="shared" ca="1" si="1091"/>
        <v>9.5458175218309039E-5</v>
      </c>
      <c r="II438" s="223">
        <f t="shared" ca="1" si="1092"/>
        <v>1.1927486068415541E-5</v>
      </c>
      <c r="IJ438" s="223">
        <f t="shared" ca="1" si="1093"/>
        <v>-1.0294104439535694E-4</v>
      </c>
      <c r="IK438" s="223">
        <f t="shared" ca="1" si="1094"/>
        <v>5.2653965860417035E-5</v>
      </c>
      <c r="IL438" s="223">
        <f t="shared" ca="1" si="1095"/>
        <v>6.9907869095358309E-5</v>
      </c>
      <c r="IM438" s="223">
        <f t="shared" ca="1" si="1096"/>
        <v>-9.6511609951234877E-5</v>
      </c>
      <c r="IN438" s="223">
        <f t="shared" ca="1" si="1097"/>
        <v>-9.3600095389563102E-6</v>
      </c>
      <c r="IO438" s="223">
        <f t="shared" ca="1" si="1098"/>
        <v>1.0238373811589333E-4</v>
      </c>
      <c r="IP438" s="223">
        <f t="shared" ca="1" si="1099"/>
        <v>-5.4871808782522315E-5</v>
      </c>
      <c r="IQ438" s="223">
        <f t="shared" ca="1" si="1100"/>
        <v>-6.7959169160421284E-5</v>
      </c>
      <c r="IR438" s="223">
        <f t="shared" ca="1" si="1101"/>
        <v>9.7506909699127684E-5</v>
      </c>
      <c r="IS438" s="223">
        <f t="shared" ca="1" si="1102"/>
        <v>6.7868948897381542E-6</v>
      </c>
      <c r="IT438" s="223">
        <f t="shared" ca="1" si="1103"/>
        <v>-1.0176475970096454E-4</v>
      </c>
      <c r="IU438" s="223">
        <f t="shared" ca="1" si="1104"/>
        <v>5.705659897880612E-5</v>
      </c>
      <c r="IV438" s="223">
        <f t="shared" ca="1" si="1105"/>
        <v>6.5969533163139077E-5</v>
      </c>
      <c r="IW438" s="223">
        <f t="shared" ca="1" si="1106"/>
        <v>-9.8443474930638131E-5</v>
      </c>
      <c r="IX438" s="223">
        <f t="shared" ca="1" si="1107"/>
        <v>-4.2096920688227207E-6</v>
      </c>
      <c r="IY438" s="223">
        <f t="shared" ca="1" si="1108"/>
        <v>1.0108448200002144E-4</v>
      </c>
      <c r="IZ438" s="223">
        <f t="shared" ca="1" si="1109"/>
        <v>-5.9207020413348791E-5</v>
      </c>
      <c r="JA438" s="223">
        <f t="shared" ca="1" si="1110"/>
        <v>-6.3940159585834444E-5</v>
      </c>
      <c r="JB438" s="223">
        <f t="shared" ca="1" si="1111"/>
        <v>9.932074149388679E-5</v>
      </c>
    </row>
    <row r="439" spans="2:262">
      <c r="B439" s="230">
        <v>78</v>
      </c>
      <c r="C439" s="229">
        <f t="shared" si="1112"/>
        <v>1.5234375000000009E-3</v>
      </c>
      <c r="D439" s="226">
        <f t="shared" ca="1" si="855"/>
        <v>57.799659545217942</v>
      </c>
      <c r="E439" s="225">
        <f ca="1">CF361</f>
        <v>-0.30034045478205978</v>
      </c>
      <c r="F439" s="224">
        <v>78</v>
      </c>
      <c r="G439" s="223">
        <f t="shared" ca="1" si="856"/>
        <v>-1.5044301070183191E-4</v>
      </c>
      <c r="H439" s="223">
        <f t="shared" ca="1" si="857"/>
        <v>2.6197158006455824E-4</v>
      </c>
      <c r="I439" s="223">
        <f t="shared" ca="1" si="858"/>
        <v>-2.6068123699922615E-5</v>
      </c>
      <c r="J439" s="223">
        <f t="shared" ca="1" si="859"/>
        <v>-2.4440740732160394E-4</v>
      </c>
      <c r="K439" s="223">
        <f t="shared" ca="1" si="860"/>
        <v>1.9074487494101795E-4</v>
      </c>
      <c r="L439" s="223">
        <f t="shared" ca="1" si="861"/>
        <v>1.1588738141321005E-4</v>
      </c>
      <c r="M439" s="223">
        <f t="shared" ca="1" si="862"/>
        <v>-2.6882744080962726E-4</v>
      </c>
      <c r="N439" s="223">
        <f t="shared" ca="1" si="863"/>
        <v>6.5243092831111882E-5</v>
      </c>
      <c r="O439" s="223">
        <f t="shared" ca="1" si="864"/>
        <v>2.2486796885217065E-4</v>
      </c>
      <c r="P439" s="223">
        <f t="shared" ca="1" si="865"/>
        <v>-2.1675456694953996E-4</v>
      </c>
      <c r="Q439" s="223">
        <f t="shared" ca="1" si="866"/>
        <v>-7.8823140288721856E-5</v>
      </c>
      <c r="R439" s="223">
        <f t="shared" ca="1" si="867"/>
        <v>2.6986399930110352E-4</v>
      </c>
      <c r="S439" s="223">
        <f t="shared" ca="1" si="868"/>
        <v>-1.0300574603205233E-4</v>
      </c>
      <c r="T439" s="223">
        <f t="shared" ca="1" si="869"/>
        <v>-2.00460817942515E-4</v>
      </c>
      <c r="U439" s="223">
        <f t="shared" ca="1" si="870"/>
        <v>2.3807217716712912E-4</v>
      </c>
      <c r="V439" s="223">
        <f t="shared" ca="1" si="871"/>
        <v>4.0052616217313411E-5</v>
      </c>
      <c r="W439" s="223">
        <f t="shared" ca="1" si="872"/>
        <v>-2.6505881717798016E-4</v>
      </c>
      <c r="X439" s="223">
        <f t="shared" ca="1" si="873"/>
        <v>1.385386359014968E-4</v>
      </c>
      <c r="Y439" s="223">
        <f t="shared" ca="1" si="874"/>
        <v>1.7171429570195425E-4</v>
      </c>
      <c r="Z439" s="223">
        <f t="shared" ca="1" si="875"/>
        <v>-2.5423624371025523E-4</v>
      </c>
      <c r="AA439" s="223">
        <f t="shared" ca="1" si="876"/>
        <v>-4.1507396087987584E-7</v>
      </c>
      <c r="AB439" s="223">
        <f t="shared" ca="1" si="877"/>
        <v>2.5451591212191139E-4</v>
      </c>
      <c r="AC439" s="223">
        <f t="shared" ca="1" si="878"/>
        <v>-1.710725826805951E-4</v>
      </c>
      <c r="AD439" s="223">
        <f t="shared" ca="1" si="879"/>
        <v>-1.3925067752452243E-4</v>
      </c>
      <c r="AE439" s="223">
        <f t="shared" ca="1" si="880"/>
        <v>2.6489686335260266E-4</v>
      </c>
      <c r="AF439" s="223">
        <f t="shared" ca="1" si="881"/>
        <v>-3.9231453393311614E-5</v>
      </c>
      <c r="AG439" s="223">
        <f t="shared" ca="1" si="882"/>
        <v>-2.3846350618852958E-4</v>
      </c>
      <c r="AH439" s="223">
        <f t="shared" ca="1" si="883"/>
        <v>1.9990332467180832E-4</v>
      </c>
      <c r="AI439" s="223">
        <f t="shared" ca="1" si="884"/>
        <v>1.0377270270592384E-4</v>
      </c>
      <c r="AJ439" s="223">
        <f t="shared" ca="1" si="885"/>
        <v>-2.6982326587323503E-4</v>
      </c>
      <c r="AK439" s="223">
        <f t="shared" ca="1" si="886"/>
        <v>7.8028738257763806E-5</v>
      </c>
      <c r="AL439" s="223">
        <f t="shared" ca="1" si="887"/>
        <v>2.1724908548915867E-4</v>
      </c>
      <c r="AM439" s="223">
        <f t="shared" ca="1" si="888"/>
        <v>-2.2440676337783782E-4</v>
      </c>
      <c r="AN439" s="223">
        <f t="shared" ca="1" si="889"/>
        <v>-6.6048362259994749E-5</v>
      </c>
      <c r="AO439" s="223">
        <f t="shared" ca="1" si="890"/>
        <v>2.6890880953496878E-4</v>
      </c>
      <c r="AP439" s="223">
        <f t="shared" ca="1" si="891"/>
        <v>-1.1513693658023056E-4</v>
      </c>
      <c r="AQ439" s="223">
        <f t="shared" ca="1" si="892"/>
        <v>-1.9133187816588188E-4</v>
      </c>
      <c r="AR439" s="223">
        <f t="shared" ca="1" si="893"/>
        <v>2.4405247334935385E-4</v>
      </c>
      <c r="AS439" s="223">
        <f t="shared" ca="1" si="894"/>
        <v>2.6894274232538523E-5</v>
      </c>
      <c r="AT439" s="223">
        <f t="shared" ca="1" si="895"/>
        <v>-2.6217328955593407E-4</v>
      </c>
      <c r="AU439" s="223">
        <f t="shared" ca="1" si="896"/>
        <v>1.4975276793117201E-4</v>
      </c>
      <c r="AV439" s="223">
        <f t="shared" ca="1" si="897"/>
        <v>1.6127291348911005E-4</v>
      </c>
      <c r="AW439" s="223">
        <f t="shared" ca="1" si="898"/>
        <v>-2.5841518429413769E-4</v>
      </c>
      <c r="AX439" s="223">
        <f t="shared" ca="1" si="899"/>
        <v>1.2841993613238353E-5</v>
      </c>
      <c r="AY439" s="223">
        <f t="shared" ca="1" si="900"/>
        <v>2.4976250960288111E-4</v>
      </c>
      <c r="AZ439" s="223">
        <f t="shared" ca="1" si="901"/>
        <v>-1.8112690409921456E-4</v>
      </c>
      <c r="BA439" s="223">
        <f t="shared" ca="1" si="902"/>
        <v>-1.2772287726813811E-4</v>
      </c>
      <c r="BB439" s="223">
        <f t="shared" ca="1" si="903"/>
        <v>2.6718398689460623E-4</v>
      </c>
      <c r="BC439" s="223">
        <f t="shared" ca="1" si="904"/>
        <v>-5.230027107920853E-5</v>
      </c>
      <c r="BD439" s="223">
        <f t="shared" ca="1" si="905"/>
        <v>-2.3194512558211209E-4</v>
      </c>
      <c r="BE439" s="223">
        <f t="shared" ca="1" si="906"/>
        <v>2.0858018978400143E-4</v>
      </c>
      <c r="BF439" s="223">
        <f t="shared" ca="1" si="907"/>
        <v>9.1408026468403847E-5</v>
      </c>
      <c r="BG439" s="223">
        <f t="shared" ca="1" si="908"/>
        <v>-2.7016906305562735E-4</v>
      </c>
      <c r="BH439" s="223">
        <f t="shared" ca="1" si="909"/>
        <v>9.0626405619444793E-5</v>
      </c>
      <c r="BI439" s="223">
        <f t="shared" ca="1" si="910"/>
        <v>2.0910683005042965E-4</v>
      </c>
      <c r="BJ439" s="223">
        <f t="shared" ca="1" si="911"/>
        <v>-2.3151834425744601E-4</v>
      </c>
      <c r="BK439" s="223">
        <f t="shared" ca="1" si="912"/>
        <v>-5.3114467941430064E-5</v>
      </c>
      <c r="BL439" s="223">
        <f t="shared" ca="1" si="913"/>
        <v>2.673057948930345E-4</v>
      </c>
      <c r="BM439" s="223">
        <f t="shared" ca="1" si="914"/>
        <v>-1.2699075216338158E-4</v>
      </c>
      <c r="BN439" s="223">
        <f t="shared" ca="1" si="915"/>
        <v>-1.8174200313605523E-4</v>
      </c>
      <c r="BO439" s="223">
        <f t="shared" ca="1" si="916"/>
        <v>2.4944482574681043E-4</v>
      </c>
      <c r="BP439" s="223">
        <f t="shared" ca="1" si="917"/>
        <v>1.3671141585476265E-5</v>
      </c>
      <c r="BQ439" s="223">
        <f t="shared" ca="1" si="918"/>
        <v>-2.586561635156798E-4</v>
      </c>
      <c r="BR439" s="223">
        <f t="shared" ca="1" si="919"/>
        <v>1.6060613242610777E-4</v>
      </c>
      <c r="BS439" s="223">
        <f t="shared" ca="1" si="920"/>
        <v>1.5044301070183324E-4</v>
      </c>
      <c r="BT439" s="223">
        <f t="shared" ca="1" si="921"/>
        <v>-2.6197158006455797E-4</v>
      </c>
      <c r="BU439" s="223">
        <f t="shared" ca="1" si="922"/>
        <v>2.606812369991844E-5</v>
      </c>
      <c r="BV439" s="223">
        <f t="shared" ca="1" si="923"/>
        <v>2.4440740732160541E-4</v>
      </c>
      <c r="BW439" s="223">
        <f t="shared" ca="1" si="924"/>
        <v>-1.90744874941016E-4</v>
      </c>
      <c r="BX439" s="223">
        <f t="shared" ca="1" si="925"/>
        <v>-1.158873814132121E-4</v>
      </c>
      <c r="BY439" s="223">
        <f t="shared" ca="1" si="926"/>
        <v>2.688274408096271E-4</v>
      </c>
      <c r="BZ439" s="223">
        <f t="shared" ca="1" si="927"/>
        <v>-6.5243092831111083E-5</v>
      </c>
      <c r="CA439" s="223">
        <f t="shared" ca="1" si="928"/>
        <v>-2.2486796885217081E-4</v>
      </c>
      <c r="CB439" s="223">
        <f t="shared" ca="1" si="929"/>
        <v>2.1675456694954031E-4</v>
      </c>
      <c r="CC439" s="223">
        <f t="shared" ca="1" si="930"/>
        <v>7.8823140288720298E-5</v>
      </c>
      <c r="CD439" s="223">
        <f t="shared" ca="1" si="931"/>
        <v>-2.6986399930110379E-4</v>
      </c>
      <c r="CE439" s="223">
        <f t="shared" ca="1" si="932"/>
        <v>1.0300574603204756E-4</v>
      </c>
      <c r="CF439" s="223">
        <f t="shared" ca="1" si="933"/>
        <v>2.0046081794251782E-4</v>
      </c>
      <c r="CG439" s="223">
        <f t="shared" ca="1" si="934"/>
        <v>-2.3807217716712714E-4</v>
      </c>
      <c r="CH439" s="223">
        <f t="shared" ca="1" si="935"/>
        <v>-4.0052616217316596E-5</v>
      </c>
      <c r="CI439" s="223">
        <f t="shared" ca="1" si="936"/>
        <v>2.6505881717798059E-4</v>
      </c>
      <c r="CJ439" s="223">
        <f t="shared" ca="1" si="937"/>
        <v>-1.3853863590149485E-4</v>
      </c>
      <c r="CK439" s="223">
        <f t="shared" ca="1" si="938"/>
        <v>-1.7171429570195452E-4</v>
      </c>
      <c r="CL439" s="223">
        <f t="shared" ca="1" si="939"/>
        <v>2.5423624371025513E-4</v>
      </c>
      <c r="CM439" s="223">
        <f t="shared" ca="1" si="940"/>
        <v>4.1507396088020111E-7</v>
      </c>
      <c r="CN439" s="223">
        <f t="shared" ca="1" si="941"/>
        <v>-2.5451591212191085E-4</v>
      </c>
      <c r="CO439" s="223">
        <f t="shared" ca="1" si="942"/>
        <v>1.7107258268059632E-4</v>
      </c>
      <c r="CP439" s="223">
        <f t="shared" ca="1" si="943"/>
        <v>1.3925067752452763E-4</v>
      </c>
      <c r="CQ439" s="223">
        <f t="shared" ca="1" si="944"/>
        <v>-2.6489686335260185E-4</v>
      </c>
      <c r="CR439" s="223">
        <f t="shared" ca="1" si="945"/>
        <v>3.9231453393307494E-5</v>
      </c>
      <c r="CS439" s="223">
        <f t="shared" ca="1" si="946"/>
        <v>2.384635061885315E-4</v>
      </c>
      <c r="CT439" s="223">
        <f t="shared" ca="1" si="947"/>
        <v>-1.999033246718068E-4</v>
      </c>
      <c r="CU439" s="223">
        <f t="shared" ca="1" si="948"/>
        <v>-1.0377270270592595E-4</v>
      </c>
      <c r="CV439" s="223">
        <f t="shared" ca="1" si="949"/>
        <v>2.6982326587323487E-4</v>
      </c>
      <c r="CW439" s="223">
        <f t="shared" ca="1" si="950"/>
        <v>-7.8028738257763467E-5</v>
      </c>
      <c r="CX439" s="223">
        <f t="shared" ca="1" si="951"/>
        <v>-2.1724908548915886E-4</v>
      </c>
      <c r="CY439" s="223">
        <f t="shared" ca="1" si="952"/>
        <v>2.2440676337783763E-4</v>
      </c>
      <c r="CZ439" s="223">
        <f t="shared" ca="1" si="953"/>
        <v>6.6048362259993204E-5</v>
      </c>
      <c r="DA439" s="223">
        <f t="shared" ca="1" si="954"/>
        <v>-2.6890880953496938E-4</v>
      </c>
      <c r="DB439" s="223">
        <f t="shared" ca="1" si="955"/>
        <v>1.1513693658022504E-4</v>
      </c>
      <c r="DC439" s="223">
        <f t="shared" ca="1" si="956"/>
        <v>1.9133187816588619E-4</v>
      </c>
      <c r="DD439" s="223">
        <f t="shared" ca="1" si="957"/>
        <v>-2.4405247334935285E-4</v>
      </c>
      <c r="DE439" s="223">
        <f t="shared" ca="1" si="958"/>
        <v>-2.6894274232540732E-5</v>
      </c>
      <c r="DF439" s="223">
        <f t="shared" ca="1" si="959"/>
        <v>2.6217328955593461E-4</v>
      </c>
      <c r="DG439" s="223">
        <f t="shared" ca="1" si="960"/>
        <v>-1.4975276793117011E-4</v>
      </c>
      <c r="DH439" s="223">
        <f t="shared" ca="1" si="961"/>
        <v>-1.6127291348911184E-4</v>
      </c>
      <c r="DI439" s="223">
        <f t="shared" ca="1" si="962"/>
        <v>2.5841518429413704E-4</v>
      </c>
      <c r="DJ439" s="223">
        <f t="shared" ca="1" si="963"/>
        <v>-1.2841993613239966E-5</v>
      </c>
      <c r="DK439" s="223">
        <f t="shared" ca="1" si="964"/>
        <v>-2.4976250960288045E-4</v>
      </c>
      <c r="DL439" s="223">
        <f t="shared" ca="1" si="965"/>
        <v>1.8112690409921575E-4</v>
      </c>
      <c r="DM439" s="223">
        <f t="shared" ca="1" si="966"/>
        <v>1.2772287726814347E-4</v>
      </c>
      <c r="DN439" s="223">
        <f t="shared" ca="1" si="967"/>
        <v>-2.6718398689460536E-4</v>
      </c>
      <c r="DO439" s="223">
        <f t="shared" ca="1" si="968"/>
        <v>5.2300271079202594E-5</v>
      </c>
      <c r="DP439" s="223">
        <f t="shared" ca="1" si="969"/>
        <v>2.3194512558211326E-4</v>
      </c>
      <c r="DQ439" s="223">
        <f t="shared" ca="1" si="970"/>
        <v>-2.08580189784E-4</v>
      </c>
      <c r="DR439" s="223">
        <f t="shared" ca="1" si="971"/>
        <v>-9.1408026468405975E-5</v>
      </c>
      <c r="DS439" s="223">
        <f t="shared" ca="1" si="972"/>
        <v>2.7016906305562735E-4</v>
      </c>
      <c r="DT439" s="223">
        <f t="shared" ca="1" si="973"/>
        <v>-9.0626405619442679E-5</v>
      </c>
      <c r="DU439" s="223">
        <f t="shared" ca="1" si="974"/>
        <v>-2.0910683005043111E-4</v>
      </c>
      <c r="DV439" s="223">
        <f t="shared" ca="1" si="975"/>
        <v>2.315183442574468E-4</v>
      </c>
      <c r="DW439" s="223">
        <f t="shared" ca="1" si="976"/>
        <v>5.3114467941428533E-5</v>
      </c>
      <c r="DX439" s="223">
        <f t="shared" ca="1" si="977"/>
        <v>-2.6730579489303428E-4</v>
      </c>
      <c r="DY439" s="223">
        <f t="shared" ca="1" si="978"/>
        <v>1.2699075216337618E-4</v>
      </c>
      <c r="DZ439" s="223">
        <f t="shared" ca="1" si="979"/>
        <v>1.8174200313605973E-4</v>
      </c>
      <c r="EA439" s="223">
        <f t="shared" ca="1" si="980"/>
        <v>-2.4944482574680809E-4</v>
      </c>
      <c r="EB439" s="223">
        <f t="shared" ca="1" si="981"/>
        <v>-1.3671141585478515E-5</v>
      </c>
      <c r="EC439" s="223">
        <f t="shared" ca="1" si="982"/>
        <v>2.5865616351568045E-4</v>
      </c>
      <c r="ED439" s="223">
        <f t="shared" ca="1" si="983"/>
        <v>-1.6060613242610596E-4</v>
      </c>
      <c r="EE439" s="223">
        <f t="shared" ca="1" si="984"/>
        <v>-1.5044301070183508E-4</v>
      </c>
      <c r="EF439" s="223">
        <f t="shared" ca="1" si="985"/>
        <v>2.6197158006455743E-4</v>
      </c>
      <c r="EG439" s="223">
        <f t="shared" ca="1" si="986"/>
        <v>-2.606812369992004E-5</v>
      </c>
      <c r="EH439" s="223">
        <f t="shared" ca="1" si="987"/>
        <v>-2.444074073216047E-4</v>
      </c>
      <c r="EI439" s="223">
        <f t="shared" ca="1" si="988"/>
        <v>1.9074487494101714E-4</v>
      </c>
      <c r="EJ439" s="223">
        <f t="shared" ca="1" si="989"/>
        <v>1.158873814132176E-4</v>
      </c>
      <c r="EK439" s="223">
        <f t="shared" ca="1" si="990"/>
        <v>-2.6882744080962651E-4</v>
      </c>
      <c r="EL439" s="223">
        <f t="shared" ca="1" si="991"/>
        <v>6.5243092831105188E-5</v>
      </c>
      <c r="EM439" s="223">
        <f t="shared" ca="1" si="992"/>
        <v>2.248679688521742E-4</v>
      </c>
      <c r="EN439" s="223">
        <f t="shared" ca="1" si="993"/>
        <v>-2.1675456694953668E-4</v>
      </c>
      <c r="EO439" s="223">
        <f t="shared" ca="1" si="994"/>
        <v>-7.8823140288726139E-5</v>
      </c>
      <c r="EP439" s="223">
        <f t="shared" ca="1" si="995"/>
        <v>2.6986399930110374E-4</v>
      </c>
      <c r="EQ439" s="223">
        <f t="shared" ca="1" si="996"/>
        <v>-1.0300574603204905E-4</v>
      </c>
      <c r="ER439" s="223">
        <f t="shared" ca="1" si="997"/>
        <v>-2.0046081794251677E-4</v>
      </c>
      <c r="ES439" s="223">
        <f t="shared" ca="1" si="998"/>
        <v>2.380721771671279E-4</v>
      </c>
      <c r="ET439" s="223">
        <f t="shared" ca="1" si="999"/>
        <v>4.0052616217315011E-5</v>
      </c>
      <c r="EU439" s="223">
        <f t="shared" ca="1" si="1000"/>
        <v>-2.6505881717798032E-4</v>
      </c>
      <c r="EV439" s="223">
        <f t="shared" ca="1" si="1001"/>
        <v>1.3853863590149621E-4</v>
      </c>
      <c r="EW439" s="223">
        <f t="shared" ca="1" si="1002"/>
        <v>1.7171429570195327E-4</v>
      </c>
      <c r="EX439" s="223">
        <f t="shared" ca="1" si="1003"/>
        <v>-2.5423624371025567E-4</v>
      </c>
      <c r="EY439" s="223">
        <f t="shared" ca="1" si="1004"/>
        <v>-4.1507396087865612E-7</v>
      </c>
      <c r="EZ439" s="223">
        <f t="shared" ca="1" si="1005"/>
        <v>2.5451591212191031E-4</v>
      </c>
      <c r="FA439" s="223">
        <f t="shared" ca="1" si="1006"/>
        <v>-1.7107258268059754E-4</v>
      </c>
      <c r="FB439" s="223">
        <f t="shared" ca="1" si="1007"/>
        <v>-1.3925067752453284E-4</v>
      </c>
      <c r="FC439" s="223">
        <f t="shared" ca="1" si="1008"/>
        <v>2.6489686335260065E-4</v>
      </c>
      <c r="FD439" s="223">
        <f t="shared" ca="1" si="1009"/>
        <v>-3.923145339330145E-5</v>
      </c>
      <c r="FE439" s="223">
        <f t="shared" ca="1" si="1010"/>
        <v>-2.3846350618853438E-4</v>
      </c>
      <c r="FF439" s="223">
        <f t="shared" ca="1" si="1011"/>
        <v>1.9990332467180271E-4</v>
      </c>
      <c r="FG439" s="223">
        <f t="shared" ca="1" si="1012"/>
        <v>1.0377270270593155E-4</v>
      </c>
      <c r="FH439" s="223">
        <f t="shared" ca="1" si="1013"/>
        <v>-2.698232658732346E-4</v>
      </c>
      <c r="FI439" s="223">
        <f t="shared" ca="1" si="1014"/>
        <v>7.8028738257757667E-5</v>
      </c>
      <c r="FJ439" s="223">
        <f t="shared" ca="1" si="1015"/>
        <v>2.1724908548916249E-4</v>
      </c>
      <c r="FK439" s="223">
        <f t="shared" ca="1" si="1016"/>
        <v>-2.2440676337783424E-4</v>
      </c>
      <c r="FL439" s="223">
        <f t="shared" ca="1" si="1017"/>
        <v>-6.60483622599991E-5</v>
      </c>
      <c r="FM439" s="223">
        <f t="shared" ca="1" si="1018"/>
        <v>2.6890880953496922E-4</v>
      </c>
      <c r="FN439" s="223">
        <f t="shared" ca="1" si="1019"/>
        <v>-1.1513693658022646E-4</v>
      </c>
      <c r="FO439" s="223">
        <f t="shared" ca="1" si="1020"/>
        <v>-1.9133187816588505E-4</v>
      </c>
      <c r="FP439" s="223">
        <f t="shared" ca="1" si="1021"/>
        <v>2.4405247334935356E-4</v>
      </c>
      <c r="FQ439" s="223">
        <f t="shared" ca="1" si="1022"/>
        <v>2.6894274232539174E-5</v>
      </c>
      <c r="FR439" s="223">
        <f t="shared" ca="1" si="1023"/>
        <v>-2.6217328955593423E-4</v>
      </c>
      <c r="FS439" s="223">
        <f t="shared" ca="1" si="1024"/>
        <v>1.4975276793117146E-4</v>
      </c>
      <c r="FT439" s="223">
        <f t="shared" ca="1" si="1025"/>
        <v>1.6127291348911059E-4</v>
      </c>
      <c r="FU439" s="223">
        <f t="shared" ca="1" si="1026"/>
        <v>-2.5841518429413747E-4</v>
      </c>
      <c r="FV439" s="223">
        <f t="shared" ca="1" si="1027"/>
        <v>1.2841993613241538E-5</v>
      </c>
      <c r="FW439" s="223">
        <f t="shared" ca="1" si="1028"/>
        <v>2.4976250960287986E-4</v>
      </c>
      <c r="FX439" s="223">
        <f t="shared" ca="1" si="1029"/>
        <v>-1.8112690409921695E-4</v>
      </c>
      <c r="FY439" s="223">
        <f t="shared" ca="1" si="1030"/>
        <v>-1.2772287726814884E-4</v>
      </c>
      <c r="FZ439" s="223">
        <f t="shared" ca="1" si="1031"/>
        <v>2.6718398689460444E-4</v>
      </c>
      <c r="GA439" s="223">
        <f t="shared" ca="1" si="1032"/>
        <v>-5.2300271079196603E-5</v>
      </c>
      <c r="GB439" s="223">
        <f t="shared" ca="1" si="1033"/>
        <v>-2.3194512558211638E-4</v>
      </c>
      <c r="GC439" s="223">
        <f t="shared" ca="1" si="1034"/>
        <v>2.0858018978399612E-4</v>
      </c>
      <c r="GD439" s="223">
        <f t="shared" ca="1" si="1035"/>
        <v>9.1408026468411708E-5</v>
      </c>
      <c r="GE439" s="223">
        <f t="shared" ca="1" si="1036"/>
        <v>-2.701690630556273E-4</v>
      </c>
      <c r="GF439" s="223">
        <f t="shared" ca="1" si="1037"/>
        <v>9.0626405619436947E-5</v>
      </c>
      <c r="GG439" s="223">
        <f t="shared" ca="1" si="1038"/>
        <v>2.0910683005043496E-4</v>
      </c>
      <c r="GH439" s="223">
        <f t="shared" ca="1" si="1039"/>
        <v>-2.3151834425744368E-4</v>
      </c>
      <c r="GI439" s="223">
        <f t="shared" ca="1" si="1040"/>
        <v>-5.3114467941434482E-5</v>
      </c>
      <c r="GJ439" s="223">
        <f t="shared" ca="1" si="1041"/>
        <v>2.673057948930352E-4</v>
      </c>
      <c r="GK439" s="223">
        <f t="shared" ca="1" si="1042"/>
        <v>-1.2699075216337762E-4</v>
      </c>
      <c r="GL439" s="223">
        <f t="shared" ca="1" si="1043"/>
        <v>-1.8174200313605856E-4</v>
      </c>
      <c r="GM439" s="223">
        <f t="shared" ca="1" si="1044"/>
        <v>2.4944482574680875E-4</v>
      </c>
      <c r="GN439" s="223">
        <f t="shared" ca="1" si="1045"/>
        <v>1.3671141585476916E-5</v>
      </c>
      <c r="GO439" s="223">
        <f t="shared" ca="1" si="1046"/>
        <v>-2.5865616351567996E-4</v>
      </c>
      <c r="GP439" s="223">
        <f t="shared" ca="1" si="1047"/>
        <v>1.6060613242610726E-4</v>
      </c>
      <c r="GQ439" s="223">
        <f t="shared" ca="1" si="1048"/>
        <v>1.5044301070183378E-4</v>
      </c>
      <c r="GR439" s="223">
        <f t="shared" ca="1" si="1049"/>
        <v>-2.6197158006455786E-4</v>
      </c>
      <c r="GS439" s="223">
        <f t="shared" ca="1" si="1050"/>
        <v>2.6068123699921612E-5</v>
      </c>
      <c r="GT439" s="223">
        <f t="shared" ca="1" si="1051"/>
        <v>2.4440740732160405E-4</v>
      </c>
      <c r="GU439" s="223">
        <f t="shared" ca="1" si="1052"/>
        <v>-1.9074487494101831E-4</v>
      </c>
      <c r="GV439" s="223">
        <f t="shared" ca="1" si="1053"/>
        <v>-1.1588738141322309E-4</v>
      </c>
      <c r="GW439" s="223">
        <f t="shared" ca="1" si="1054"/>
        <v>2.6882744080962591E-4</v>
      </c>
      <c r="GX439" s="223">
        <f t="shared" ca="1" si="1055"/>
        <v>-6.5243092831099279E-5</v>
      </c>
      <c r="GY439" s="223">
        <f t="shared" ca="1" si="1056"/>
        <v>-2.2486796885217759E-4</v>
      </c>
      <c r="GZ439" s="223">
        <f t="shared" ca="1" si="1057"/>
        <v>2.1675456694953308E-4</v>
      </c>
      <c r="HA439" s="223">
        <f t="shared" ca="1" si="1058"/>
        <v>7.8823140288731967E-5</v>
      </c>
      <c r="HB439" s="223">
        <f t="shared" ca="1" si="1059"/>
        <v>-2.6986399930110401E-4</v>
      </c>
      <c r="HC439" s="223">
        <f t="shared" ca="1" si="1060"/>
        <v>1.0300574603204344E-4</v>
      </c>
      <c r="HD439" s="223">
        <f t="shared" ca="1" si="1061"/>
        <v>2.0046081794252086E-4</v>
      </c>
      <c r="HE439" s="223">
        <f t="shared" ca="1" si="1062"/>
        <v>-2.3807217716712503E-4</v>
      </c>
      <c r="HF439" s="223">
        <f t="shared" ca="1" si="1063"/>
        <v>-4.0052616217321055E-5</v>
      </c>
      <c r="HG439" s="223">
        <f t="shared" ca="1" si="1064"/>
        <v>2.6505881717798146E-4</v>
      </c>
      <c r="HH439" s="223">
        <f t="shared" ca="1" si="1065"/>
        <v>-1.3853863590149098E-4</v>
      </c>
      <c r="HI439" s="223">
        <f t="shared" ca="1" si="1066"/>
        <v>-1.7171429570195796E-4</v>
      </c>
      <c r="HJ439" s="223">
        <f t="shared" ca="1" si="1067"/>
        <v>2.5423624371025361E-4</v>
      </c>
      <c r="HK439" s="223">
        <f t="shared" ca="1" si="1068"/>
        <v>4.1507396088475475E-7</v>
      </c>
      <c r="HL439" s="223">
        <f t="shared" ca="1" si="1069"/>
        <v>-2.5451591212191237E-4</v>
      </c>
      <c r="HM439" s="223">
        <f t="shared" ca="1" si="1070"/>
        <v>1.7107258268059283E-4</v>
      </c>
      <c r="HN439" s="223">
        <f t="shared" ca="1" si="1071"/>
        <v>1.3925067752452492E-4</v>
      </c>
      <c r="HO439" s="223">
        <f t="shared" ca="1" si="1072"/>
        <v>-2.6489686335260244E-4</v>
      </c>
      <c r="HP439" s="223">
        <f t="shared" ca="1" si="1073"/>
        <v>3.9231453393310625E-5</v>
      </c>
      <c r="HQ439" s="223">
        <f t="shared" ca="1" si="1074"/>
        <v>2.3846350618853004E-4</v>
      </c>
      <c r="HR439" s="223">
        <f t="shared" ca="1" si="1075"/>
        <v>-1.9990332467180894E-4</v>
      </c>
      <c r="HS439" s="223">
        <f t="shared" ca="1" si="1076"/>
        <v>-1.03772702705923E-4</v>
      </c>
      <c r="HT439" s="223">
        <f t="shared" ca="1" si="1077"/>
        <v>2.6982326587323433E-4</v>
      </c>
      <c r="HU439" s="223">
        <f t="shared" ca="1" si="1078"/>
        <v>-7.8028738257751839E-5</v>
      </c>
      <c r="HV439" s="223">
        <f t="shared" ca="1" si="1079"/>
        <v>-2.172490854891661E-4</v>
      </c>
      <c r="HW439" s="223">
        <f t="shared" ca="1" si="1080"/>
        <v>2.2440676337783086E-4</v>
      </c>
      <c r="HX439" s="223">
        <f t="shared" ca="1" si="1081"/>
        <v>6.6048362260005009E-5</v>
      </c>
      <c r="HY439" s="223">
        <f t="shared" ca="1" si="1082"/>
        <v>-2.6890880953496981E-4</v>
      </c>
      <c r="HZ439" s="223">
        <f t="shared" ca="1" si="1083"/>
        <v>1.1513693658022099E-4</v>
      </c>
      <c r="IA439" s="223">
        <f t="shared" ca="1" si="1084"/>
        <v>1.9133187816588933E-4</v>
      </c>
      <c r="IB439" s="223">
        <f t="shared" ca="1" si="1085"/>
        <v>-2.4405247334935093E-4</v>
      </c>
      <c r="IC439" s="223">
        <f t="shared" ca="1" si="1086"/>
        <v>-2.6894274232545218E-5</v>
      </c>
      <c r="ID439" s="223">
        <f t="shared" ca="1" si="1087"/>
        <v>2.6217328955593575E-4</v>
      </c>
      <c r="IE439" s="223">
        <f t="shared" ca="1" si="1088"/>
        <v>-8.7223662745837121E-5</v>
      </c>
      <c r="IF439" s="223">
        <f t="shared" ca="1" si="1089"/>
        <v>-1.6127291348911547E-4</v>
      </c>
      <c r="IG439" s="223">
        <f t="shared" ca="1" si="1090"/>
        <v>2.5841518429413568E-4</v>
      </c>
      <c r="IH439" s="223">
        <f t="shared" ca="1" si="1091"/>
        <v>-1.2841993613235426E-5</v>
      </c>
      <c r="II439" s="223">
        <f t="shared" ca="1" si="1092"/>
        <v>-2.4976250960288219E-4</v>
      </c>
      <c r="IJ439" s="223">
        <f t="shared" ca="1" si="1093"/>
        <v>1.8112690409921242E-4</v>
      </c>
      <c r="IK439" s="223">
        <f t="shared" ca="1" si="1094"/>
        <v>1.2772287726814065E-4</v>
      </c>
      <c r="IL439" s="223">
        <f t="shared" ca="1" si="1095"/>
        <v>-2.671839868946058E-4</v>
      </c>
      <c r="IM439" s="223">
        <f t="shared" ca="1" si="1096"/>
        <v>5.2300271079205684E-5</v>
      </c>
      <c r="IN439" s="223">
        <f t="shared" ca="1" si="1097"/>
        <v>2.3194512558211163E-4</v>
      </c>
      <c r="IO439" s="223">
        <f t="shared" ca="1" si="1098"/>
        <v>-2.08580189784002E-4</v>
      </c>
      <c r="IP439" s="223">
        <f t="shared" ca="1" si="1099"/>
        <v>-9.140802646840298E-5</v>
      </c>
      <c r="IQ439" s="223">
        <f t="shared" ca="1" si="1100"/>
        <v>2.7016906305562724E-4</v>
      </c>
      <c r="IR439" s="223">
        <f t="shared" ca="1" si="1101"/>
        <v>-9.06264056194312E-5</v>
      </c>
      <c r="IS439" s="223">
        <f t="shared" ca="1" si="1102"/>
        <v>-2.0910683005043881E-4</v>
      </c>
      <c r="IT439" s="223">
        <f t="shared" ca="1" si="1103"/>
        <v>2.3151834425744054E-4</v>
      </c>
      <c r="IU439" s="223">
        <f t="shared" ca="1" si="1104"/>
        <v>5.3114467941440459E-5</v>
      </c>
      <c r="IV439" s="223">
        <f t="shared" ca="1" si="1105"/>
        <v>-2.6730579489303601E-4</v>
      </c>
      <c r="IW439" s="223">
        <f t="shared" ca="1" si="1106"/>
        <v>1.2699075216337222E-4</v>
      </c>
      <c r="IX439" s="223">
        <f t="shared" ca="1" si="1107"/>
        <v>1.8174200313606306E-4</v>
      </c>
      <c r="IY439" s="223">
        <f t="shared" ca="1" si="1108"/>
        <v>-2.4944482574680641E-4</v>
      </c>
      <c r="IZ439" s="223">
        <f t="shared" ca="1" si="1109"/>
        <v>-1.3671141585483014E-5</v>
      </c>
      <c r="JA439" s="223">
        <f t="shared" ca="1" si="1110"/>
        <v>2.5865616351568175E-4</v>
      </c>
      <c r="JB439" s="223">
        <f t="shared" ca="1" si="1111"/>
        <v>-1.6060613242610235E-4</v>
      </c>
    </row>
    <row r="440" spans="2:262">
      <c r="B440" s="230">
        <v>79</v>
      </c>
      <c r="C440" s="229">
        <f t="shared" si="1112"/>
        <v>1.5429687500000009E-3</v>
      </c>
      <c r="D440" s="226">
        <f t="shared" ca="1" si="855"/>
        <v>57.796630547530434</v>
      </c>
      <c r="E440" s="225">
        <f ca="1">CG361</f>
        <v>-0.30336945246956681</v>
      </c>
      <c r="F440" s="224">
        <v>79</v>
      </c>
      <c r="G440" s="223">
        <f t="shared" ca="1" si="856"/>
        <v>-4.0536164177097916E-4</v>
      </c>
      <c r="H440" s="223">
        <f t="shared" ca="1" si="857"/>
        <v>8.2495673853198877E-4</v>
      </c>
      <c r="I440" s="223">
        <f t="shared" ca="1" si="858"/>
        <v>-1.8843402933653062E-4</v>
      </c>
      <c r="J440" s="223">
        <f t="shared" ca="1" si="859"/>
        <v>-6.8932379478697759E-4</v>
      </c>
      <c r="K440" s="223">
        <f t="shared" ca="1" si="860"/>
        <v>6.8460245395512195E-4</v>
      </c>
      <c r="L440" s="223">
        <f t="shared" ca="1" si="861"/>
        <v>1.9655374443073437E-4</v>
      </c>
      <c r="M440" s="223">
        <f t="shared" ca="1" si="862"/>
        <v>-8.2607988802109835E-4</v>
      </c>
      <c r="N440" s="223">
        <f t="shared" ca="1" si="863"/>
        <v>3.9805035852960921E-4</v>
      </c>
      <c r="O440" s="223">
        <f t="shared" ca="1" si="864"/>
        <v>5.3956719136953981E-4</v>
      </c>
      <c r="P440" s="223">
        <f t="shared" ca="1" si="865"/>
        <v>-7.8642546663165247E-4</v>
      </c>
      <c r="Q440" s="223">
        <f t="shared" ca="1" si="866"/>
        <v>2.6494052721347261E-5</v>
      </c>
      <c r="R440" s="223">
        <f t="shared" ca="1" si="867"/>
        <v>7.673553104874341E-4</v>
      </c>
      <c r="S440" s="223">
        <f t="shared" ca="1" si="868"/>
        <v>-5.7882878772773166E-4</v>
      </c>
      <c r="T440" s="223">
        <f t="shared" ca="1" si="869"/>
        <v>-3.5072009507388415E-4</v>
      </c>
      <c r="U440" s="223">
        <f t="shared" ca="1" si="870"/>
        <v>8.3127363058807242E-4</v>
      </c>
      <c r="V440" s="223">
        <f t="shared" ca="1" si="871"/>
        <v>-2.4762241222824836E-4</v>
      </c>
      <c r="W440" s="223">
        <f t="shared" ca="1" si="872"/>
        <v>-6.5303747639653895E-4</v>
      </c>
      <c r="X440" s="223">
        <f t="shared" ca="1" si="873"/>
        <v>7.1767230508114636E-4</v>
      </c>
      <c r="Y440" s="223">
        <f t="shared" ca="1" si="874"/>
        <v>1.3646407548188153E-4</v>
      </c>
      <c r="Z440" s="223">
        <f t="shared" ca="1" si="875"/>
        <v>-8.1589779194367611E-4</v>
      </c>
      <c r="AA440" s="223">
        <f t="shared" ca="1" si="876"/>
        <v>4.5081105579889092E-4</v>
      </c>
      <c r="AB440" s="223">
        <f t="shared" ca="1" si="877"/>
        <v>4.9140846914943982E-4</v>
      </c>
      <c r="AC440" s="223">
        <f t="shared" ca="1" si="878"/>
        <v>-8.0452199371516939E-4</v>
      </c>
      <c r="AD440" s="223">
        <f t="shared" ca="1" si="879"/>
        <v>8.7678475493207576E-5</v>
      </c>
      <c r="AE440" s="223">
        <f t="shared" ca="1" si="880"/>
        <v>7.4141189743325139E-4</v>
      </c>
      <c r="AF440" s="223">
        <f t="shared" ca="1" si="881"/>
        <v>-6.2133939932163429E-4</v>
      </c>
      <c r="AG440" s="223">
        <f t="shared" ca="1" si="882"/>
        <v>-2.9417796579427963E-4</v>
      </c>
      <c r="AH440" s="223">
        <f t="shared" ca="1" si="883"/>
        <v>8.3308577881627439E-4</v>
      </c>
      <c r="AI440" s="223">
        <f t="shared" ca="1" si="884"/>
        <v>-3.0546890781344685E-4</v>
      </c>
      <c r="AJ440" s="223">
        <f t="shared" ca="1" si="885"/>
        <v>-6.1321229134062895E-4</v>
      </c>
      <c r="AK440" s="223">
        <f t="shared" ca="1" si="886"/>
        <v>7.4685302780492591E-4</v>
      </c>
      <c r="AL440" s="223">
        <f t="shared" ca="1" si="887"/>
        <v>7.5634895884387496E-5</v>
      </c>
      <c r="AM440" s="223">
        <f t="shared" ca="1" si="888"/>
        <v>-8.0129427504018879E-4</v>
      </c>
      <c r="AN440" s="223">
        <f t="shared" ca="1" si="889"/>
        <v>5.0112876889734043E-4</v>
      </c>
      <c r="AO440" s="223">
        <f t="shared" ca="1" si="890"/>
        <v>4.4058676185810197E-4</v>
      </c>
      <c r="AP440" s="223">
        <f t="shared" ca="1" si="891"/>
        <v>-8.1825874640885192E-4</v>
      </c>
      <c r="AQ440" s="223">
        <f t="shared" ca="1" si="892"/>
        <v>1.4838776100966857E-4</v>
      </c>
      <c r="AR440" s="223">
        <f t="shared" ca="1" si="893"/>
        <v>7.1145070906900878E-4</v>
      </c>
      <c r="AS440" s="223">
        <f t="shared" ca="1" si="894"/>
        <v>-6.6048291887614346E-4</v>
      </c>
      <c r="AT440" s="223">
        <f t="shared" ca="1" si="895"/>
        <v>-2.3604166062968365E-4</v>
      </c>
      <c r="AU440" s="223">
        <f t="shared" ca="1" si="896"/>
        <v>8.3038336302833685E-4</v>
      </c>
      <c r="AV440" s="223">
        <f t="shared" ca="1" si="897"/>
        <v>-3.6166004092058314E-4</v>
      </c>
      <c r="AW440" s="223">
        <f t="shared" ca="1" si="898"/>
        <v>-5.7006405574762495E-4</v>
      </c>
      <c r="AX440" s="223">
        <f t="shared" ca="1" si="899"/>
        <v>7.7198648926172782E-4</v>
      </c>
      <c r="AY440" s="223">
        <f t="shared" ca="1" si="900"/>
        <v>1.4395844232884447E-5</v>
      </c>
      <c r="AZ440" s="223">
        <f t="shared" ca="1" si="901"/>
        <v>-7.8234847503402382E-4</v>
      </c>
      <c r="BA440" s="223">
        <f t="shared" ca="1" si="902"/>
        <v>5.4873082177803547E-4</v>
      </c>
      <c r="BB440" s="223">
        <f t="shared" ca="1" si="903"/>
        <v>3.8737747673065859E-4</v>
      </c>
      <c r="BC440" s="223">
        <f t="shared" ca="1" si="904"/>
        <v>-8.2756128405966141E-4</v>
      </c>
      <c r="BD440" s="223">
        <f t="shared" ca="1" si="905"/>
        <v>2.0829292039252554E-4</v>
      </c>
      <c r="BE440" s="223">
        <f t="shared" ca="1" si="906"/>
        <v>6.7763410767037163E-4</v>
      </c>
      <c r="BF440" s="223">
        <f t="shared" ca="1" si="907"/>
        <v>-6.9604722426728528E-4</v>
      </c>
      <c r="BG440" s="223">
        <f t="shared" ca="1" si="908"/>
        <v>-1.7662622525486195E-4</v>
      </c>
      <c r="BH440" s="223">
        <f t="shared" ca="1" si="909"/>
        <v>8.2318102784955988E-4</v>
      </c>
      <c r="BI440" s="223">
        <f t="shared" ca="1" si="910"/>
        <v>-4.1589130693078693E-4</v>
      </c>
      <c r="BJ440" s="223">
        <f t="shared" ca="1" si="911"/>
        <v>-5.2382659364467695E-4</v>
      </c>
      <c r="BK440" s="223">
        <f t="shared" ca="1" si="912"/>
        <v>7.9293648904628692E-4</v>
      </c>
      <c r="BL440" s="223">
        <f t="shared" ca="1" si="913"/>
        <v>-4.6921219745798333E-5</v>
      </c>
      <c r="BM440" s="223">
        <f t="shared" ca="1" si="914"/>
        <v>-7.5916306085692582E-4</v>
      </c>
      <c r="BN440" s="223">
        <f t="shared" ca="1" si="915"/>
        <v>5.9335925479203047E-4</v>
      </c>
      <c r="BO440" s="223">
        <f t="shared" ca="1" si="916"/>
        <v>3.3206895949342295E-4</v>
      </c>
      <c r="BP440" s="223">
        <f t="shared" ca="1" si="917"/>
        <v>-8.3237919541007555E-4</v>
      </c>
      <c r="BQ440" s="223">
        <f t="shared" ca="1" si="918"/>
        <v>2.6706932239271971E-4</v>
      </c>
      <c r="BR440" s="223">
        <f t="shared" ca="1" si="919"/>
        <v>6.4014534833026779E-4</v>
      </c>
      <c r="BS440" s="223">
        <f t="shared" ca="1" si="920"/>
        <v>-7.2783958944277441E-4</v>
      </c>
      <c r="BT440" s="223">
        <f t="shared" ca="1" si="921"/>
        <v>-1.1625363706203672E-4</v>
      </c>
      <c r="BU440" s="223">
        <f t="shared" ca="1" si="922"/>
        <v>8.1151780335830359E-4</v>
      </c>
      <c r="BV440" s="223">
        <f t="shared" ca="1" si="923"/>
        <v>-4.6786882191482095E-4</v>
      </c>
      <c r="BW440" s="223">
        <f t="shared" ca="1" si="924"/>
        <v>-4.7475046984505953E-4</v>
      </c>
      <c r="BX440" s="223">
        <f t="shared" ca="1" si="925"/>
        <v>8.0958949729461336E-4</v>
      </c>
      <c r="BY440" s="223">
        <f t="shared" ca="1" si="926"/>
        <v>-1.0798401356930143E-4</v>
      </c>
      <c r="BZ440" s="223">
        <f t="shared" ca="1" si="927"/>
        <v>-7.3186367627716699E-4</v>
      </c>
      <c r="CA440" s="223">
        <f t="shared" ca="1" si="928"/>
        <v>6.3477222259411569E-4</v>
      </c>
      <c r="CB440" s="223">
        <f t="shared" ca="1" si="929"/>
        <v>2.7496093179336836E-4</v>
      </c>
      <c r="CC440" s="223">
        <f t="shared" ca="1" si="930"/>
        <v>-8.3268637178104759E-4</v>
      </c>
      <c r="CD440" s="223">
        <f t="shared" ca="1" si="931"/>
        <v>3.2439845259529332E-4</v>
      </c>
      <c r="CE440" s="223">
        <f t="shared" ca="1" si="932"/>
        <v>5.9918758588369979E-4</v>
      </c>
      <c r="CF440" s="223">
        <f t="shared" ca="1" si="933"/>
        <v>-7.5568772882114374E-4</v>
      </c>
      <c r="CG440" s="223">
        <f t="shared" ca="1" si="934"/>
        <v>-5.5251060337440966E-5</v>
      </c>
      <c r="CH440" s="223">
        <f t="shared" ca="1" si="935"/>
        <v>7.9545689357862315E-4</v>
      </c>
      <c r="CI440" s="223">
        <f t="shared" ca="1" si="936"/>
        <v>-5.1731091521553725E-4</v>
      </c>
      <c r="CJ440" s="223">
        <f t="shared" ca="1" si="937"/>
        <v>-4.231016321157372E-4</v>
      </c>
      <c r="CK440" s="223">
        <f t="shared" ca="1" si="938"/>
        <v>8.2185526991214257E-4</v>
      </c>
      <c r="CL440" s="223">
        <f t="shared" ca="1" si="939"/>
        <v>-1.6846163266727785E-4</v>
      </c>
      <c r="CM440" s="223">
        <f t="shared" ca="1" si="940"/>
        <v>-7.0059825902508196E-4</v>
      </c>
      <c r="CN440" s="223">
        <f t="shared" ca="1" si="941"/>
        <v>6.7274530472362761E-4</v>
      </c>
      <c r="CO440" s="223">
        <f t="shared" ca="1" si="942"/>
        <v>2.1636286698056742E-4</v>
      </c>
      <c r="CP440" s="223">
        <f t="shared" ca="1" si="943"/>
        <v>-8.2848114855720999E-4</v>
      </c>
      <c r="CQ440" s="223">
        <f t="shared" ca="1" si="944"/>
        <v>3.7996963947651034E-4</v>
      </c>
      <c r="CR440" s="223">
        <f t="shared" ca="1" si="945"/>
        <v>5.54982773994029E-4</v>
      </c>
      <c r="CS440" s="223">
        <f t="shared" ca="1" si="946"/>
        <v>-7.7944073092226212E-4</v>
      </c>
      <c r="CT440" s="223">
        <f t="shared" ca="1" si="947"/>
        <v>6.0509266702080816E-6</v>
      </c>
      <c r="CU440" s="223">
        <f t="shared" ca="1" si="948"/>
        <v>7.750853339721633E-4</v>
      </c>
      <c r="CV440" s="223">
        <f t="shared" ca="1" si="949"/>
        <v>-5.6394965584550866E-4</v>
      </c>
      <c r="CW440" s="223">
        <f t="shared" ca="1" si="950"/>
        <v>-3.6915996998334634E-4</v>
      </c>
      <c r="CX440" s="223">
        <f t="shared" ca="1" si="951"/>
        <v>8.2966733761432763E-4</v>
      </c>
      <c r="CY440" s="223">
        <f t="shared" ca="1" si="952"/>
        <v>-2.2802634358184992E-4</v>
      </c>
      <c r="CZ440" s="223">
        <f t="shared" ca="1" si="953"/>
        <v>-6.6553623910567221E-4</v>
      </c>
      <c r="DA440" s="223">
        <f t="shared" ca="1" si="954"/>
        <v>7.0707272175842743E-4</v>
      </c>
      <c r="DB440" s="223">
        <f t="shared" ca="1" si="955"/>
        <v>1.565923130453758E-4</v>
      </c>
      <c r="DC440" s="223">
        <f t="shared" ca="1" si="956"/>
        <v>-8.1978631420756489E-4</v>
      </c>
      <c r="DD440" s="223">
        <f t="shared" ca="1" si="957"/>
        <v>4.334817379598396E-4</v>
      </c>
      <c r="DE440" s="223">
        <f t="shared" ca="1" si="958"/>
        <v>5.0777046236694036E-4</v>
      </c>
      <c r="DF440" s="223">
        <f t="shared" ca="1" si="959"/>
        <v>-7.9896987616972668E-4</v>
      </c>
      <c r="DG440" s="223">
        <f t="shared" ca="1" si="960"/>
        <v>6.7320123181963164E-5</v>
      </c>
      <c r="DH440" s="223">
        <f t="shared" ca="1" si="961"/>
        <v>7.505135197854925E-4</v>
      </c>
      <c r="DI440" s="223">
        <f t="shared" ca="1" si="962"/>
        <v>-6.0753230442837849E-4</v>
      </c>
      <c r="DJ440" s="223">
        <f t="shared" ca="1" si="963"/>
        <v>-3.1321779798862941E-4</v>
      </c>
      <c r="DK440" s="223">
        <f t="shared" ca="1" si="964"/>
        <v>8.3298336612942607E-4</v>
      </c>
      <c r="DL440" s="223">
        <f t="shared" ca="1" si="965"/>
        <v>-2.8635535998375241E-4</v>
      </c>
      <c r="DM440" s="223">
        <f t="shared" ca="1" si="966"/>
        <v>-6.2686762064274653E-4</v>
      </c>
      <c r="DN440" s="223">
        <f t="shared" ca="1" si="967"/>
        <v>7.3756845045139729E-4</v>
      </c>
      <c r="DO440" s="223">
        <f t="shared" ca="1" si="968"/>
        <v>9.5973171798223282E-5</v>
      </c>
      <c r="DP440" s="223">
        <f t="shared" ca="1" si="969"/>
        <v>-8.0664898679279622E-4</v>
      </c>
      <c r="DQ440" s="223">
        <f t="shared" ca="1" si="970"/>
        <v>4.8464476134719102E-4</v>
      </c>
      <c r="DR440" s="223">
        <f t="shared" ca="1" si="971"/>
        <v>4.5780649860972279E-4</v>
      </c>
      <c r="DS440" s="223">
        <f t="shared" ca="1" si="972"/>
        <v>-8.141693344333855E-4</v>
      </c>
      <c r="DT440" s="223">
        <f t="shared" ca="1" si="973"/>
        <v>1.2822450611342696E-4</v>
      </c>
      <c r="DU440" s="223">
        <f t="shared" ca="1" si="974"/>
        <v>7.2187460780864755E-4</v>
      </c>
      <c r="DV440" s="223">
        <f t="shared" ca="1" si="975"/>
        <v>-6.4782268281536127E-4</v>
      </c>
      <c r="DW440" s="223">
        <f t="shared" ca="1" si="976"/>
        <v>-2.5557827160857928E-4</v>
      </c>
      <c r="DX440" s="223">
        <f t="shared" ca="1" si="977"/>
        <v>8.317853856116093E-4</v>
      </c>
      <c r="DY440" s="223">
        <f t="shared" ca="1" si="978"/>
        <v>-3.4313259187932486E-4</v>
      </c>
      <c r="DZ440" s="223">
        <f t="shared" ca="1" si="979"/>
        <v>-5.8480195223008875E-4</v>
      </c>
      <c r="EA440" s="223">
        <f t="shared" ca="1" si="980"/>
        <v>7.6406723180649653E-4</v>
      </c>
      <c r="EB440" s="223">
        <f t="shared" ca="1" si="981"/>
        <v>3.4833943617729212E-5</v>
      </c>
      <c r="EC440" s="223">
        <f t="shared" ca="1" si="982"/>
        <v>-7.8914035862840911E-4</v>
      </c>
      <c r="ED440" s="223">
        <f t="shared" ca="1" si="983"/>
        <v>5.3318145278189062E-4</v>
      </c>
      <c r="EE440" s="223">
        <f t="shared" ca="1" si="984"/>
        <v>4.0536164177098528E-4</v>
      </c>
      <c r="EF440" s="223">
        <f t="shared" ca="1" si="985"/>
        <v>-8.2495673853198986E-4</v>
      </c>
      <c r="EG440" s="223">
        <f t="shared" ca="1" si="986"/>
        <v>1.8843402933653138E-4</v>
      </c>
      <c r="EH440" s="223">
        <f t="shared" ca="1" si="987"/>
        <v>6.8932379478698128E-4</v>
      </c>
      <c r="EI440" s="223">
        <f t="shared" ca="1" si="988"/>
        <v>-6.8460245395511403E-4</v>
      </c>
      <c r="EJ440" s="223">
        <f t="shared" ca="1" si="989"/>
        <v>-1.9655374443073356E-4</v>
      </c>
      <c r="EK440" s="223">
        <f t="shared" ca="1" si="990"/>
        <v>8.2607988802109618E-4</v>
      </c>
      <c r="EL440" s="223">
        <f t="shared" ca="1" si="991"/>
        <v>-3.9805035852959691E-4</v>
      </c>
      <c r="EM440" s="223">
        <f t="shared" ca="1" si="992"/>
        <v>-5.3956719136953927E-4</v>
      </c>
      <c r="EN440" s="223">
        <f t="shared" ca="1" si="993"/>
        <v>7.8642546663165876E-4</v>
      </c>
      <c r="EO440" s="223">
        <f t="shared" ca="1" si="994"/>
        <v>-2.649405272133322E-5</v>
      </c>
      <c r="EP440" s="223">
        <f t="shared" ca="1" si="995"/>
        <v>-7.6735531048743389E-4</v>
      </c>
      <c r="EQ440" s="223">
        <f t="shared" ca="1" si="996"/>
        <v>5.7882878772774499E-4</v>
      </c>
      <c r="ER440" s="223">
        <f t="shared" ca="1" si="997"/>
        <v>3.5072009507389678E-4</v>
      </c>
      <c r="ES440" s="223">
        <f t="shared" ca="1" si="998"/>
        <v>-8.3127363058807264E-4</v>
      </c>
      <c r="ET440" s="223">
        <f t="shared" ca="1" si="999"/>
        <v>2.4762241222826608E-4</v>
      </c>
      <c r="EU440" s="223">
        <f t="shared" ca="1" si="1000"/>
        <v>6.5303747639654578E-4</v>
      </c>
      <c r="EV440" s="223">
        <f t="shared" ca="1" si="1001"/>
        <v>-7.1767230508114669E-4</v>
      </c>
      <c r="EW440" s="223">
        <f t="shared" ca="1" si="1002"/>
        <v>-1.364640754818632E-4</v>
      </c>
      <c r="EX440" s="223">
        <f t="shared" ca="1" si="1003"/>
        <v>8.1589779194367828E-4</v>
      </c>
      <c r="EY440" s="223">
        <f t="shared" ca="1" si="1004"/>
        <v>-4.5081105579889168E-4</v>
      </c>
      <c r="EZ440" s="223">
        <f t="shared" ca="1" si="1005"/>
        <v>-4.9140846914942486E-4</v>
      </c>
      <c r="FA440" s="223">
        <f t="shared" ca="1" si="1006"/>
        <v>8.0452199371516657E-4</v>
      </c>
      <c r="FB440" s="223">
        <f t="shared" ca="1" si="1007"/>
        <v>-8.7678475493208389E-5</v>
      </c>
      <c r="FC440" s="223">
        <f t="shared" ca="1" si="1008"/>
        <v>-7.4141189743324282E-4</v>
      </c>
      <c r="FD440" s="223">
        <f t="shared" ca="1" si="1009"/>
        <v>6.2133939932162681E-4</v>
      </c>
      <c r="FE440" s="223">
        <f t="shared" ca="1" si="1010"/>
        <v>2.941779657942734E-4</v>
      </c>
      <c r="FF440" s="223">
        <f t="shared" ca="1" si="1011"/>
        <v>-8.3308577881627429E-4</v>
      </c>
      <c r="FG440" s="223">
        <f t="shared" ca="1" si="1012"/>
        <v>3.0546890781343655E-4</v>
      </c>
      <c r="FH440" s="223">
        <f t="shared" ca="1" si="1013"/>
        <v>6.132122913406245E-4</v>
      </c>
      <c r="FI440" s="223">
        <f t="shared" ca="1" si="1014"/>
        <v>-7.4685302780493415E-4</v>
      </c>
      <c r="FJ440" s="223">
        <f t="shared" ca="1" si="1015"/>
        <v>-7.5634895884398447E-5</v>
      </c>
      <c r="FK440" s="223">
        <f t="shared" ca="1" si="1016"/>
        <v>8.0129427504018705E-4</v>
      </c>
      <c r="FL440" s="223">
        <f t="shared" ca="1" si="1017"/>
        <v>-5.0112876889736005E-4</v>
      </c>
      <c r="FM440" s="223">
        <f t="shared" ca="1" si="1018"/>
        <v>-4.4058676185811135E-4</v>
      </c>
      <c r="FN440" s="223">
        <f t="shared" ca="1" si="1019"/>
        <v>8.1825874640885203E-4</v>
      </c>
      <c r="FO440" s="223">
        <f t="shared" ca="1" si="1020"/>
        <v>-1.4838776100969275E-4</v>
      </c>
      <c r="FP440" s="223">
        <f t="shared" ca="1" si="1021"/>
        <v>-7.1145070906901452E-4</v>
      </c>
      <c r="FQ440" s="223">
        <f t="shared" ca="1" si="1022"/>
        <v>6.6048291887614401E-4</v>
      </c>
      <c r="FR440" s="223">
        <f t="shared" ca="1" si="1023"/>
        <v>2.3604166062966012E-4</v>
      </c>
      <c r="FS440" s="223">
        <f t="shared" ca="1" si="1024"/>
        <v>-8.3038336302833772E-4</v>
      </c>
      <c r="FT440" s="223">
        <f t="shared" ca="1" si="1025"/>
        <v>3.6166004092058395E-4</v>
      </c>
      <c r="FU440" s="223">
        <f t="shared" ca="1" si="1026"/>
        <v>5.7006405574760717E-4</v>
      </c>
      <c r="FV440" s="223">
        <f t="shared" ca="1" si="1027"/>
        <v>-7.7198648926172359E-4</v>
      </c>
      <c r="FW440" s="223">
        <f t="shared" ca="1" si="1028"/>
        <v>-1.4395844232883688E-5</v>
      </c>
      <c r="FX440" s="223">
        <f t="shared" ca="1" si="1029"/>
        <v>7.8234847503401547E-4</v>
      </c>
      <c r="FY440" s="223">
        <f t="shared" ca="1" si="1030"/>
        <v>-5.4873082177802701E-4</v>
      </c>
      <c r="FZ440" s="223">
        <f t="shared" ca="1" si="1031"/>
        <v>-3.8737747673065794E-4</v>
      </c>
      <c r="GA440" s="223">
        <f t="shared" ca="1" si="1032"/>
        <v>8.2756128405966423E-4</v>
      </c>
      <c r="GB440" s="223">
        <f t="shared" ca="1" si="1033"/>
        <v>-2.0829292039251492E-4</v>
      </c>
      <c r="GC440" s="223">
        <f t="shared" ca="1" si="1034"/>
        <v>-6.7763410767036436E-4</v>
      </c>
      <c r="GD440" s="223">
        <f t="shared" ca="1" si="1035"/>
        <v>6.9604722426729873E-4</v>
      </c>
      <c r="GE440" s="223">
        <f t="shared" ca="1" si="1036"/>
        <v>1.7662622525487257E-4</v>
      </c>
      <c r="GF440" s="223">
        <f t="shared" ca="1" si="1037"/>
        <v>-8.2318102784955792E-4</v>
      </c>
      <c r="GG440" s="223">
        <f t="shared" ca="1" si="1038"/>
        <v>4.1589130693080818E-4</v>
      </c>
      <c r="GH440" s="223">
        <f t="shared" ca="1" si="1039"/>
        <v>5.2382659364468552E-4</v>
      </c>
      <c r="GI440" s="223">
        <f t="shared" ca="1" si="1040"/>
        <v>-7.9293648904629082E-4</v>
      </c>
      <c r="GJ440" s="223">
        <f t="shared" ca="1" si="1041"/>
        <v>4.6921219745822891E-5</v>
      </c>
      <c r="GK440" s="223">
        <f t="shared" ca="1" si="1042"/>
        <v>7.5916306085693037E-4</v>
      </c>
      <c r="GL440" s="223">
        <f t="shared" ca="1" si="1043"/>
        <v>-5.9335925479203936E-4</v>
      </c>
      <c r="GM440" s="223">
        <f t="shared" ca="1" si="1044"/>
        <v>-3.3206895949340046E-4</v>
      </c>
      <c r="GN440" s="223">
        <f t="shared" ca="1" si="1045"/>
        <v>8.3237919541007501E-4</v>
      </c>
      <c r="GO440" s="223">
        <f t="shared" ca="1" si="1046"/>
        <v>-2.6706932239273175E-4</v>
      </c>
      <c r="GP440" s="223">
        <f t="shared" ca="1" si="1047"/>
        <v>-6.4014534833025207E-4</v>
      </c>
      <c r="GQ440" s="223">
        <f t="shared" ca="1" si="1048"/>
        <v>7.278395894427691E-4</v>
      </c>
      <c r="GR440" s="223">
        <f t="shared" ca="1" si="1049"/>
        <v>1.1625363706202415E-4</v>
      </c>
      <c r="GS440" s="223">
        <f t="shared" ca="1" si="1050"/>
        <v>-8.1151780335830879E-4</v>
      </c>
      <c r="GT440" s="223">
        <f t="shared" ca="1" si="1051"/>
        <v>4.6786882191482155E-4</v>
      </c>
      <c r="GU440" s="223">
        <f t="shared" ca="1" si="1052"/>
        <v>4.7475046984505893E-4</v>
      </c>
      <c r="GV440" s="223">
        <f t="shared" ca="1" si="1053"/>
        <v>-8.0958949729460794E-4</v>
      </c>
      <c r="GW440" s="223">
        <f t="shared" ca="1" si="1054"/>
        <v>1.0798401356930219E-4</v>
      </c>
      <c r="GX440" s="223">
        <f t="shared" ca="1" si="1055"/>
        <v>7.3186367627716678E-4</v>
      </c>
      <c r="GY440" s="223">
        <f t="shared" ca="1" si="1056"/>
        <v>-6.3477222259410095E-4</v>
      </c>
      <c r="GZ440" s="223">
        <f t="shared" ca="1" si="1057"/>
        <v>-2.7496093179336744E-4</v>
      </c>
      <c r="HA440" s="223">
        <f t="shared" ca="1" si="1058"/>
        <v>8.3268637178104748E-4</v>
      </c>
      <c r="HB440" s="223">
        <f t="shared" ca="1" si="1059"/>
        <v>-3.2439845259527218E-4</v>
      </c>
      <c r="HC440" s="223">
        <f t="shared" ca="1" si="1060"/>
        <v>-5.9918758588369924E-4</v>
      </c>
      <c r="HD440" s="223">
        <f t="shared" ca="1" si="1061"/>
        <v>7.5568772882114417E-4</v>
      </c>
      <c r="HE440" s="223">
        <f t="shared" ca="1" si="1062"/>
        <v>5.5251060337463789E-5</v>
      </c>
      <c r="HF440" s="223">
        <f t="shared" ca="1" si="1063"/>
        <v>-7.9545689357862293E-4</v>
      </c>
      <c r="HG440" s="223">
        <f t="shared" ca="1" si="1064"/>
        <v>5.173109152155379E-4</v>
      </c>
      <c r="HH440" s="223">
        <f t="shared" ca="1" si="1065"/>
        <v>4.2310163211575693E-4</v>
      </c>
      <c r="HI440" s="223">
        <f t="shared" ca="1" si="1066"/>
        <v>-8.2185526991214279E-4</v>
      </c>
      <c r="HJ440" s="223">
        <f t="shared" ca="1" si="1067"/>
        <v>1.6846163266727871E-4</v>
      </c>
      <c r="HK440" s="223">
        <f t="shared" ca="1" si="1068"/>
        <v>7.0059825902509432E-4</v>
      </c>
      <c r="HL440" s="223">
        <f t="shared" ca="1" si="1069"/>
        <v>-6.7274530472362815E-4</v>
      </c>
      <c r="HM440" s="223">
        <f t="shared" ca="1" si="1070"/>
        <v>-2.163628669805666E-4</v>
      </c>
      <c r="HN440" s="223">
        <f t="shared" ca="1" si="1071"/>
        <v>8.2848114855721237E-4</v>
      </c>
      <c r="HO440" s="223">
        <f t="shared" ca="1" si="1072"/>
        <v>-3.7996963947651104E-4</v>
      </c>
      <c r="HP440" s="223">
        <f t="shared" ca="1" si="1073"/>
        <v>-5.5498277399402846E-4</v>
      </c>
      <c r="HQ440" s="223">
        <f t="shared" ca="1" si="1074"/>
        <v>7.7944073092225399E-4</v>
      </c>
      <c r="HR440" s="223">
        <f t="shared" ca="1" si="1075"/>
        <v>-6.050926670208949E-6</v>
      </c>
      <c r="HS440" s="223">
        <f t="shared" ca="1" si="1076"/>
        <v>-7.7508533397216298E-4</v>
      </c>
      <c r="HT440" s="223">
        <f t="shared" ca="1" si="1077"/>
        <v>5.6394965584549185E-4</v>
      </c>
      <c r="HU440" s="223">
        <f t="shared" ca="1" si="1078"/>
        <v>3.6915996998334569E-4</v>
      </c>
      <c r="HV440" s="223">
        <f t="shared" ca="1" si="1079"/>
        <v>-8.2966733761432763E-4</v>
      </c>
      <c r="HW440" s="223">
        <f t="shared" ca="1" si="1080"/>
        <v>2.2802634358182796E-4</v>
      </c>
      <c r="HX440" s="223">
        <f t="shared" ca="1" si="1081"/>
        <v>6.6553623910567178E-4</v>
      </c>
      <c r="HY440" s="223">
        <f t="shared" ca="1" si="1082"/>
        <v>-7.0707272175844044E-4</v>
      </c>
      <c r="HZ440" s="223">
        <f t="shared" ca="1" si="1083"/>
        <v>-1.565923130453983E-4</v>
      </c>
      <c r="IA440" s="223">
        <f t="shared" ca="1" si="1084"/>
        <v>8.1978631420756478E-4</v>
      </c>
      <c r="IB440" s="223">
        <f t="shared" ca="1" si="1085"/>
        <v>-4.3348173795986053E-4</v>
      </c>
      <c r="IC440" s="223">
        <f t="shared" ca="1" si="1086"/>
        <v>-5.0777046236695847E-4</v>
      </c>
      <c r="ID440" s="223">
        <f t="shared" ca="1" si="1087"/>
        <v>7.989698761697269E-4</v>
      </c>
      <c r="IE440" s="223">
        <f t="shared" ca="1" si="1088"/>
        <v>1.493060640631899E-4</v>
      </c>
      <c r="IF440" s="223">
        <f t="shared" ca="1" si="1089"/>
        <v>-7.5051351978550236E-4</v>
      </c>
      <c r="IG440" s="223">
        <f t="shared" ca="1" si="1090"/>
        <v>6.0753230442837903E-4</v>
      </c>
      <c r="IH440" s="223">
        <f t="shared" ca="1" si="1091"/>
        <v>3.1321779798860669E-4</v>
      </c>
      <c r="II440" s="223">
        <f t="shared" ca="1" si="1092"/>
        <v>-8.3298336612942564E-4</v>
      </c>
      <c r="IJ440" s="223">
        <f t="shared" ca="1" si="1093"/>
        <v>2.8635535998375327E-4</v>
      </c>
      <c r="IK440" s="223">
        <f t="shared" ca="1" si="1094"/>
        <v>6.2686762064273038E-4</v>
      </c>
      <c r="IL440" s="223">
        <f t="shared" ca="1" si="1095"/>
        <v>-7.3756845045138656E-4</v>
      </c>
      <c r="IM440" s="223">
        <f t="shared" ca="1" si="1096"/>
        <v>-9.5973171798222523E-5</v>
      </c>
      <c r="IN440" s="223">
        <f t="shared" ca="1" si="1097"/>
        <v>8.0664898679279004E-4</v>
      </c>
      <c r="IO440" s="223">
        <f t="shared" ca="1" si="1098"/>
        <v>-4.8464476134717243E-4</v>
      </c>
      <c r="IP440" s="223">
        <f t="shared" ca="1" si="1099"/>
        <v>-4.5780649860972214E-4</v>
      </c>
      <c r="IQ440" s="223">
        <f t="shared" ca="1" si="1100"/>
        <v>8.1416933443339071E-4</v>
      </c>
      <c r="IR440" s="223">
        <f t="shared" ca="1" si="1101"/>
        <v>-1.2822450611340436E-4</v>
      </c>
      <c r="IS440" s="223">
        <f t="shared" ca="1" si="1102"/>
        <v>-7.2187460780864701E-4</v>
      </c>
      <c r="IT440" s="223">
        <f t="shared" ca="1" si="1103"/>
        <v>6.4782268281537666E-4</v>
      </c>
      <c r="IU440" s="223">
        <f t="shared" ca="1" si="1104"/>
        <v>2.5557827160860107E-4</v>
      </c>
      <c r="IV440" s="223">
        <f t="shared" ca="1" si="1105"/>
        <v>-8.3178538561160908E-4</v>
      </c>
      <c r="IW440" s="223">
        <f t="shared" ca="1" si="1106"/>
        <v>3.4313259187934719E-4</v>
      </c>
      <c r="IX440" s="223">
        <f t="shared" ca="1" si="1107"/>
        <v>5.8480195223010491E-4</v>
      </c>
      <c r="IY440" s="223">
        <f t="shared" ca="1" si="1108"/>
        <v>-7.6406723180649696E-4</v>
      </c>
      <c r="IZ440" s="223">
        <f t="shared" ca="1" si="1109"/>
        <v>-3.4833943617704817E-5</v>
      </c>
      <c r="JA440" s="223">
        <f t="shared" ca="1" si="1110"/>
        <v>7.8914035862841648E-4</v>
      </c>
      <c r="JB440" s="223">
        <f t="shared" ca="1" si="1111"/>
        <v>-5.3318145278189127E-4</v>
      </c>
    </row>
    <row r="441" spans="2:262">
      <c r="B441" s="230">
        <v>80</v>
      </c>
      <c r="C441" s="229">
        <f t="shared" si="1112"/>
        <v>1.562500000000001E-3</v>
      </c>
      <c r="D441" s="226">
        <f t="shared" ca="1" si="855"/>
        <v>57.795982900684045</v>
      </c>
      <c r="E441" s="225">
        <f ca="1">CH361</f>
        <v>-0.30401709931595572</v>
      </c>
      <c r="F441" s="224">
        <v>80</v>
      </c>
      <c r="G441" s="223">
        <f t="shared" ca="1" si="856"/>
        <v>-2.6575008260569738E-4</v>
      </c>
      <c r="H441" s="223">
        <f t="shared" ca="1" si="857"/>
        <v>4.9166857492232482E-4</v>
      </c>
      <c r="I441" s="223">
        <f t="shared" ca="1" si="858"/>
        <v>-1.1055675306895744E-4</v>
      </c>
      <c r="J441" s="223">
        <f t="shared" ca="1" si="859"/>
        <v>-4.0705209945118809E-4</v>
      </c>
      <c r="K441" s="223">
        <f t="shared" ca="1" si="860"/>
        <v>4.2210094220775075E-4</v>
      </c>
      <c r="L441" s="223">
        <f t="shared" ca="1" si="861"/>
        <v>8.3990024713987761E-5</v>
      </c>
      <c r="M441" s="223">
        <f t="shared" ca="1" si="862"/>
        <v>-4.8638412409170547E-4</v>
      </c>
      <c r="N441" s="223">
        <f t="shared" ca="1" si="863"/>
        <v>2.8827226739661571E-4</v>
      </c>
      <c r="O441" s="223">
        <f t="shared" ca="1" si="864"/>
        <v>2.6575008260569749E-4</v>
      </c>
      <c r="P441" s="223">
        <f t="shared" ca="1" si="865"/>
        <v>-4.9166857492232482E-4</v>
      </c>
      <c r="Q441" s="223">
        <f t="shared" ca="1" si="866"/>
        <v>1.1055675306895796E-4</v>
      </c>
      <c r="R441" s="223">
        <f t="shared" ca="1" si="867"/>
        <v>4.0705209945118874E-4</v>
      </c>
      <c r="S441" s="223">
        <f t="shared" ca="1" si="868"/>
        <v>-4.2210094220775009E-4</v>
      </c>
      <c r="T441" s="223">
        <f t="shared" ca="1" si="869"/>
        <v>-8.3990024713988086E-5</v>
      </c>
      <c r="U441" s="223">
        <f t="shared" ca="1" si="870"/>
        <v>4.8638412409170552E-4</v>
      </c>
      <c r="V441" s="223">
        <f t="shared" ca="1" si="871"/>
        <v>-2.8827226739661549E-4</v>
      </c>
      <c r="W441" s="223">
        <f t="shared" ca="1" si="872"/>
        <v>-2.6575008260569776E-4</v>
      </c>
      <c r="X441" s="223">
        <f t="shared" ca="1" si="873"/>
        <v>4.9166857492232482E-4</v>
      </c>
      <c r="Y441" s="223">
        <f t="shared" ca="1" si="874"/>
        <v>-1.1055675306895769E-4</v>
      </c>
      <c r="Z441" s="223">
        <f t="shared" ca="1" si="875"/>
        <v>-4.0705209945118793E-4</v>
      </c>
      <c r="AA441" s="223">
        <f t="shared" ca="1" si="876"/>
        <v>4.2210094220775091E-4</v>
      </c>
      <c r="AB441" s="223">
        <f t="shared" ca="1" si="877"/>
        <v>8.3990024713986622E-5</v>
      </c>
      <c r="AC441" s="223">
        <f t="shared" ca="1" si="878"/>
        <v>-4.8638412409170514E-4</v>
      </c>
      <c r="AD441" s="223">
        <f t="shared" ca="1" si="879"/>
        <v>2.8827226739661381E-4</v>
      </c>
      <c r="AE441" s="223">
        <f t="shared" ca="1" si="880"/>
        <v>2.657500826056995E-4</v>
      </c>
      <c r="AF441" s="223">
        <f t="shared" ca="1" si="881"/>
        <v>-4.9166857492232438E-4</v>
      </c>
      <c r="AG441" s="223">
        <f t="shared" ca="1" si="882"/>
        <v>1.1055675306895563E-4</v>
      </c>
      <c r="AH441" s="223">
        <f t="shared" ca="1" si="883"/>
        <v>4.0705209945118912E-4</v>
      </c>
      <c r="AI441" s="223">
        <f t="shared" ca="1" si="884"/>
        <v>-4.2210094220774977E-4</v>
      </c>
      <c r="AJ441" s="223">
        <f t="shared" ca="1" si="885"/>
        <v>-8.3990024713988682E-5</v>
      </c>
      <c r="AK441" s="223">
        <f t="shared" ca="1" si="886"/>
        <v>4.8638412409170563E-4</v>
      </c>
      <c r="AL441" s="223">
        <f t="shared" ca="1" si="887"/>
        <v>-2.88272267396615E-4</v>
      </c>
      <c r="AM441" s="223">
        <f t="shared" ca="1" si="888"/>
        <v>-2.6575008260570129E-4</v>
      </c>
      <c r="AN441" s="223">
        <f t="shared" ca="1" si="889"/>
        <v>4.916685749223246E-4</v>
      </c>
      <c r="AO441" s="223">
        <f t="shared" ca="1" si="890"/>
        <v>-1.1055675306895362E-4</v>
      </c>
      <c r="AP441" s="223">
        <f t="shared" ca="1" si="891"/>
        <v>-4.0705209945118826E-4</v>
      </c>
      <c r="AQ441" s="223">
        <f t="shared" ca="1" si="892"/>
        <v>4.2210094220774869E-4</v>
      </c>
      <c r="AR441" s="223">
        <f t="shared" ca="1" si="893"/>
        <v>8.3990024713987191E-5</v>
      </c>
      <c r="AS441" s="223">
        <f t="shared" ca="1" si="894"/>
        <v>-4.8638412409170606E-4</v>
      </c>
      <c r="AT441" s="223">
        <f t="shared" ca="1" si="895"/>
        <v>2.882722673966162E-4</v>
      </c>
      <c r="AU441" s="223">
        <f t="shared" ca="1" si="896"/>
        <v>2.6575008260570009E-4</v>
      </c>
      <c r="AV441" s="223">
        <f t="shared" ca="1" si="897"/>
        <v>-4.9166857492232493E-4</v>
      </c>
      <c r="AW441" s="223">
        <f t="shared" ca="1" si="898"/>
        <v>1.1055675306895506E-4</v>
      </c>
      <c r="AX441" s="223">
        <f t="shared" ca="1" si="899"/>
        <v>4.0705209945118744E-4</v>
      </c>
      <c r="AY441" s="223">
        <f t="shared" ca="1" si="900"/>
        <v>-4.2210094220774944E-4</v>
      </c>
      <c r="AZ441" s="223">
        <f t="shared" ca="1" si="901"/>
        <v>-8.3990024713985782E-5</v>
      </c>
      <c r="BA441" s="223">
        <f t="shared" ca="1" si="902"/>
        <v>4.8638412409170574E-4</v>
      </c>
      <c r="BB441" s="223">
        <f t="shared" ca="1" si="903"/>
        <v>-2.8827226739661159E-4</v>
      </c>
      <c r="BC441" s="223">
        <f t="shared" ca="1" si="904"/>
        <v>-2.6575008260569879E-4</v>
      </c>
      <c r="BD441" s="223">
        <f t="shared" ca="1" si="905"/>
        <v>4.9166857492232395E-4</v>
      </c>
      <c r="BE441" s="223">
        <f t="shared" ca="1" si="906"/>
        <v>-1.1055675306895644E-4</v>
      </c>
      <c r="BF441" s="223">
        <f t="shared" ca="1" si="907"/>
        <v>-4.070520994511907E-4</v>
      </c>
      <c r="BG441" s="223">
        <f t="shared" ca="1" si="908"/>
        <v>4.221009422077502E-4</v>
      </c>
      <c r="BH441" s="223">
        <f t="shared" ca="1" si="909"/>
        <v>8.3990024713991338E-5</v>
      </c>
      <c r="BI441" s="223">
        <f t="shared" ca="1" si="910"/>
        <v>-4.8638412409170541E-4</v>
      </c>
      <c r="BJ441" s="223">
        <f t="shared" ca="1" si="911"/>
        <v>2.8827226739661278E-4</v>
      </c>
      <c r="BK441" s="223">
        <f t="shared" ca="1" si="912"/>
        <v>2.6575008260569755E-4</v>
      </c>
      <c r="BL441" s="223">
        <f t="shared" ca="1" si="913"/>
        <v>-4.9166857492232417E-4</v>
      </c>
      <c r="BM441" s="223">
        <f t="shared" ca="1" si="914"/>
        <v>1.1055675306895788E-4</v>
      </c>
      <c r="BN441" s="223">
        <f t="shared" ca="1" si="915"/>
        <v>4.0705209945118983E-4</v>
      </c>
      <c r="BO441" s="223">
        <f t="shared" ca="1" si="916"/>
        <v>-4.2210094220775096E-4</v>
      </c>
      <c r="BP441" s="223">
        <f t="shared" ca="1" si="917"/>
        <v>-8.3990024713989875E-5</v>
      </c>
      <c r="BQ441" s="223">
        <f t="shared" ca="1" si="918"/>
        <v>4.8638412409170509E-4</v>
      </c>
      <c r="BR441" s="223">
        <f t="shared" ca="1" si="919"/>
        <v>-2.8827226739661397E-4</v>
      </c>
      <c r="BS441" s="223">
        <f t="shared" ca="1" si="920"/>
        <v>-2.6575008260570232E-4</v>
      </c>
      <c r="BT441" s="223">
        <f t="shared" ca="1" si="921"/>
        <v>4.916685749223233E-4</v>
      </c>
      <c r="BU441" s="223">
        <f t="shared" ca="1" si="922"/>
        <v>-1.1055675306895246E-4</v>
      </c>
      <c r="BV441" s="223">
        <f t="shared" ca="1" si="923"/>
        <v>-4.0705209945118896E-4</v>
      </c>
      <c r="BW441" s="223">
        <f t="shared" ca="1" si="924"/>
        <v>4.2210094220775172E-4</v>
      </c>
      <c r="BX441" s="223">
        <f t="shared" ca="1" si="925"/>
        <v>8.3990024713995431E-5</v>
      </c>
      <c r="BY441" s="223">
        <f t="shared" ca="1" si="926"/>
        <v>-4.8638412409170639E-4</v>
      </c>
      <c r="BZ441" s="223">
        <f t="shared" ca="1" si="927"/>
        <v>2.8827226739661517E-4</v>
      </c>
      <c r="CA441" s="223">
        <f t="shared" ca="1" si="928"/>
        <v>2.6575008260569505E-4</v>
      </c>
      <c r="CB441" s="223">
        <f t="shared" ca="1" si="929"/>
        <v>-4.9166857492232352E-4</v>
      </c>
      <c r="CC441" s="223">
        <f t="shared" ca="1" si="930"/>
        <v>1.1055675306895389E-4</v>
      </c>
      <c r="CD441" s="223">
        <f t="shared" ca="1" si="931"/>
        <v>4.0705209945118815E-4</v>
      </c>
      <c r="CE441" s="223">
        <f t="shared" ca="1" si="932"/>
        <v>-4.2210094220775259E-4</v>
      </c>
      <c r="CF441" s="223">
        <f t="shared" ca="1" si="933"/>
        <v>-8.3990024713993995E-5</v>
      </c>
      <c r="CG441" s="223">
        <f t="shared" ca="1" si="934"/>
        <v>4.8638412409170606E-4</v>
      </c>
      <c r="CH441" s="223">
        <f t="shared" ca="1" si="935"/>
        <v>-2.8827226739661636E-4</v>
      </c>
      <c r="CI441" s="223">
        <f t="shared" ca="1" si="936"/>
        <v>-2.6575008260570584E-4</v>
      </c>
      <c r="CJ441" s="223">
        <f t="shared" ca="1" si="937"/>
        <v>4.9166857492232373E-4</v>
      </c>
      <c r="CK441" s="223">
        <f t="shared" ca="1" si="938"/>
        <v>-1.105567530689553E-4</v>
      </c>
      <c r="CL441" s="223">
        <f t="shared" ca="1" si="939"/>
        <v>-4.0705209945118728E-4</v>
      </c>
      <c r="CM441" s="223">
        <f t="shared" ca="1" si="940"/>
        <v>4.2210094220774587E-4</v>
      </c>
      <c r="CN441" s="223">
        <f t="shared" ca="1" si="941"/>
        <v>8.3990024713992558E-5</v>
      </c>
      <c r="CO441" s="223">
        <f t="shared" ca="1" si="942"/>
        <v>-4.8638412409170574E-4</v>
      </c>
      <c r="CP441" s="223">
        <f t="shared" ca="1" si="943"/>
        <v>2.8827226739661755E-4</v>
      </c>
      <c r="CQ441" s="223">
        <f t="shared" ca="1" si="944"/>
        <v>2.6575008260570459E-4</v>
      </c>
      <c r="CR441" s="223">
        <f t="shared" ca="1" si="945"/>
        <v>-4.9166857492232406E-4</v>
      </c>
      <c r="CS441" s="223">
        <f t="shared" ca="1" si="946"/>
        <v>1.1055675306895674E-4</v>
      </c>
      <c r="CT441" s="223">
        <f t="shared" ca="1" si="947"/>
        <v>4.0705209945118641E-4</v>
      </c>
      <c r="CU441" s="223">
        <f t="shared" ca="1" si="948"/>
        <v>-4.2210094220774663E-4</v>
      </c>
      <c r="CV441" s="223">
        <f t="shared" ca="1" si="949"/>
        <v>-8.3990024713991067E-5</v>
      </c>
      <c r="CW441" s="223">
        <f t="shared" ca="1" si="950"/>
        <v>4.8638412409170536E-4</v>
      </c>
      <c r="CX441" s="223">
        <f t="shared" ca="1" si="951"/>
        <v>-2.882722673966072E-4</v>
      </c>
      <c r="CY441" s="223">
        <f t="shared" ca="1" si="952"/>
        <v>-2.6575008260570335E-4</v>
      </c>
      <c r="CZ441" s="223">
        <f t="shared" ca="1" si="953"/>
        <v>4.9166857492232428E-4</v>
      </c>
      <c r="DA441" s="223">
        <f t="shared" ca="1" si="954"/>
        <v>-1.1055675306895815E-4</v>
      </c>
      <c r="DB441" s="223">
        <f t="shared" ca="1" si="955"/>
        <v>-4.0705209945119379E-4</v>
      </c>
      <c r="DC441" s="223">
        <f t="shared" ca="1" si="956"/>
        <v>4.2210094220774738E-4</v>
      </c>
      <c r="DD441" s="223">
        <f t="shared" ca="1" si="957"/>
        <v>8.3990024713989604E-5</v>
      </c>
      <c r="DE441" s="223">
        <f t="shared" ca="1" si="958"/>
        <v>-4.8638412409170509E-4</v>
      </c>
      <c r="DF441" s="223">
        <f t="shared" ca="1" si="959"/>
        <v>2.8827226739660839E-4</v>
      </c>
      <c r="DG441" s="223">
        <f t="shared" ca="1" si="960"/>
        <v>2.6575008260570215E-4</v>
      </c>
      <c r="DH441" s="223">
        <f t="shared" ca="1" si="961"/>
        <v>-4.9166857492232449E-4</v>
      </c>
      <c r="DI441" s="223">
        <f t="shared" ca="1" si="962"/>
        <v>1.1055675306895953E-4</v>
      </c>
      <c r="DJ441" s="223">
        <f t="shared" ca="1" si="963"/>
        <v>4.0705209945119292E-4</v>
      </c>
      <c r="DK441" s="223">
        <f t="shared" ca="1" si="964"/>
        <v>-4.2210094220774814E-4</v>
      </c>
      <c r="DL441" s="223">
        <f t="shared" ca="1" si="965"/>
        <v>-8.3990024713988194E-5</v>
      </c>
      <c r="DM441" s="223">
        <f t="shared" ca="1" si="966"/>
        <v>4.8638412409170471E-4</v>
      </c>
      <c r="DN441" s="223">
        <f t="shared" ca="1" si="967"/>
        <v>-2.8827226739660958E-4</v>
      </c>
      <c r="DO441" s="223">
        <f t="shared" ca="1" si="968"/>
        <v>-2.6575008260570085E-4</v>
      </c>
      <c r="DP441" s="223">
        <f t="shared" ca="1" si="969"/>
        <v>4.9166857492232471E-4</v>
      </c>
      <c r="DQ441" s="223">
        <f t="shared" ca="1" si="970"/>
        <v>-1.1055675306894714E-4</v>
      </c>
      <c r="DR441" s="223">
        <f t="shared" ca="1" si="971"/>
        <v>-4.0705209945119211E-4</v>
      </c>
      <c r="DS441" s="223">
        <f t="shared" ca="1" si="972"/>
        <v>4.221009422077489E-4</v>
      </c>
      <c r="DT441" s="223">
        <f t="shared" ca="1" si="973"/>
        <v>8.3990024713986731E-5</v>
      </c>
      <c r="DU441" s="223">
        <f t="shared" ca="1" si="974"/>
        <v>-4.8638412409170753E-4</v>
      </c>
      <c r="DV441" s="223">
        <f t="shared" ca="1" si="975"/>
        <v>2.8827226739661077E-4</v>
      </c>
      <c r="DW441" s="223">
        <f t="shared" ca="1" si="976"/>
        <v>2.6575008260569961E-4</v>
      </c>
      <c r="DX441" s="223">
        <f t="shared" ca="1" si="977"/>
        <v>-4.9166857492232503E-4</v>
      </c>
      <c r="DY441" s="223">
        <f t="shared" ca="1" si="978"/>
        <v>1.1055675306894863E-4</v>
      </c>
      <c r="DZ441" s="223">
        <f t="shared" ca="1" si="979"/>
        <v>4.0705209945119124E-4</v>
      </c>
      <c r="EA441" s="223">
        <f t="shared" ca="1" si="980"/>
        <v>-4.2210094220774966E-4</v>
      </c>
      <c r="EB441" s="223">
        <f t="shared" ca="1" si="981"/>
        <v>-8.3990024713985321E-5</v>
      </c>
      <c r="EC441" s="223">
        <f t="shared" ca="1" si="982"/>
        <v>4.8638412409170726E-4</v>
      </c>
      <c r="ED441" s="223">
        <f t="shared" ca="1" si="983"/>
        <v>-2.8827226739661197E-4</v>
      </c>
      <c r="EE441" s="223">
        <f t="shared" ca="1" si="984"/>
        <v>-2.6575008260569836E-4</v>
      </c>
      <c r="EF441" s="223">
        <f t="shared" ca="1" si="985"/>
        <v>4.9166857492232287E-4</v>
      </c>
      <c r="EG441" s="223">
        <f t="shared" ca="1" si="986"/>
        <v>-1.1055675306895004E-4</v>
      </c>
      <c r="EH441" s="223">
        <f t="shared" ca="1" si="987"/>
        <v>-4.0705209945119856E-4</v>
      </c>
      <c r="EI441" s="223">
        <f t="shared" ca="1" si="988"/>
        <v>4.2210094220775053E-4</v>
      </c>
      <c r="EJ441" s="223">
        <f t="shared" ca="1" si="989"/>
        <v>8.3990024713997817E-5</v>
      </c>
      <c r="EK441" s="223">
        <f t="shared" ca="1" si="990"/>
        <v>-4.8638412409170379E-4</v>
      </c>
      <c r="EL441" s="223">
        <f t="shared" ca="1" si="991"/>
        <v>2.8827226739661316E-4</v>
      </c>
      <c r="EM441" s="223">
        <f t="shared" ca="1" si="992"/>
        <v>2.6575008260570909E-4</v>
      </c>
      <c r="EN441" s="223">
        <f t="shared" ca="1" si="993"/>
        <v>-4.9166857492232547E-4</v>
      </c>
      <c r="EO441" s="223">
        <f t="shared" ca="1" si="994"/>
        <v>1.1055675306895148E-4</v>
      </c>
      <c r="EP441" s="223">
        <f t="shared" ca="1" si="995"/>
        <v>4.0705209945119774E-4</v>
      </c>
      <c r="EQ441" s="223">
        <f t="shared" ca="1" si="996"/>
        <v>-4.2210094220775129E-4</v>
      </c>
      <c r="ER441" s="223">
        <f t="shared" ca="1" si="997"/>
        <v>-8.3990024713996434E-5</v>
      </c>
      <c r="ES441" s="223">
        <f t="shared" ca="1" si="998"/>
        <v>4.8638412409170341E-4</v>
      </c>
      <c r="ET441" s="223">
        <f t="shared" ca="1" si="999"/>
        <v>-2.8827226739661441E-4</v>
      </c>
      <c r="EU441" s="223">
        <f t="shared" ca="1" si="1000"/>
        <v>-2.657500826057079E-4</v>
      </c>
      <c r="EV441" s="223">
        <f t="shared" ca="1" si="1001"/>
        <v>4.9166857492232569E-4</v>
      </c>
      <c r="EW441" s="223">
        <f t="shared" ca="1" si="1002"/>
        <v>-1.1055675306895292E-4</v>
      </c>
      <c r="EX441" s="223">
        <f t="shared" ca="1" si="1003"/>
        <v>-4.0705209945119688E-4</v>
      </c>
      <c r="EY441" s="223">
        <f t="shared" ca="1" si="1004"/>
        <v>4.2210094220775205E-4</v>
      </c>
      <c r="EZ441" s="223">
        <f t="shared" ca="1" si="1005"/>
        <v>8.3990024713994943E-5</v>
      </c>
      <c r="FA441" s="223">
        <f t="shared" ca="1" si="1006"/>
        <v>-4.8638412409170937E-4</v>
      </c>
      <c r="FB441" s="223">
        <f t="shared" ca="1" si="1007"/>
        <v>2.882722673966156E-4</v>
      </c>
      <c r="FC441" s="223">
        <f t="shared" ca="1" si="1008"/>
        <v>2.6575008260570671E-4</v>
      </c>
      <c r="FD441" s="223">
        <f t="shared" ca="1" si="1009"/>
        <v>-4.9166857492232601E-4</v>
      </c>
      <c r="FE441" s="223">
        <f t="shared" ca="1" si="1010"/>
        <v>1.1055675306895435E-4</v>
      </c>
      <c r="FF441" s="223">
        <f t="shared" ca="1" si="1011"/>
        <v>4.0705209945119606E-4</v>
      </c>
      <c r="FG441" s="223">
        <f t="shared" ca="1" si="1012"/>
        <v>-4.2210094220775281E-4</v>
      </c>
      <c r="FH441" s="223">
        <f t="shared" ca="1" si="1013"/>
        <v>-8.399002471399348E-5</v>
      </c>
      <c r="FI441" s="223">
        <f t="shared" ca="1" si="1014"/>
        <v>4.863841240917091E-4</v>
      </c>
      <c r="FJ441" s="223">
        <f t="shared" ca="1" si="1015"/>
        <v>-2.8827226739661679E-4</v>
      </c>
      <c r="FK441" s="223">
        <f t="shared" ca="1" si="1016"/>
        <v>-2.6575008260570541E-4</v>
      </c>
      <c r="FL441" s="223">
        <f t="shared" ca="1" si="1017"/>
        <v>4.9166857492232146E-4</v>
      </c>
      <c r="FM441" s="223">
        <f t="shared" ca="1" si="1018"/>
        <v>-1.1055675306895574E-4</v>
      </c>
      <c r="FN441" s="223">
        <f t="shared" ca="1" si="1019"/>
        <v>-4.070520994511952E-4</v>
      </c>
      <c r="FO441" s="223">
        <f t="shared" ca="1" si="1020"/>
        <v>4.2210094220775362E-4</v>
      </c>
      <c r="FP441" s="223">
        <f t="shared" ca="1" si="1021"/>
        <v>8.399002471399207E-5</v>
      </c>
      <c r="FQ441" s="223">
        <f t="shared" ca="1" si="1022"/>
        <v>-4.8638412409170878E-4</v>
      </c>
      <c r="FR441" s="223">
        <f t="shared" ca="1" si="1023"/>
        <v>2.8827226739661798E-4</v>
      </c>
      <c r="FS441" s="223">
        <f t="shared" ca="1" si="1024"/>
        <v>2.6575008260570416E-4</v>
      </c>
      <c r="FT441" s="223">
        <f t="shared" ca="1" si="1025"/>
        <v>-4.9166857492232167E-4</v>
      </c>
      <c r="FU441" s="223">
        <f t="shared" ca="1" si="1026"/>
        <v>1.1055675306895717E-4</v>
      </c>
      <c r="FV441" s="223">
        <f t="shared" ca="1" si="1027"/>
        <v>4.0705209945119433E-4</v>
      </c>
      <c r="FW441" s="223">
        <f t="shared" ca="1" si="1028"/>
        <v>-4.2210094220775432E-4</v>
      </c>
      <c r="FX441" s="223">
        <f t="shared" ca="1" si="1029"/>
        <v>-8.3990024713990607E-5</v>
      </c>
      <c r="FY441" s="223">
        <f t="shared" ca="1" si="1030"/>
        <v>4.863841240917084E-4</v>
      </c>
      <c r="FZ441" s="223">
        <f t="shared" ca="1" si="1031"/>
        <v>-2.8827226739661918E-4</v>
      </c>
      <c r="GA441" s="223">
        <f t="shared" ca="1" si="1032"/>
        <v>-2.6575008260570291E-4</v>
      </c>
      <c r="GB441" s="223">
        <f t="shared" ca="1" si="1033"/>
        <v>4.91668574922322E-4</v>
      </c>
      <c r="GC441" s="223">
        <f t="shared" ca="1" si="1034"/>
        <v>-1.1055675306895861E-4</v>
      </c>
      <c r="GD441" s="223">
        <f t="shared" ca="1" si="1035"/>
        <v>-4.0705209945119351E-4</v>
      </c>
      <c r="GE441" s="223">
        <f t="shared" ca="1" si="1036"/>
        <v>4.2210094220774001E-4</v>
      </c>
      <c r="GF441" s="223">
        <f t="shared" ca="1" si="1037"/>
        <v>8.3990024713989143E-5</v>
      </c>
      <c r="GG441" s="223">
        <f t="shared" ca="1" si="1038"/>
        <v>-4.8638412409170812E-4</v>
      </c>
      <c r="GH441" s="223">
        <f t="shared" ca="1" si="1039"/>
        <v>2.8827226739662037E-4</v>
      </c>
      <c r="GI441" s="223">
        <f t="shared" ca="1" si="1040"/>
        <v>2.6575008260570167E-4</v>
      </c>
      <c r="GJ441" s="223">
        <f t="shared" ca="1" si="1041"/>
        <v>-4.9166857492232222E-4</v>
      </c>
      <c r="GK441" s="223">
        <f t="shared" ca="1" si="1042"/>
        <v>1.1055675306896007E-4</v>
      </c>
      <c r="GL441" s="223">
        <f t="shared" ca="1" si="1043"/>
        <v>4.0705209945119265E-4</v>
      </c>
      <c r="GM441" s="223">
        <f t="shared" ca="1" si="1044"/>
        <v>-4.2210094220774082E-4</v>
      </c>
      <c r="GN441" s="223">
        <f t="shared" ca="1" si="1045"/>
        <v>-8.3990024713987652E-5</v>
      </c>
      <c r="GO441" s="223">
        <f t="shared" ca="1" si="1046"/>
        <v>4.863841240917078E-4</v>
      </c>
      <c r="GP441" s="223">
        <f t="shared" ca="1" si="1047"/>
        <v>-2.8827226739659841E-4</v>
      </c>
      <c r="GQ441" s="223">
        <f t="shared" ca="1" si="1048"/>
        <v>-2.6575008260570042E-4</v>
      </c>
      <c r="GR441" s="223">
        <f t="shared" ca="1" si="1049"/>
        <v>4.9166857492232243E-4</v>
      </c>
      <c r="GS441" s="223">
        <f t="shared" ca="1" si="1050"/>
        <v>-1.1055675306896151E-4</v>
      </c>
      <c r="GT441" s="223">
        <f t="shared" ca="1" si="1051"/>
        <v>-4.0705209945119178E-4</v>
      </c>
      <c r="GU441" s="223">
        <f t="shared" ca="1" si="1052"/>
        <v>4.2210094220774164E-4</v>
      </c>
      <c r="GV441" s="223">
        <f t="shared" ca="1" si="1053"/>
        <v>8.399002471398627E-5</v>
      </c>
      <c r="GW441" s="223">
        <f t="shared" ca="1" si="1054"/>
        <v>-4.8638412409170747E-4</v>
      </c>
      <c r="GX441" s="223">
        <f t="shared" ca="1" si="1055"/>
        <v>2.8827226739659961E-4</v>
      </c>
      <c r="GY441" s="223">
        <f t="shared" ca="1" si="1056"/>
        <v>2.6575008260569923E-4</v>
      </c>
      <c r="GZ441" s="223">
        <f t="shared" ca="1" si="1057"/>
        <v>-4.9166857492232265E-4</v>
      </c>
      <c r="HA441" s="223">
        <f t="shared" ca="1" si="1058"/>
        <v>1.1055675306896295E-4</v>
      </c>
      <c r="HB441" s="223">
        <f t="shared" ca="1" si="1059"/>
        <v>4.0705209945119097E-4</v>
      </c>
      <c r="HC441" s="223">
        <f t="shared" ca="1" si="1060"/>
        <v>-4.2210094220774245E-4</v>
      </c>
      <c r="HD441" s="223">
        <f t="shared" ca="1" si="1061"/>
        <v>-8.399002471398486E-5</v>
      </c>
      <c r="HE441" s="223">
        <f t="shared" ca="1" si="1062"/>
        <v>4.8638412409170709E-4</v>
      </c>
      <c r="HF441" s="223">
        <f t="shared" ca="1" si="1063"/>
        <v>-2.882722673966008E-4</v>
      </c>
      <c r="HG441" s="223">
        <f t="shared" ca="1" si="1064"/>
        <v>-2.6575008260569798E-4</v>
      </c>
      <c r="HH441" s="223">
        <f t="shared" ca="1" si="1065"/>
        <v>4.9166857492232297E-4</v>
      </c>
      <c r="HI441" s="223">
        <f t="shared" ca="1" si="1066"/>
        <v>-1.1055675306893668E-4</v>
      </c>
      <c r="HJ441" s="223">
        <f t="shared" ca="1" si="1067"/>
        <v>-4.070520994511901E-4</v>
      </c>
      <c r="HK441" s="223">
        <f t="shared" ca="1" si="1068"/>
        <v>4.2210094220774326E-4</v>
      </c>
      <c r="HL441" s="223">
        <f t="shared" ca="1" si="1069"/>
        <v>8.399002471398337E-5</v>
      </c>
      <c r="HM441" s="223">
        <f t="shared" ca="1" si="1070"/>
        <v>-4.8638412409170682E-4</v>
      </c>
      <c r="HN441" s="223">
        <f t="shared" ca="1" si="1071"/>
        <v>2.8827226739660199E-4</v>
      </c>
      <c r="HO441" s="223">
        <f t="shared" ca="1" si="1072"/>
        <v>2.6575008260569673E-4</v>
      </c>
      <c r="HP441" s="223">
        <f t="shared" ca="1" si="1073"/>
        <v>-4.9166857492232319E-4</v>
      </c>
      <c r="HQ441" s="223">
        <f t="shared" ca="1" si="1074"/>
        <v>1.1055675306893812E-4</v>
      </c>
      <c r="HR441" s="223">
        <f t="shared" ca="1" si="1075"/>
        <v>4.0705209945118923E-4</v>
      </c>
      <c r="HS441" s="223">
        <f t="shared" ca="1" si="1076"/>
        <v>-4.2210094220774402E-4</v>
      </c>
      <c r="HT441" s="223">
        <f t="shared" ca="1" si="1077"/>
        <v>-8.3990024713981906E-5</v>
      </c>
      <c r="HU441" s="223">
        <f t="shared" ca="1" si="1078"/>
        <v>4.8638412409170644E-4</v>
      </c>
      <c r="HV441" s="223">
        <f t="shared" ca="1" si="1079"/>
        <v>-2.8827226739660324E-4</v>
      </c>
      <c r="HW441" s="223">
        <f t="shared" ca="1" si="1080"/>
        <v>-2.6575008260569554E-4</v>
      </c>
      <c r="HX441" s="223">
        <f t="shared" ca="1" si="1081"/>
        <v>4.9166857492232341E-4</v>
      </c>
      <c r="HY441" s="223">
        <f t="shared" ca="1" si="1082"/>
        <v>-1.1055675306893955E-4</v>
      </c>
      <c r="HZ441" s="223">
        <f t="shared" ca="1" si="1083"/>
        <v>-4.0705209945118842E-4</v>
      </c>
      <c r="IA441" s="223">
        <f t="shared" ca="1" si="1084"/>
        <v>4.2210094220774473E-4</v>
      </c>
      <c r="IB441" s="223">
        <f t="shared" ca="1" si="1085"/>
        <v>8.3990024714008469E-5</v>
      </c>
      <c r="IC441" s="223">
        <f t="shared" ca="1" si="1086"/>
        <v>-4.8638412409170612E-4</v>
      </c>
      <c r="ID441" s="223">
        <f t="shared" ca="1" si="1087"/>
        <v>2.8827226739660443E-4</v>
      </c>
      <c r="IE441" s="223">
        <f t="shared" ca="1" si="1088"/>
        <v>2.6575008260569375E-4</v>
      </c>
      <c r="IF441" s="223">
        <f t="shared" ca="1" si="1089"/>
        <v>-4.9166857492232373E-4</v>
      </c>
      <c r="IG441" s="223">
        <f t="shared" ca="1" si="1090"/>
        <v>1.1055675306894094E-4</v>
      </c>
      <c r="IH441" s="223">
        <f t="shared" ca="1" si="1091"/>
        <v>4.0705209945118755E-4</v>
      </c>
      <c r="II441" s="223">
        <f t="shared" ca="1" si="1092"/>
        <v>-4.2210094220774554E-4</v>
      </c>
      <c r="IJ441" s="223">
        <f t="shared" ca="1" si="1093"/>
        <v>-8.3990024714007005E-5</v>
      </c>
      <c r="IK441" s="223">
        <f t="shared" ca="1" si="1094"/>
        <v>4.8638412409170585E-4</v>
      </c>
      <c r="IL441" s="223">
        <f t="shared" ca="1" si="1095"/>
        <v>-2.8827226739660562E-4</v>
      </c>
      <c r="IM441" s="223">
        <f t="shared" ca="1" si="1096"/>
        <v>-2.6575008260571701E-4</v>
      </c>
      <c r="IN441" s="223">
        <f t="shared" ca="1" si="1097"/>
        <v>4.9166857492232395E-4</v>
      </c>
      <c r="IO441" s="223">
        <f t="shared" ca="1" si="1098"/>
        <v>-1.1055675306894243E-4</v>
      </c>
      <c r="IP441" s="223">
        <f t="shared" ca="1" si="1099"/>
        <v>-4.0705209945118674E-4</v>
      </c>
      <c r="IQ441" s="223">
        <f t="shared" ca="1" si="1100"/>
        <v>4.221009422077463E-4</v>
      </c>
      <c r="IR441" s="223">
        <f t="shared" ca="1" si="1101"/>
        <v>8.3990024714005514E-5</v>
      </c>
      <c r="IS441" s="223">
        <f t="shared" ca="1" si="1102"/>
        <v>-4.8638412409170552E-4</v>
      </c>
      <c r="IT441" s="223">
        <f t="shared" ca="1" si="1103"/>
        <v>2.8827226739660682E-4</v>
      </c>
      <c r="IU441" s="223">
        <f t="shared" ca="1" si="1104"/>
        <v>2.6575008260571571E-4</v>
      </c>
      <c r="IV441" s="223">
        <f t="shared" ca="1" si="1105"/>
        <v>-4.9166857492232417E-4</v>
      </c>
      <c r="IW441" s="223">
        <f t="shared" ca="1" si="1106"/>
        <v>1.1055675306894386E-4</v>
      </c>
      <c r="IX441" s="223">
        <f t="shared" ca="1" si="1107"/>
        <v>4.0705209945118587E-4</v>
      </c>
      <c r="IY441" s="223">
        <f t="shared" ca="1" si="1108"/>
        <v>-4.2210094220774706E-4</v>
      </c>
      <c r="IZ441" s="223">
        <f t="shared" ca="1" si="1109"/>
        <v>-8.3990024714004105E-5</v>
      </c>
      <c r="JA441" s="223">
        <f t="shared" ca="1" si="1110"/>
        <v>4.8638412409170514E-4</v>
      </c>
      <c r="JB441" s="223">
        <f t="shared" ca="1" si="1111"/>
        <v>-2.8827226739660801E-4</v>
      </c>
    </row>
    <row r="442" spans="2:262">
      <c r="B442" s="230">
        <v>81</v>
      </c>
      <c r="C442" s="229">
        <f t="shared" si="1112"/>
        <v>1.582031250000001E-3</v>
      </c>
      <c r="D442" s="226">
        <f t="shared" ca="1" si="855"/>
        <v>57.797008307321654</v>
      </c>
      <c r="E442" s="225">
        <f ca="1">CI361</f>
        <v>-0.30299169267834847</v>
      </c>
      <c r="F442" s="224">
        <v>81</v>
      </c>
      <c r="G442" s="223">
        <f t="shared" ca="1" si="856"/>
        <v>-3.1737349219559721E-5</v>
      </c>
      <c r="H442" s="223">
        <f t="shared" ca="1" si="857"/>
        <v>-4.1648384964944571E-5</v>
      </c>
      <c r="I442" s="223">
        <f t="shared" ca="1" si="858"/>
        <v>6.5492641718319328E-5</v>
      </c>
      <c r="J442" s="223">
        <f t="shared" ca="1" si="859"/>
        <v>-1.1432263410234885E-5</v>
      </c>
      <c r="K442" s="223">
        <f t="shared" ca="1" si="860"/>
        <v>-5.6226990825489831E-5</v>
      </c>
      <c r="L442" s="223">
        <f t="shared" ca="1" si="861"/>
        <v>5.7003262699570908E-5</v>
      </c>
      <c r="M442" s="223">
        <f t="shared" ca="1" si="862"/>
        <v>1.0026836667598347E-5</v>
      </c>
      <c r="N442" s="223">
        <f t="shared" ca="1" si="863"/>
        <v>-6.5129839632552822E-5</v>
      </c>
      <c r="O442" s="223">
        <f t="shared" ca="1" si="864"/>
        <v>4.275976691966154E-5</v>
      </c>
      <c r="P442" s="223">
        <f t="shared" ca="1" si="865"/>
        <v>3.0473791366411404E-5</v>
      </c>
      <c r="Q442" s="223">
        <f t="shared" ca="1" si="866"/>
        <v>-6.745824543173844E-5</v>
      </c>
      <c r="R442" s="223">
        <f t="shared" ca="1" si="867"/>
        <v>2.4199944672046331E-5</v>
      </c>
      <c r="S442" s="223">
        <f t="shared" ca="1" si="868"/>
        <v>4.7844610676242259E-5</v>
      </c>
      <c r="T442" s="223">
        <f t="shared" ca="1" si="869"/>
        <v>-6.2977170469041447E-5</v>
      </c>
      <c r="U442" s="223">
        <f t="shared" ca="1" si="870"/>
        <v>3.1972919501388614E-6</v>
      </c>
      <c r="V442" s="223">
        <f t="shared" ca="1" si="871"/>
        <v>6.0385820886777754E-5</v>
      </c>
      <c r="W442" s="223">
        <f t="shared" ca="1" si="872"/>
        <v>-5.2138950756994504E-5</v>
      </c>
      <c r="X442" s="223">
        <f t="shared" ca="1" si="873"/>
        <v>-1.8128107055566103E-5</v>
      </c>
      <c r="Y442" s="223">
        <f t="shared" ca="1" si="874"/>
        <v>6.683146660423577E-5</v>
      </c>
      <c r="Z442" s="223">
        <f t="shared" ca="1" si="875"/>
        <v>-3.6037635631596058E-5</v>
      </c>
      <c r="AA442" s="223">
        <f t="shared" ca="1" si="876"/>
        <v>-3.7623588970273589E-5</v>
      </c>
      <c r="AB442" s="223">
        <f t="shared" ca="1" si="877"/>
        <v>6.65309008953908E-5</v>
      </c>
      <c r="AC442" s="223">
        <f t="shared" ca="1" si="878"/>
        <v>-1.6298550431294222E-5</v>
      </c>
      <c r="AD442" s="223">
        <f t="shared" ca="1" si="879"/>
        <v>-5.3321208909082185E-5</v>
      </c>
      <c r="AE442" s="223">
        <f t="shared" ca="1" si="880"/>
        <v>5.9514463956596354E-5</v>
      </c>
      <c r="AF442" s="223">
        <f t="shared" ca="1" si="881"/>
        <v>5.0857697569347268E-6</v>
      </c>
      <c r="AG442" s="223">
        <f t="shared" ca="1" si="882"/>
        <v>-6.3636391994650673E-5</v>
      </c>
      <c r="AH442" s="223">
        <f t="shared" ca="1" si="883"/>
        <v>4.6490420463962852E-5</v>
      </c>
      <c r="AI442" s="223">
        <f t="shared" ca="1" si="884"/>
        <v>2.5956713839729311E-5</v>
      </c>
      <c r="AJ442" s="223">
        <f t="shared" ca="1" si="885"/>
        <v>-6.7527886111289466E-5</v>
      </c>
      <c r="AK442" s="223">
        <f t="shared" ca="1" si="886"/>
        <v>2.8773464759707116E-5</v>
      </c>
      <c r="AL442" s="223">
        <f t="shared" ca="1" si="887"/>
        <v>4.4207492775889354E-5</v>
      </c>
      <c r="AM442" s="223">
        <f t="shared" ca="1" si="888"/>
        <v>-6.4602869682442207E-5</v>
      </c>
      <c r="AN442" s="223">
        <f t="shared" ca="1" si="889"/>
        <v>8.152010821323117E-6</v>
      </c>
      <c r="AO442" s="223">
        <f t="shared" ca="1" si="890"/>
        <v>5.7995806528410812E-5</v>
      </c>
      <c r="AP442" s="223">
        <f t="shared" ca="1" si="891"/>
        <v>-5.5156604510027402E-5</v>
      </c>
      <c r="AQ442" s="223">
        <f t="shared" ca="1" si="892"/>
        <v>-1.3292336753017111E-5</v>
      </c>
      <c r="AR442" s="223">
        <f t="shared" ca="1" si="893"/>
        <v>6.5929812534006046E-5</v>
      </c>
      <c r="AS442" s="223">
        <f t="shared" ca="1" si="894"/>
        <v>-4.0142630973749848E-5</v>
      </c>
      <c r="AT442" s="223">
        <f t="shared" ca="1" si="895"/>
        <v>-3.3394907487166758E-5</v>
      </c>
      <c r="AU442" s="223">
        <f t="shared" ca="1" si="896"/>
        <v>6.7208623356098752E-5</v>
      </c>
      <c r="AV442" s="223">
        <f t="shared" ca="1" si="897"/>
        <v>-2.1076514195417388E-5</v>
      </c>
      <c r="AW442" s="223">
        <f t="shared" ca="1" si="898"/>
        <v>-5.0126474741707393E-5</v>
      </c>
      <c r="AX442" s="223">
        <f t="shared" ca="1" si="899"/>
        <v>6.1703151176951873E-5</v>
      </c>
      <c r="AY442" s="223">
        <f t="shared" ca="1" si="900"/>
        <v>1.1714261931386279E-7</v>
      </c>
      <c r="AZ442" s="223">
        <f t="shared" ca="1" si="901"/>
        <v>-6.1798093234905738E-5</v>
      </c>
      <c r="BA442" s="223">
        <f t="shared" ca="1" si="902"/>
        <v>4.996913839171782E-5</v>
      </c>
      <c r="BB442" s="223">
        <f t="shared" ca="1" si="903"/>
        <v>2.1298974631791378E-5</v>
      </c>
      <c r="BC442" s="223">
        <f t="shared" ca="1" si="904"/>
        <v>-6.7231587325210473E-5</v>
      </c>
      <c r="BD442" s="223">
        <f t="shared" ca="1" si="905"/>
        <v>3.3191058948827144E-5</v>
      </c>
      <c r="BE442" s="223">
        <f t="shared" ca="1" si="906"/>
        <v>4.0330810641931147E-5</v>
      </c>
      <c r="BF442" s="223">
        <f t="shared" ca="1" si="907"/>
        <v>-6.5878480347672264E-5</v>
      </c>
      <c r="BG442" s="223">
        <f t="shared" ca="1" si="908"/>
        <v>1.3062553239554339E-5</v>
      </c>
      <c r="BH442" s="223">
        <f t="shared" ca="1" si="909"/>
        <v>5.5291507869558091E-5</v>
      </c>
      <c r="BI442" s="223">
        <f t="shared" ca="1" si="910"/>
        <v>-5.7875359844307832E-5</v>
      </c>
      <c r="BJ442" s="223">
        <f t="shared" ca="1" si="911"/>
        <v>-8.3845341259197083E-6</v>
      </c>
      <c r="BK442" s="223">
        <f t="shared" ca="1" si="912"/>
        <v>6.4670879097323029E-5</v>
      </c>
      <c r="BL442" s="223">
        <f t="shared" ca="1" si="913"/>
        <v>-4.4030089920593836E-5</v>
      </c>
      <c r="BM442" s="223">
        <f t="shared" ca="1" si="914"/>
        <v>-2.8985256106963884E-5</v>
      </c>
      <c r="BN442" s="223">
        <f t="shared" ca="1" si="915"/>
        <v>6.752213646370875E-5</v>
      </c>
      <c r="BO442" s="223">
        <f t="shared" ca="1" si="916"/>
        <v>-2.5740262502990747E-5</v>
      </c>
      <c r="BP442" s="223">
        <f t="shared" ca="1" si="917"/>
        <v>-4.6660100864618263E-5</v>
      </c>
      <c r="BQ442" s="223">
        <f t="shared" ca="1" si="918"/>
        <v>6.355746367495725E-5</v>
      </c>
      <c r="BR442" s="223">
        <f t="shared" ca="1" si="919"/>
        <v>-4.8521193243101266E-6</v>
      </c>
      <c r="BS442" s="223">
        <f t="shared" ca="1" si="920"/>
        <v>-5.9624905253572417E-5</v>
      </c>
      <c r="BT442" s="223">
        <f t="shared" ca="1" si="921"/>
        <v>5.3177069229071094E-5</v>
      </c>
      <c r="BU442" s="223">
        <f t="shared" ca="1" si="922"/>
        <v>1.6525814434926653E-5</v>
      </c>
      <c r="BV442" s="223">
        <f t="shared" ca="1" si="923"/>
        <v>-6.6570954742295254E-5</v>
      </c>
      <c r="BW442" s="223">
        <f t="shared" ca="1" si="924"/>
        <v>3.7428787913743576E-5</v>
      </c>
      <c r="BX442" s="223">
        <f t="shared" ca="1" si="925"/>
        <v>3.6235572350736468E-5</v>
      </c>
      <c r="BY442" s="223">
        <f t="shared" ca="1" si="926"/>
        <v>-6.6797089820013953E-5</v>
      </c>
      <c r="BZ442" s="223">
        <f t="shared" ca="1" si="927"/>
        <v>1.7902308550006602E-5</v>
      </c>
      <c r="CA442" s="223">
        <f t="shared" ca="1" si="928"/>
        <v>5.2287579738959221E-5</v>
      </c>
      <c r="CB442" s="223">
        <f t="shared" ca="1" si="929"/>
        <v>-6.0280483589119242E-5</v>
      </c>
      <c r="CC442" s="223">
        <f t="shared" ca="1" si="930"/>
        <v>-3.4312949819359409E-6</v>
      </c>
      <c r="CD442" s="223">
        <f t="shared" ca="1" si="931"/>
        <v>6.3061488563556973E-5</v>
      </c>
      <c r="CE442" s="223">
        <f t="shared" ca="1" si="932"/>
        <v>-4.7678945995276525E-5</v>
      </c>
      <c r="CF442" s="223">
        <f t="shared" ca="1" si="933"/>
        <v>-2.4418531112559726E-5</v>
      </c>
      <c r="CG442" s="223">
        <f t="shared" ca="1" si="934"/>
        <v>6.7469741263527191E-5</v>
      </c>
      <c r="CH442" s="223">
        <f t="shared" ca="1" si="935"/>
        <v>-3.0264522097856654E-5</v>
      </c>
      <c r="CI442" s="223">
        <f t="shared" ca="1" si="936"/>
        <v>-4.294087185819046E-5</v>
      </c>
      <c r="CJ442" s="223">
        <f t="shared" ca="1" si="937"/>
        <v>6.5067352770522828E-5</v>
      </c>
      <c r="CK442" s="223">
        <f t="shared" ca="1" si="938"/>
        <v>-9.7950872129163086E-6</v>
      </c>
      <c r="CL442" s="223">
        <f t="shared" ca="1" si="939"/>
        <v>-5.7128604744611551E-5</v>
      </c>
      <c r="CM442" s="223">
        <f t="shared" ca="1" si="940"/>
        <v>5.6096828920872039E-5</v>
      </c>
      <c r="CN442" s="223">
        <f t="shared" ca="1" si="941"/>
        <v>1.1663099417797369E-5</v>
      </c>
      <c r="CO442" s="223">
        <f t="shared" ca="1" si="942"/>
        <v>-6.5549568387750025E-5</v>
      </c>
      <c r="CP442" s="223">
        <f t="shared" ca="1" si="943"/>
        <v>4.1463687034025664E-5</v>
      </c>
      <c r="CQ442" s="223">
        <f t="shared" ca="1" si="944"/>
        <v>3.1943970353428206E-5</v>
      </c>
      <c r="CR442" s="223">
        <f t="shared" ca="1" si="945"/>
        <v>-6.7353720075146296E-5</v>
      </c>
      <c r="CS442" s="223">
        <f t="shared" ca="1" si="946"/>
        <v>2.2645049699324396E-5</v>
      </c>
      <c r="CT442" s="223">
        <f t="shared" ca="1" si="947"/>
        <v>4.9000300683421445E-5</v>
      </c>
      <c r="CU442" s="223">
        <f t="shared" ca="1" si="948"/>
        <v>-6.2358942170502642E-5</v>
      </c>
      <c r="CV442" s="223">
        <f t="shared" ca="1" si="949"/>
        <v>1.5405386468494111E-6</v>
      </c>
      <c r="CW442" s="223">
        <f t="shared" ca="1" si="950"/>
        <v>6.1110362359453196E-5</v>
      </c>
      <c r="CX442" s="223">
        <f t="shared" ca="1" si="951"/>
        <v>-5.1069425730581988E-5</v>
      </c>
      <c r="CY442" s="223">
        <f t="shared" ca="1" si="952"/>
        <v>-1.971947998237021E-5</v>
      </c>
      <c r="CZ442" s="223">
        <f t="shared" ca="1" si="953"/>
        <v>6.7051721689683429E-5</v>
      </c>
      <c r="DA442" s="223">
        <f t="shared" ca="1" si="954"/>
        <v>-3.4624775625277668E-5</v>
      </c>
      <c r="DB442" s="223">
        <f t="shared" ca="1" si="955"/>
        <v>-3.898894254665276E-5</v>
      </c>
      <c r="DC442" s="223">
        <f t="shared" ca="1" si="956"/>
        <v>6.6224636243818611E-5</v>
      </c>
      <c r="DD442" s="223">
        <f t="shared" ca="1" si="957"/>
        <v>-1.4684974675241795E-5</v>
      </c>
      <c r="DE442" s="223">
        <f t="shared" ca="1" si="958"/>
        <v>-5.4322719376768752E-5</v>
      </c>
      <c r="DF442" s="223">
        <f t="shared" ca="1" si="959"/>
        <v>5.8712595036374526E-5</v>
      </c>
      <c r="DG442" s="223">
        <f t="shared" ca="1" si="960"/>
        <v>6.7371810544015442E-6</v>
      </c>
      <c r="DH442" s="223">
        <f t="shared" ca="1" si="961"/>
        <v>-6.4172963242724876E-5</v>
      </c>
      <c r="DI442" s="223">
        <f t="shared" ca="1" si="962"/>
        <v>4.5273890841749467E-5</v>
      </c>
      <c r="DJ442" s="223">
        <f t="shared" ca="1" si="963"/>
        <v>2.7479261213067173E-5</v>
      </c>
      <c r="DK442" s="223">
        <f t="shared" ca="1" si="964"/>
        <v>-6.7545354685488626E-5</v>
      </c>
      <c r="DL442" s="223">
        <f t="shared" ca="1" si="965"/>
        <v>2.7265075362293345E-5</v>
      </c>
      <c r="DM442" s="223">
        <f t="shared" ca="1" si="966"/>
        <v>4.5447484752965755E-5</v>
      </c>
      <c r="DN442" s="223">
        <f t="shared" ca="1" si="967"/>
        <v>-6.4099472241321932E-5</v>
      </c>
      <c r="DO442" s="223">
        <f t="shared" ca="1" si="968"/>
        <v>6.5040239632330964E-6</v>
      </c>
      <c r="DP442" s="223">
        <f t="shared" ca="1" si="969"/>
        <v>5.8828073806960936E-5</v>
      </c>
      <c r="DQ442" s="223">
        <f t="shared" ca="1" si="970"/>
        <v>-5.4183155823063402E-5</v>
      </c>
      <c r="DR442" s="223">
        <f t="shared" ca="1" si="971"/>
        <v>-1.4913567281610683E-5</v>
      </c>
      <c r="DS442" s="223">
        <f t="shared" ca="1" si="972"/>
        <v>6.6270343026466756E-5</v>
      </c>
      <c r="DT442" s="223">
        <f t="shared" ca="1" si="973"/>
        <v>-3.8797394493604004E-5</v>
      </c>
      <c r="DU442" s="223">
        <f t="shared" ca="1" si="974"/>
        <v>-3.48257287773506E-5</v>
      </c>
      <c r="DV442" s="223">
        <f t="shared" ca="1" si="975"/>
        <v>6.7023042675433634E-5</v>
      </c>
      <c r="DW442" s="223">
        <f t="shared" ca="1" si="976"/>
        <v>-1.9495282987459362E-5</v>
      </c>
      <c r="DX442" s="223">
        <f t="shared" ca="1" si="977"/>
        <v>-5.1222454485959465E-5</v>
      </c>
      <c r="DY442" s="223">
        <f t="shared" ca="1" si="978"/>
        <v>6.1010192512360972E-5</v>
      </c>
      <c r="DZ442" s="223">
        <f t="shared" ca="1" si="979"/>
        <v>1.7747533231468159E-6</v>
      </c>
      <c r="EA442" s="223">
        <f t="shared" ca="1" si="980"/>
        <v>-6.2448599249773713E-5</v>
      </c>
      <c r="EB442" s="223">
        <f t="shared" ca="1" si="981"/>
        <v>4.8838751512353272E-5</v>
      </c>
      <c r="EC442" s="223">
        <f t="shared" ca="1" si="982"/>
        <v>2.286563957531563E-5</v>
      </c>
      <c r="ED442" s="223">
        <f t="shared" ca="1" si="983"/>
        <v>-6.7370955166483898E-5</v>
      </c>
      <c r="EE442" s="223">
        <f t="shared" ca="1" si="984"/>
        <v>3.1737349219558258E-5</v>
      </c>
      <c r="EF442" s="223">
        <f t="shared" ca="1" si="985"/>
        <v>4.1648384964946089E-5</v>
      </c>
      <c r="EG442" s="223">
        <f t="shared" ca="1" si="986"/>
        <v>-6.5492641718318785E-5</v>
      </c>
      <c r="EH442" s="223">
        <f t="shared" ca="1" si="987"/>
        <v>1.143226341023245E-5</v>
      </c>
      <c r="EI442" s="223">
        <f t="shared" ca="1" si="988"/>
        <v>5.6226990825491336E-5</v>
      </c>
      <c r="EJ442" s="223">
        <f t="shared" ca="1" si="989"/>
        <v>-5.7003262699569254E-5</v>
      </c>
      <c r="EK442" s="223">
        <f t="shared" ca="1" si="990"/>
        <v>-1.0026836667601622E-5</v>
      </c>
      <c r="EL442" s="223">
        <f t="shared" ca="1" si="991"/>
        <v>6.5129839632552754E-5</v>
      </c>
      <c r="EM442" s="223">
        <f t="shared" ca="1" si="992"/>
        <v>-4.2759766919661568E-5</v>
      </c>
      <c r="EN442" s="223">
        <f t="shared" ca="1" si="993"/>
        <v>-3.0473791366411574E-5</v>
      </c>
      <c r="EO442" s="223">
        <f t="shared" ca="1" si="994"/>
        <v>6.7458245431738413E-5</v>
      </c>
      <c r="EP442" s="223">
        <f t="shared" ca="1" si="995"/>
        <v>-2.4199944672045484E-5</v>
      </c>
      <c r="EQ442" s="223">
        <f t="shared" ca="1" si="996"/>
        <v>-4.7844610676243078E-5</v>
      </c>
      <c r="ER442" s="223">
        <f t="shared" ca="1" si="997"/>
        <v>6.2977170469040932E-5</v>
      </c>
      <c r="ES442" s="223">
        <f t="shared" ca="1" si="998"/>
        <v>-3.1972919501372334E-6</v>
      </c>
      <c r="ET442" s="223">
        <f t="shared" ca="1" si="999"/>
        <v>-6.0385820886778581E-5</v>
      </c>
      <c r="EU442" s="223">
        <f t="shared" ca="1" si="1000"/>
        <v>5.2138950756993013E-5</v>
      </c>
      <c r="EV442" s="223">
        <f t="shared" ca="1" si="1001"/>
        <v>1.8128107055568362E-5</v>
      </c>
      <c r="EW442" s="223">
        <f t="shared" ca="1" si="1002"/>
        <v>-6.6831466604236163E-5</v>
      </c>
      <c r="EX442" s="223">
        <f t="shared" ca="1" si="1003"/>
        <v>3.6037635631593659E-5</v>
      </c>
      <c r="EY442" s="223">
        <f t="shared" ca="1" si="1004"/>
        <v>3.762358897027634E-5</v>
      </c>
      <c r="EZ442" s="223">
        <f t="shared" ca="1" si="1005"/>
        <v>-6.6530900895390895E-5</v>
      </c>
      <c r="FA442" s="223">
        <f t="shared" ca="1" si="1006"/>
        <v>1.6298550431294266E-5</v>
      </c>
      <c r="FB442" s="223">
        <f t="shared" ca="1" si="1007"/>
        <v>5.3321208909082443E-5</v>
      </c>
      <c r="FC442" s="223">
        <f t="shared" ca="1" si="1008"/>
        <v>-5.9514463956596144E-5</v>
      </c>
      <c r="FD442" s="223">
        <f t="shared" ca="1" si="1009"/>
        <v>-5.0857697569356339E-6</v>
      </c>
      <c r="FE442" s="223">
        <f t="shared" ca="1" si="1010"/>
        <v>6.3636391994650971E-5</v>
      </c>
      <c r="FF442" s="223">
        <f t="shared" ca="1" si="1011"/>
        <v>-4.6490420463961842E-5</v>
      </c>
      <c r="FG442" s="223">
        <f t="shared" ca="1" si="1012"/>
        <v>-2.5956713839730592E-5</v>
      </c>
      <c r="FH442" s="223">
        <f t="shared" ca="1" si="1013"/>
        <v>6.7527886111289507E-5</v>
      </c>
      <c r="FI442" s="223">
        <f t="shared" ca="1" si="1014"/>
        <v>-2.8773464759705422E-5</v>
      </c>
      <c r="FJ442" s="223">
        <f t="shared" ca="1" si="1015"/>
        <v>-4.4207492775891136E-5</v>
      </c>
      <c r="FK442" s="223">
        <f t="shared" ca="1" si="1016"/>
        <v>6.460286968244153E-5</v>
      </c>
      <c r="FL442" s="223">
        <f t="shared" ca="1" si="1017"/>
        <v>-8.1520108213198306E-6</v>
      </c>
      <c r="FM442" s="223">
        <f t="shared" ca="1" si="1018"/>
        <v>-5.79958065284125E-5</v>
      </c>
      <c r="FN442" s="223">
        <f t="shared" ca="1" si="1019"/>
        <v>5.5156604510027707E-5</v>
      </c>
      <c r="FO442" s="223">
        <f t="shared" ca="1" si="1020"/>
        <v>1.3292336753016593E-5</v>
      </c>
      <c r="FP442" s="223">
        <f t="shared" ca="1" si="1021"/>
        <v>-6.5929812534006141E-5</v>
      </c>
      <c r="FQ442" s="223">
        <f t="shared" ca="1" si="1022"/>
        <v>4.0142630973749503E-5</v>
      </c>
      <c r="FR442" s="223">
        <f t="shared" ca="1" si="1023"/>
        <v>3.3394907487167131E-5</v>
      </c>
      <c r="FS442" s="223">
        <f t="shared" ca="1" si="1024"/>
        <v>-6.7208623356098616E-5</v>
      </c>
      <c r="FT442" s="223">
        <f t="shared" ca="1" si="1025"/>
        <v>2.1076514195416066E-5</v>
      </c>
      <c r="FU442" s="223">
        <f t="shared" ca="1" si="1026"/>
        <v>5.0126474741708321E-5</v>
      </c>
      <c r="FV442" s="223">
        <f t="shared" ca="1" si="1027"/>
        <v>-6.1703151176951317E-5</v>
      </c>
      <c r="FW442" s="223">
        <f t="shared" ca="1" si="1028"/>
        <v>-1.1714261931621415E-7</v>
      </c>
      <c r="FX442" s="223">
        <f t="shared" ca="1" si="1029"/>
        <v>6.17980932349067E-5</v>
      </c>
      <c r="FY442" s="223">
        <f t="shared" ca="1" si="1030"/>
        <v>-4.9969138391716241E-5</v>
      </c>
      <c r="FZ442" s="223">
        <f t="shared" ca="1" si="1031"/>
        <v>-2.1298974631794523E-5</v>
      </c>
      <c r="GA442" s="223">
        <f t="shared" ca="1" si="1032"/>
        <v>6.7231587325210798E-5</v>
      </c>
      <c r="GB442" s="223">
        <f t="shared" ca="1" si="1033"/>
        <v>-3.3191058948827598E-5</v>
      </c>
      <c r="GC442" s="223">
        <f t="shared" ca="1" si="1034"/>
        <v>-4.0330810641930727E-5</v>
      </c>
      <c r="GD442" s="223">
        <f t="shared" ca="1" si="1035"/>
        <v>6.5878480347672169E-5</v>
      </c>
      <c r="GE442" s="223">
        <f t="shared" ca="1" si="1036"/>
        <v>-1.3062553239553917E-5</v>
      </c>
      <c r="GF442" s="223">
        <f t="shared" ca="1" si="1037"/>
        <v>-5.5291507869558335E-5</v>
      </c>
      <c r="GG442" s="223">
        <f t="shared" ca="1" si="1038"/>
        <v>5.7875359844307615E-5</v>
      </c>
      <c r="GH442" s="223">
        <f t="shared" ca="1" si="1039"/>
        <v>8.3845341259210907E-6</v>
      </c>
      <c r="GI442" s="223">
        <f t="shared" ca="1" si="1040"/>
        <v>-6.4670879097323422E-5</v>
      </c>
      <c r="GJ442" s="223">
        <f t="shared" ca="1" si="1041"/>
        <v>4.4030089920592779E-5</v>
      </c>
      <c r="GK442" s="223">
        <f t="shared" ca="1" si="1042"/>
        <v>2.8985256106966012E-5</v>
      </c>
      <c r="GL442" s="223">
        <f t="shared" ca="1" si="1043"/>
        <v>-6.7522136463708696E-5</v>
      </c>
      <c r="GM442" s="223">
        <f t="shared" ca="1" si="1044"/>
        <v>2.5740262502988572E-5</v>
      </c>
      <c r="GN442" s="223">
        <f t="shared" ca="1" si="1045"/>
        <v>4.6660100864619957E-5</v>
      </c>
      <c r="GO442" s="223">
        <f t="shared" ca="1" si="1046"/>
        <v>-6.3557463674956125E-5</v>
      </c>
      <c r="GP442" s="223">
        <f t="shared" ca="1" si="1047"/>
        <v>4.8521193243106552E-6</v>
      </c>
      <c r="GQ442" s="223">
        <f t="shared" ca="1" si="1048"/>
        <v>5.962490525357216E-5</v>
      </c>
      <c r="GR442" s="223">
        <f t="shared" ca="1" si="1049"/>
        <v>-5.3177069229071419E-5</v>
      </c>
      <c r="GS442" s="223">
        <f t="shared" ca="1" si="1050"/>
        <v>-1.6525814434926141E-5</v>
      </c>
      <c r="GT442" s="223">
        <f t="shared" ca="1" si="1051"/>
        <v>6.6570954742295471E-5</v>
      </c>
      <c r="GU442" s="223">
        <f t="shared" ca="1" si="1052"/>
        <v>-3.7428787913742431E-5</v>
      </c>
      <c r="GV442" s="223">
        <f t="shared" ca="1" si="1053"/>
        <v>-3.6235572350737647E-5</v>
      </c>
      <c r="GW442" s="223">
        <f t="shared" ca="1" si="1054"/>
        <v>6.6797089820013749E-5</v>
      </c>
      <c r="GX442" s="223">
        <f t="shared" ca="1" si="1055"/>
        <v>-1.790230855000526E-5</v>
      </c>
      <c r="GY442" s="223">
        <f t="shared" ca="1" si="1056"/>
        <v>-5.2287579738960101E-5</v>
      </c>
      <c r="GZ442" s="223">
        <f t="shared" ca="1" si="1057"/>
        <v>6.0280483589118611E-5</v>
      </c>
      <c r="HA442" s="223">
        <f t="shared" ca="1" si="1058"/>
        <v>3.431294981939246E-6</v>
      </c>
      <c r="HB442" s="223">
        <f t="shared" ca="1" si="1059"/>
        <v>-6.3061488563558165E-5</v>
      </c>
      <c r="HC442" s="223">
        <f t="shared" ca="1" si="1060"/>
        <v>4.7678945995274181E-5</v>
      </c>
      <c r="HD442" s="223">
        <f t="shared" ca="1" si="1061"/>
        <v>2.441853111256281E-5</v>
      </c>
      <c r="HE442" s="223">
        <f t="shared" ca="1" si="1062"/>
        <v>-6.7469741263527164E-5</v>
      </c>
      <c r="HF442" s="223">
        <f t="shared" ca="1" si="1063"/>
        <v>3.0264522097857128E-5</v>
      </c>
      <c r="HG442" s="223">
        <f t="shared" ca="1" si="1064"/>
        <v>4.2940871858190046E-5</v>
      </c>
      <c r="HH442" s="223">
        <f t="shared" ca="1" si="1065"/>
        <v>-6.5067352770522462E-5</v>
      </c>
      <c r="HI442" s="223">
        <f t="shared" ca="1" si="1066"/>
        <v>9.7950872129149313E-6</v>
      </c>
      <c r="HJ442" s="223">
        <f t="shared" ca="1" si="1067"/>
        <v>5.712860474461229E-5</v>
      </c>
      <c r="HK442" s="223">
        <f t="shared" ca="1" si="1068"/>
        <v>-5.609682892087126E-5</v>
      </c>
      <c r="HL442" s="223">
        <f t="shared" ca="1" si="1069"/>
        <v>-1.1663099417798738E-5</v>
      </c>
      <c r="HM442" s="223">
        <f t="shared" ca="1" si="1070"/>
        <v>6.5549568387750351E-5</v>
      </c>
      <c r="HN442" s="223">
        <f t="shared" ca="1" si="1071"/>
        <v>-4.146368703402456E-5</v>
      </c>
      <c r="HO442" s="223">
        <f t="shared" ca="1" si="1072"/>
        <v>-3.1943970353431127E-5</v>
      </c>
      <c r="HP442" s="223">
        <f t="shared" ca="1" si="1073"/>
        <v>6.7353720075146066E-5</v>
      </c>
      <c r="HQ442" s="223">
        <f t="shared" ca="1" si="1074"/>
        <v>-2.2645049699321275E-5</v>
      </c>
      <c r="HR442" s="223">
        <f t="shared" ca="1" si="1075"/>
        <v>-4.9000300683423721E-5</v>
      </c>
      <c r="HS442" s="223">
        <f t="shared" ca="1" si="1076"/>
        <v>6.2358942170502845E-5</v>
      </c>
      <c r="HT442" s="223">
        <f t="shared" ca="1" si="1077"/>
        <v>-1.5405386468499401E-6</v>
      </c>
      <c r="HU442" s="223">
        <f t="shared" ca="1" si="1078"/>
        <v>-6.1110362359452993E-5</v>
      </c>
      <c r="HV442" s="223">
        <f t="shared" ca="1" si="1079"/>
        <v>5.1069425730581073E-5</v>
      </c>
      <c r="HW442" s="223">
        <f t="shared" ca="1" si="1080"/>
        <v>1.9719479982371542E-5</v>
      </c>
      <c r="HX442" s="223">
        <f t="shared" ca="1" si="1081"/>
        <v>-6.7051721689683592E-5</v>
      </c>
      <c r="HY442" s="223">
        <f t="shared" ca="1" si="1082"/>
        <v>3.4624775625276468E-5</v>
      </c>
      <c r="HZ442" s="223">
        <f t="shared" ca="1" si="1083"/>
        <v>3.8988942546653899E-5</v>
      </c>
      <c r="IA442" s="223">
        <f t="shared" ca="1" si="1084"/>
        <v>-6.622463624381834E-5</v>
      </c>
      <c r="IB442" s="223">
        <f t="shared" ca="1" si="1085"/>
        <v>1.4684974675240438E-5</v>
      </c>
      <c r="IC442" s="223">
        <f t="shared" ca="1" si="1086"/>
        <v>5.4322719376769579E-5</v>
      </c>
      <c r="ID442" s="223">
        <f t="shared" ca="1" si="1087"/>
        <v>-5.8712595036372879E-5</v>
      </c>
      <c r="IE442" s="223">
        <f t="shared" ca="1" si="1088"/>
        <v>-9.7716120813566922E-6</v>
      </c>
      <c r="IF442" s="223">
        <f t="shared" ca="1" si="1089"/>
        <v>6.417296324272592E-5</v>
      </c>
      <c r="IG442" s="223">
        <f t="shared" ca="1" si="1090"/>
        <v>-4.5273890841749847E-5</v>
      </c>
      <c r="IH442" s="223">
        <f t="shared" ca="1" si="1091"/>
        <v>-2.7479261213066685E-5</v>
      </c>
      <c r="II442" s="223">
        <f t="shared" ca="1" si="1092"/>
        <v>6.7545354685488639E-5</v>
      </c>
      <c r="IJ442" s="223">
        <f t="shared" ca="1" si="1093"/>
        <v>-2.7265075362293829E-5</v>
      </c>
      <c r="IK442" s="223">
        <f t="shared" ca="1" si="1094"/>
        <v>-4.5447484752966785E-5</v>
      </c>
      <c r="IL442" s="223">
        <f t="shared" ca="1" si="1095"/>
        <v>6.4099472241321484E-5</v>
      </c>
      <c r="IM442" s="223">
        <f t="shared" ca="1" si="1096"/>
        <v>-6.5040239632317132E-6</v>
      </c>
      <c r="IN442" s="223">
        <f t="shared" ca="1" si="1097"/>
        <v>-5.8828073806961614E-5</v>
      </c>
      <c r="IO442" s="223">
        <f t="shared" ca="1" si="1098"/>
        <v>5.4183155823062569E-5</v>
      </c>
      <c r="IP442" s="223">
        <f t="shared" ca="1" si="1099"/>
        <v>1.491356728161204E-5</v>
      </c>
      <c r="IQ442" s="223">
        <f t="shared" ca="1" si="1100"/>
        <v>-6.6270343026467041E-5</v>
      </c>
      <c r="IR442" s="223">
        <f t="shared" ca="1" si="1101"/>
        <v>3.8797394493601293E-5</v>
      </c>
      <c r="IS442" s="223">
        <f t="shared" ca="1" si="1102"/>
        <v>3.4825728777353433E-5</v>
      </c>
      <c r="IT442" s="223">
        <f t="shared" ca="1" si="1103"/>
        <v>-6.7023042675433213E-5</v>
      </c>
      <c r="IU442" s="223">
        <f t="shared" ca="1" si="1104"/>
        <v>1.949528298745987E-5</v>
      </c>
      <c r="IV442" s="223">
        <f t="shared" ca="1" si="1105"/>
        <v>5.1222454485959126E-5</v>
      </c>
      <c r="IW442" s="223">
        <f t="shared" ca="1" si="1106"/>
        <v>-6.1010192512361203E-5</v>
      </c>
      <c r="IX442" s="223">
        <f t="shared" ca="1" si="1107"/>
        <v>-1.7747533231462865E-6</v>
      </c>
      <c r="IY442" s="223">
        <f t="shared" ca="1" si="1108"/>
        <v>6.2448599249774242E-5</v>
      </c>
      <c r="IZ442" s="223">
        <f t="shared" ca="1" si="1109"/>
        <v>-4.883875151235231E-5</v>
      </c>
      <c r="JA442" s="223">
        <f t="shared" ca="1" si="1110"/>
        <v>-2.2865639575316934E-5</v>
      </c>
      <c r="JB442" s="223">
        <f t="shared" ca="1" si="1111"/>
        <v>6.7370955166484007E-5</v>
      </c>
    </row>
    <row r="443" spans="2:262">
      <c r="B443" s="230">
        <v>82</v>
      </c>
      <c r="C443" s="229">
        <f t="shared" si="1112"/>
        <v>1.601562500000001E-3</v>
      </c>
      <c r="D443" s="226">
        <f t="shared" ca="1" si="855"/>
        <v>57.799887875806988</v>
      </c>
      <c r="E443" s="225">
        <f ca="1">CJ361</f>
        <v>-0.30011212419301664</v>
      </c>
      <c r="F443" s="224">
        <v>82</v>
      </c>
      <c r="G443" s="223">
        <f t="shared" ca="1" si="856"/>
        <v>-1.2498713966658127E-4</v>
      </c>
      <c r="H443" s="223">
        <f t="shared" ca="1" si="857"/>
        <v>2.5911955347714973E-4</v>
      </c>
      <c r="I443" s="223">
        <f t="shared" ca="1" si="858"/>
        <v>-9.6588630126489958E-5</v>
      </c>
      <c r="J443" s="223">
        <f t="shared" ca="1" si="859"/>
        <v>-1.7652563192108091E-4</v>
      </c>
      <c r="K443" s="223">
        <f t="shared" ca="1" si="860"/>
        <v>2.4753749622420467E-4</v>
      </c>
      <c r="L443" s="223">
        <f t="shared" ca="1" si="861"/>
        <v>-3.5146202730194603E-5</v>
      </c>
      <c r="M443" s="223">
        <f t="shared" ca="1" si="862"/>
        <v>-2.1748362024014855E-4</v>
      </c>
      <c r="N443" s="223">
        <f t="shared" ca="1" si="863"/>
        <v>2.2111866187286009E-4</v>
      </c>
      <c r="O443" s="223">
        <f t="shared" ca="1" si="864"/>
        <v>2.8402799967689629E-5</v>
      </c>
      <c r="P443" s="223">
        <f t="shared" ca="1" si="865"/>
        <v>-2.4540618546059403E-4</v>
      </c>
      <c r="Q443" s="223">
        <f t="shared" ca="1" si="866"/>
        <v>1.8144652913825742E-4</v>
      </c>
      <c r="R443" s="223">
        <f t="shared" ca="1" si="867"/>
        <v>9.024941002397847E-5</v>
      </c>
      <c r="S443" s="223">
        <f t="shared" ca="1" si="868"/>
        <v>-2.5861971900791698E-4</v>
      </c>
      <c r="T443" s="223">
        <f t="shared" ca="1" si="869"/>
        <v>1.3089894622270813E-4</v>
      </c>
      <c r="U443" s="223">
        <f t="shared" ca="1" si="870"/>
        <v>1.4668669664356565E-4</v>
      </c>
      <c r="V443" s="223">
        <f t="shared" ca="1" si="871"/>
        <v>-2.5633223479954684E-4</v>
      </c>
      <c r="W443" s="223">
        <f t="shared" ca="1" si="872"/>
        <v>7.2505608554260123E-5</v>
      </c>
      <c r="X443" s="223">
        <f t="shared" ca="1" si="873"/>
        <v>1.9433195032027474E-4</v>
      </c>
      <c r="Y443" s="223">
        <f t="shared" ca="1" si="874"/>
        <v>-2.3868083890560835E-4</v>
      </c>
      <c r="Z443" s="223">
        <f t="shared" ca="1" si="875"/>
        <v>9.7664664363367399E-6</v>
      </c>
      <c r="AA443" s="223">
        <f t="shared" ca="1" si="876"/>
        <v>2.3032943396626498E-4</v>
      </c>
      <c r="AB443" s="223">
        <f t="shared" ca="1" si="877"/>
        <v>-2.0672351175471691E-4</v>
      </c>
      <c r="AC443" s="223">
        <f t="shared" ca="1" si="878"/>
        <v>-5.3558053201217565E-5</v>
      </c>
      <c r="AD443" s="223">
        <f t="shared" ca="1" si="879"/>
        <v>2.5252154863549794E-4</v>
      </c>
      <c r="AE443" s="223">
        <f t="shared" ca="1" si="880"/>
        <v>-1.6237569543880287E-4</v>
      </c>
      <c r="AF443" s="223">
        <f t="shared" ca="1" si="881"/>
        <v>-1.136724373672092E-4</v>
      </c>
      <c r="AG443" s="223">
        <f t="shared" ca="1" si="882"/>
        <v>2.5957815459677261E-4</v>
      </c>
      <c r="AH443" s="223">
        <f t="shared" ca="1" si="883"/>
        <v>-1.0829548691495668E-4</v>
      </c>
      <c r="AI443" s="223">
        <f t="shared" ca="1" si="884"/>
        <v>-1.6697358054476854E-4</v>
      </c>
      <c r="AJ443" s="223">
        <f t="shared" ca="1" si="885"/>
        <v>2.5107629657537112E-4</v>
      </c>
      <c r="AK443" s="223">
        <f t="shared" ca="1" si="886"/>
        <v>-4.7724318336056238E-5</v>
      </c>
      <c r="AL443" s="223">
        <f t="shared" ca="1" si="887"/>
        <v>-2.1026674580523319E-4</v>
      </c>
      <c r="AM443" s="223">
        <f t="shared" ca="1" si="888"/>
        <v>2.2752555463213131E-4</v>
      </c>
      <c r="AN443" s="223">
        <f t="shared" ca="1" si="889"/>
        <v>1.5707326268198511E-5</v>
      </c>
      <c r="AO443" s="223">
        <f t="shared" ca="1" si="890"/>
        <v>-2.4095704933241037E-4</v>
      </c>
      <c r="AP443" s="223">
        <f t="shared" ca="1" si="891"/>
        <v>1.9033750121180842E-4</v>
      </c>
      <c r="AQ443" s="223">
        <f t="shared" ca="1" si="892"/>
        <v>7.8197513104608562E-5</v>
      </c>
      <c r="AR443" s="223">
        <f t="shared" ca="1" si="893"/>
        <v>-2.5720499125472091E-4</v>
      </c>
      <c r="AS443" s="223">
        <f t="shared" ca="1" si="894"/>
        <v>1.4174109502868845E-4</v>
      </c>
      <c r="AT443" s="223">
        <f t="shared" ca="1" si="895"/>
        <v>1.360007369989186E-4</v>
      </c>
      <c r="AU443" s="223">
        <f t="shared" ca="1" si="896"/>
        <v>-2.5803671065700775E-4</v>
      </c>
      <c r="AV443" s="223">
        <f t="shared" ca="1" si="897"/>
        <v>8.4649082867879898E-5</v>
      </c>
      <c r="AW443" s="223">
        <f t="shared" ca="1" si="898"/>
        <v>1.8565241758827981E-4</v>
      </c>
      <c r="AX443" s="223">
        <f t="shared" ca="1" si="899"/>
        <v>-2.4340235636290884E-4</v>
      </c>
      <c r="AY443" s="223">
        <f t="shared" ca="1" si="900"/>
        <v>2.2483416843508083E-5</v>
      </c>
      <c r="AZ443" s="223">
        <f t="shared" ca="1" si="901"/>
        <v>2.2417655758459273E-4</v>
      </c>
      <c r="BA443" s="223">
        <f t="shared" ca="1" si="902"/>
        <v>-2.1417907488942658E-4</v>
      </c>
      <c r="BB443" s="223">
        <f t="shared" ca="1" si="903"/>
        <v>-4.1029848834273029E-5</v>
      </c>
      <c r="BC443" s="223">
        <f t="shared" ca="1" si="904"/>
        <v>2.4926411659296132E-4</v>
      </c>
      <c r="BD443" s="223">
        <f t="shared" ca="1" si="905"/>
        <v>-1.7211843648317054E-4</v>
      </c>
      <c r="BE443" s="223">
        <f t="shared" ca="1" si="906"/>
        <v>-1.0208388820968971E-4</v>
      </c>
      <c r="BF443" s="223">
        <f t="shared" ca="1" si="907"/>
        <v>2.5941140920561099E-4</v>
      </c>
      <c r="BG443" s="223">
        <f t="shared" ca="1" si="908"/>
        <v>-1.1974145038988181E-4</v>
      </c>
      <c r="BH443" s="223">
        <f t="shared" ca="1" si="909"/>
        <v>-1.570192751877645E-4</v>
      </c>
      <c r="BI443" s="223">
        <f t="shared" ca="1" si="910"/>
        <v>2.5401023213640102E-4</v>
      </c>
      <c r="BJ443" s="223">
        <f t="shared" ca="1" si="911"/>
        <v>-6.0187461878887945E-5</v>
      </c>
      <c r="BK443" s="223">
        <f t="shared" ca="1" si="912"/>
        <v>-2.0254332036248222E-4</v>
      </c>
      <c r="BL443" s="223">
        <f t="shared" ca="1" si="913"/>
        <v>2.3338431840140865E-4</v>
      </c>
      <c r="BM443" s="223">
        <f t="shared" ca="1" si="914"/>
        <v>2.9740122439252364E-6</v>
      </c>
      <c r="BN443" s="223">
        <f t="shared" ca="1" si="915"/>
        <v>-2.359274265670388E-4</v>
      </c>
      <c r="BO443" s="223">
        <f t="shared" ca="1" si="916"/>
        <v>1.9876993357334667E-4</v>
      </c>
      <c r="BP443" s="223">
        <f t="shared" ca="1" si="917"/>
        <v>6.5957231526872942E-5</v>
      </c>
      <c r="BQ443" s="223">
        <f t="shared" ca="1" si="918"/>
        <v>-2.5517063414909628E-4</v>
      </c>
      <c r="BR443" s="223">
        <f t="shared" ca="1" si="919"/>
        <v>1.522417771216887E-4</v>
      </c>
      <c r="BS443" s="223">
        <f t="shared" ca="1" si="920"/>
        <v>1.2498713966658192E-4</v>
      </c>
      <c r="BT443" s="223">
        <f t="shared" ca="1" si="921"/>
        <v>-2.591195534771494E-4</v>
      </c>
      <c r="BU443" s="223">
        <f t="shared" ca="1" si="922"/>
        <v>9.6588630126488752E-5</v>
      </c>
      <c r="BV443" s="223">
        <f t="shared" ca="1" si="923"/>
        <v>1.765256319210849E-4</v>
      </c>
      <c r="BW443" s="223">
        <f t="shared" ca="1" si="924"/>
        <v>-2.4753749622420402E-4</v>
      </c>
      <c r="BX443" s="223">
        <f t="shared" ca="1" si="925"/>
        <v>3.5146202730188721E-5</v>
      </c>
      <c r="BY443" s="223">
        <f t="shared" ca="1" si="926"/>
        <v>2.1748362024015002E-4</v>
      </c>
      <c r="BZ443" s="223">
        <f t="shared" ca="1" si="927"/>
        <v>-2.2111866187285651E-4</v>
      </c>
      <c r="CA443" s="223">
        <f t="shared" ca="1" si="928"/>
        <v>-2.8402799967692773E-5</v>
      </c>
      <c r="CB443" s="223">
        <f t="shared" ca="1" si="929"/>
        <v>2.4540618546059652E-4</v>
      </c>
      <c r="CC443" s="223">
        <f t="shared" ca="1" si="930"/>
        <v>-1.8144652913825449E-4</v>
      </c>
      <c r="CD443" s="223">
        <f t="shared" ca="1" si="931"/>
        <v>-9.0249410023978809E-5</v>
      </c>
      <c r="CE443" s="223">
        <f t="shared" ca="1" si="932"/>
        <v>2.5861971900791736E-4</v>
      </c>
      <c r="CF443" s="223">
        <f t="shared" ca="1" si="933"/>
        <v>-1.3089894622270702E-4</v>
      </c>
      <c r="CG443" s="223">
        <f t="shared" ca="1" si="934"/>
        <v>-1.4668669664357053E-4</v>
      </c>
      <c r="CH443" s="223">
        <f t="shared" ca="1" si="935"/>
        <v>2.5633223479954652E-4</v>
      </c>
      <c r="CI443" s="223">
        <f t="shared" ca="1" si="936"/>
        <v>-7.2505608554254445E-5</v>
      </c>
      <c r="CJ443" s="223">
        <f t="shared" ca="1" si="937"/>
        <v>-1.943319503202762E-4</v>
      </c>
      <c r="CK443" s="223">
        <f t="shared" ca="1" si="938"/>
        <v>2.3868083890560526E-4</v>
      </c>
      <c r="CL443" s="223">
        <f t="shared" ca="1" si="939"/>
        <v>-9.7664664363326741E-6</v>
      </c>
      <c r="CM443" s="223">
        <f t="shared" ca="1" si="940"/>
        <v>-2.3032943396626858E-4</v>
      </c>
      <c r="CN443" s="223">
        <f t="shared" ca="1" si="941"/>
        <v>2.0672351175471447E-4</v>
      </c>
      <c r="CO443" s="223">
        <f t="shared" ca="1" si="942"/>
        <v>5.3558053201217945E-5</v>
      </c>
      <c r="CP443" s="223">
        <f t="shared" ca="1" si="943"/>
        <v>-2.5252154863549892E-4</v>
      </c>
      <c r="CQ443" s="223">
        <f t="shared" ca="1" si="944"/>
        <v>1.6237569543880114E-4</v>
      </c>
      <c r="CR443" s="223">
        <f t="shared" ca="1" si="945"/>
        <v>1.1367243736721454E-4</v>
      </c>
      <c r="CS443" s="223">
        <f t="shared" ca="1" si="946"/>
        <v>-2.5957815459677256E-4</v>
      </c>
      <c r="CT443" s="223">
        <f t="shared" ca="1" si="947"/>
        <v>1.082954869149513E-4</v>
      </c>
      <c r="CU443" s="223">
        <f t="shared" ca="1" si="948"/>
        <v>1.6697358054477019E-4</v>
      </c>
      <c r="CV443" s="223">
        <f t="shared" ca="1" si="949"/>
        <v>-2.5107629657536917E-4</v>
      </c>
      <c r="CW443" s="223">
        <f t="shared" ca="1" si="950"/>
        <v>4.7724318336052213E-5</v>
      </c>
      <c r="CX443" s="223">
        <f t="shared" ca="1" si="951"/>
        <v>2.1026674580523774E-4</v>
      </c>
      <c r="CY443" s="223">
        <f t="shared" ca="1" si="952"/>
        <v>-2.2752555463212938E-4</v>
      </c>
      <c r="CZ443" s="223">
        <f t="shared" ca="1" si="953"/>
        <v>-1.5707326268198904E-5</v>
      </c>
      <c r="DA443" s="223">
        <f t="shared" ca="1" si="954"/>
        <v>2.4095704933241188E-4</v>
      </c>
      <c r="DB443" s="223">
        <f t="shared" ca="1" si="955"/>
        <v>-1.9033750121180817E-4</v>
      </c>
      <c r="DC443" s="223">
        <f t="shared" ca="1" si="956"/>
        <v>-7.8197513104612425E-5</v>
      </c>
      <c r="DD443" s="223">
        <f t="shared" ca="1" si="957"/>
        <v>2.5720499125472145E-4</v>
      </c>
      <c r="DE443" s="223">
        <f t="shared" ca="1" si="958"/>
        <v>-1.4174109502868191E-4</v>
      </c>
      <c r="DF443" s="223">
        <f t="shared" ca="1" si="959"/>
        <v>-1.3600073699892204E-4</v>
      </c>
      <c r="DG443" s="223">
        <f t="shared" ca="1" si="960"/>
        <v>2.5803671065700688E-4</v>
      </c>
      <c r="DH443" s="223">
        <f t="shared" ca="1" si="961"/>
        <v>-8.4649082867876077E-5</v>
      </c>
      <c r="DI443" s="223">
        <f t="shared" ca="1" si="962"/>
        <v>-1.8565241758828008E-4</v>
      </c>
      <c r="DJ443" s="223">
        <f t="shared" ca="1" si="963"/>
        <v>2.4340235636290743E-4</v>
      </c>
      <c r="DK443" s="223">
        <f t="shared" ca="1" si="964"/>
        <v>-2.2483416843507717E-5</v>
      </c>
      <c r="DL443" s="223">
        <f t="shared" ca="1" si="965"/>
        <v>-2.2417655758459479E-4</v>
      </c>
      <c r="DM443" s="223">
        <f t="shared" ca="1" si="966"/>
        <v>2.1417907488942636E-4</v>
      </c>
      <c r="DN443" s="223">
        <f t="shared" ca="1" si="967"/>
        <v>4.102984883427704E-5</v>
      </c>
      <c r="DO443" s="223">
        <f t="shared" ca="1" si="968"/>
        <v>-2.4926411659296246E-4</v>
      </c>
      <c r="DP443" s="223">
        <f t="shared" ca="1" si="969"/>
        <v>1.7211843648316471E-4</v>
      </c>
      <c r="DQ443" s="223">
        <f t="shared" ca="1" si="970"/>
        <v>1.0208388820969346E-4</v>
      </c>
      <c r="DR443" s="223">
        <f t="shared" ca="1" si="971"/>
        <v>-2.5941140920561126E-4</v>
      </c>
      <c r="DS443" s="223">
        <f t="shared" ca="1" si="972"/>
        <v>1.1974145038987819E-4</v>
      </c>
      <c r="DT443" s="223">
        <f t="shared" ca="1" si="973"/>
        <v>1.5701927518776477E-4</v>
      </c>
      <c r="DU443" s="223">
        <f t="shared" ca="1" si="974"/>
        <v>-2.5401023213640021E-4</v>
      </c>
      <c r="DV443" s="223">
        <f t="shared" ca="1" si="975"/>
        <v>6.0187461878887579E-5</v>
      </c>
      <c r="DW443" s="223">
        <f t="shared" ca="1" si="976"/>
        <v>2.0254332036248477E-4</v>
      </c>
      <c r="DX443" s="223">
        <f t="shared" ca="1" si="977"/>
        <v>-2.3338431840140848E-4</v>
      </c>
      <c r="DY443" s="223">
        <f t="shared" ca="1" si="978"/>
        <v>-2.9740122439330156E-6</v>
      </c>
      <c r="DZ443" s="223">
        <f t="shared" ca="1" si="979"/>
        <v>2.3592742656704049E-4</v>
      </c>
      <c r="EA443" s="223">
        <f t="shared" ca="1" si="980"/>
        <v>-1.9876993357334169E-4</v>
      </c>
      <c r="EB443" s="223">
        <f t="shared" ca="1" si="981"/>
        <v>-6.59572315268769E-5</v>
      </c>
      <c r="EC443" s="223">
        <f t="shared" ca="1" si="982"/>
        <v>2.5517063414909775E-4</v>
      </c>
      <c r="ED443" s="223">
        <f t="shared" ca="1" si="983"/>
        <v>-1.5224177712168542E-4</v>
      </c>
      <c r="EE443" s="223">
        <f t="shared" ca="1" si="984"/>
        <v>-1.2498713966658547E-4</v>
      </c>
      <c r="EF443" s="223">
        <f t="shared" ca="1" si="985"/>
        <v>2.5911955347714962E-4</v>
      </c>
      <c r="EG443" s="223">
        <f t="shared" ca="1" si="986"/>
        <v>-9.65886301264781E-5</v>
      </c>
      <c r="EH443" s="223">
        <f t="shared" ca="1" si="987"/>
        <v>-1.7652563192108785E-4</v>
      </c>
      <c r="EI443" s="223">
        <f t="shared" ca="1" si="988"/>
        <v>2.4753749622420283E-4</v>
      </c>
      <c r="EJ443" s="223">
        <f t="shared" ca="1" si="989"/>
        <v>-3.5146202730192014E-5</v>
      </c>
      <c r="EK443" s="223">
        <f t="shared" ca="1" si="990"/>
        <v>-2.1748362024015628E-4</v>
      </c>
      <c r="EL443" s="223">
        <f t="shared" ca="1" si="991"/>
        <v>2.211186618728544E-4</v>
      </c>
      <c r="EM443" s="223">
        <f t="shared" ca="1" si="992"/>
        <v>2.8402799967696811E-5</v>
      </c>
      <c r="EN443" s="223">
        <f t="shared" ca="1" si="993"/>
        <v>-2.4540618546059544E-4</v>
      </c>
      <c r="EO443" s="223">
        <f t="shared" ca="1" si="994"/>
        <v>1.8144652913825685E-4</v>
      </c>
      <c r="EP443" s="223">
        <f t="shared" ca="1" si="995"/>
        <v>9.0249410023989543E-5</v>
      </c>
      <c r="EQ443" s="223">
        <f t="shared" ca="1" si="996"/>
        <v>-2.5861971900791774E-4</v>
      </c>
      <c r="ER443" s="223">
        <f t="shared" ca="1" si="997"/>
        <v>1.308989462227035E-4</v>
      </c>
      <c r="ES443" s="223">
        <f t="shared" ca="1" si="998"/>
        <v>1.466866966435678E-4</v>
      </c>
      <c r="ET443" s="223">
        <f t="shared" ca="1" si="999"/>
        <v>-2.5633223479954467E-4</v>
      </c>
      <c r="EU443" s="223">
        <f t="shared" ca="1" si="1000"/>
        <v>7.2505608554250528E-5</v>
      </c>
      <c r="EV443" s="223">
        <f t="shared" ca="1" si="1001"/>
        <v>1.9433195032027891E-4</v>
      </c>
      <c r="EW443" s="223">
        <f t="shared" ca="1" si="1002"/>
        <v>-2.3868083890560656E-4</v>
      </c>
      <c r="EX443" s="223">
        <f t="shared" ca="1" si="1003"/>
        <v>9.7664664363212087E-6</v>
      </c>
      <c r="EY443" s="223">
        <f t="shared" ca="1" si="1004"/>
        <v>2.3032943396627045E-4</v>
      </c>
      <c r="EZ443" s="223">
        <f t="shared" ca="1" si="1005"/>
        <v>-2.06723511754712E-4</v>
      </c>
      <c r="FA443" s="223">
        <f t="shared" ca="1" si="1006"/>
        <v>-5.3558053201221902E-5</v>
      </c>
      <c r="FB443" s="223">
        <f t="shared" ca="1" si="1007"/>
        <v>2.5252154863549816E-4</v>
      </c>
      <c r="FC443" s="223">
        <f t="shared" ca="1" si="1008"/>
        <v>-1.623756954387922E-4</v>
      </c>
      <c r="FD443" s="223">
        <f t="shared" ca="1" si="1009"/>
        <v>-1.1367243736721819E-4</v>
      </c>
      <c r="FE443" s="223">
        <f t="shared" ca="1" si="1010"/>
        <v>2.5957815459677256E-4</v>
      </c>
      <c r="FF443" s="223">
        <f t="shared" ca="1" si="1011"/>
        <v>-1.082954869149543E-4</v>
      </c>
      <c r="FG443" s="223">
        <f t="shared" ca="1" si="1012"/>
        <v>-1.66973580544779E-4</v>
      </c>
      <c r="FH443" s="223">
        <f t="shared" ca="1" si="1013"/>
        <v>2.5107629657536814E-4</v>
      </c>
      <c r="FI443" s="223">
        <f t="shared" ca="1" si="1014"/>
        <v>-4.7724318336048229E-5</v>
      </c>
      <c r="FJ443" s="223">
        <f t="shared" ca="1" si="1015"/>
        <v>-2.1026674580523579E-4</v>
      </c>
      <c r="FK443" s="223">
        <f t="shared" ca="1" si="1016"/>
        <v>2.2752555463213098E-4</v>
      </c>
      <c r="FL443" s="223">
        <f t="shared" ca="1" si="1017"/>
        <v>1.5707326268210329E-5</v>
      </c>
      <c r="FM443" s="223">
        <f t="shared" ca="1" si="1018"/>
        <v>-2.4095704933241338E-4</v>
      </c>
      <c r="FN443" s="223">
        <f t="shared" ca="1" si="1019"/>
        <v>1.9033750121180541E-4</v>
      </c>
      <c r="FO443" s="223">
        <f t="shared" ca="1" si="1020"/>
        <v>7.8197513104609267E-5</v>
      </c>
      <c r="FP443" s="223">
        <f t="shared" ca="1" si="1021"/>
        <v>-2.5720499125472302E-4</v>
      </c>
      <c r="FQ443" s="223">
        <f t="shared" ca="1" si="1022"/>
        <v>1.4174109502867853E-4</v>
      </c>
      <c r="FR443" s="223">
        <f t="shared" ca="1" si="1023"/>
        <v>1.3600073699892554E-4</v>
      </c>
      <c r="FS443" s="223">
        <f t="shared" ca="1" si="1024"/>
        <v>-2.5803671065700726E-4</v>
      </c>
      <c r="FT443" s="223">
        <f t="shared" ca="1" si="1025"/>
        <v>8.4649082867865248E-5</v>
      </c>
      <c r="FU443" s="223">
        <f t="shared" ca="1" si="1026"/>
        <v>1.8565241758828808E-4</v>
      </c>
      <c r="FV443" s="223">
        <f t="shared" ca="1" si="1027"/>
        <v>-2.4340235636290602E-4</v>
      </c>
      <c r="FW443" s="223">
        <f t="shared" ca="1" si="1028"/>
        <v>2.2483416843503665E-5</v>
      </c>
      <c r="FX443" s="223">
        <f t="shared" ca="1" si="1029"/>
        <v>2.2417655758459314E-4</v>
      </c>
      <c r="FY443" s="223">
        <f t="shared" ca="1" si="1030"/>
        <v>-2.1417907488941991E-4</v>
      </c>
      <c r="FZ443" s="223">
        <f t="shared" ca="1" si="1031"/>
        <v>-4.1029848834281025E-5</v>
      </c>
      <c r="GA443" s="223">
        <f t="shared" ca="1" si="1032"/>
        <v>2.492641165929636E-4</v>
      </c>
      <c r="GB443" s="223">
        <f t="shared" ca="1" si="1033"/>
        <v>-1.721184364831672E-4</v>
      </c>
      <c r="GC443" s="223">
        <f t="shared" ca="1" si="1034"/>
        <v>-1.0208388820970399E-4</v>
      </c>
      <c r="GD443" s="223">
        <f t="shared" ca="1" si="1035"/>
        <v>2.5941140920561143E-4</v>
      </c>
      <c r="GE443" s="223">
        <f t="shared" ca="1" si="1036"/>
        <v>-1.197414503898746E-4</v>
      </c>
      <c r="GF443" s="223">
        <f t="shared" ca="1" si="1037"/>
        <v>-1.5701927518776802E-4</v>
      </c>
      <c r="GG443" s="223">
        <f t="shared" ca="1" si="1038"/>
        <v>2.5401023213640086E-4</v>
      </c>
      <c r="GH443" s="223">
        <f t="shared" ca="1" si="1039"/>
        <v>-6.0187461878876439E-5</v>
      </c>
      <c r="GI443" s="223">
        <f t="shared" ca="1" si="1040"/>
        <v>-2.0254332036248731E-4</v>
      </c>
      <c r="GJ443" s="223">
        <f t="shared" ca="1" si="1041"/>
        <v>2.3338431840140669E-4</v>
      </c>
      <c r="GK443" s="223">
        <f t="shared" ca="1" si="1042"/>
        <v>2.9740122439296816E-6</v>
      </c>
      <c r="GL443" s="223">
        <f t="shared" ca="1" si="1043"/>
        <v>-2.3592742656704526E-4</v>
      </c>
      <c r="GM443" s="223">
        <f t="shared" ca="1" si="1044"/>
        <v>1.9876993357333903E-4</v>
      </c>
      <c r="GN443" s="223">
        <f t="shared" ca="1" si="1045"/>
        <v>6.5957231526880803E-5</v>
      </c>
      <c r="GO443" s="223">
        <f t="shared" ca="1" si="1046"/>
        <v>-2.551706341490971E-4</v>
      </c>
      <c r="GP443" s="223">
        <f t="shared" ca="1" si="1047"/>
        <v>1.5224177712167615E-4</v>
      </c>
      <c r="GQ443" s="223">
        <f t="shared" ca="1" si="1048"/>
        <v>1.249871396665955E-4</v>
      </c>
      <c r="GR443" s="223">
        <f t="shared" ca="1" si="1049"/>
        <v>-2.5911955347714892E-4</v>
      </c>
      <c r="GS443" s="223">
        <f t="shared" ca="1" si="1050"/>
        <v>9.6588630126481176E-5</v>
      </c>
      <c r="GT443" s="223">
        <f t="shared" ca="1" si="1051"/>
        <v>1.7652563192108544E-4</v>
      </c>
      <c r="GU443" s="223">
        <f t="shared" ca="1" si="1052"/>
        <v>-2.4753749622419936E-4</v>
      </c>
      <c r="GV443" s="223">
        <f t="shared" ca="1" si="1053"/>
        <v>3.5146202730180657E-5</v>
      </c>
      <c r="GW443" s="223">
        <f t="shared" ca="1" si="1054"/>
        <v>2.1748362024015446E-4</v>
      </c>
      <c r="GX443" s="223">
        <f t="shared" ca="1" si="1055"/>
        <v>-2.211186618728561E-4</v>
      </c>
      <c r="GY443" s="223">
        <f t="shared" ca="1" si="1056"/>
        <v>-2.8402799967708209E-5</v>
      </c>
      <c r="GZ443" s="223">
        <f t="shared" ca="1" si="1057"/>
        <v>2.4540618546059923E-4</v>
      </c>
      <c r="HA443" s="223">
        <f t="shared" ca="1" si="1058"/>
        <v>-1.8144652913824866E-4</v>
      </c>
      <c r="HB443" s="223">
        <f t="shared" ca="1" si="1059"/>
        <v>-9.0249410023986439E-5</v>
      </c>
      <c r="HC443" s="223">
        <f t="shared" ca="1" si="1060"/>
        <v>2.5861971900791741E-4</v>
      </c>
      <c r="HD443" s="223">
        <f t="shared" ca="1" si="1061"/>
        <v>-1.3089894622269363E-4</v>
      </c>
      <c r="HE443" s="223">
        <f t="shared" ca="1" si="1062"/>
        <v>-1.4668669664357723E-4</v>
      </c>
      <c r="HF443" s="223">
        <f t="shared" ca="1" si="1063"/>
        <v>2.5633223479954522E-4</v>
      </c>
      <c r="HG443" s="223">
        <f t="shared" ca="1" si="1064"/>
        <v>-7.2505608554253699E-5</v>
      </c>
      <c r="HH443" s="223">
        <f t="shared" ca="1" si="1065"/>
        <v>-1.943319503202865E-4</v>
      </c>
      <c r="HI443" s="223">
        <f t="shared" ca="1" si="1066"/>
        <v>2.3868083890560203E-4</v>
      </c>
      <c r="HJ443" s="223">
        <f t="shared" ca="1" si="1067"/>
        <v>-9.766466436324529E-6</v>
      </c>
      <c r="HK443" s="223">
        <f t="shared" ca="1" si="1068"/>
        <v>-2.3032943396626894E-4</v>
      </c>
      <c r="HL443" s="223">
        <f t="shared" ca="1" si="1069"/>
        <v>2.0672351175471398E-4</v>
      </c>
      <c r="HM443" s="223">
        <f t="shared" ca="1" si="1070"/>
        <v>5.3558053201233123E-5</v>
      </c>
      <c r="HN443" s="223">
        <f t="shared" ca="1" si="1071"/>
        <v>-2.5252154863550076E-4</v>
      </c>
      <c r="HO443" s="223">
        <f t="shared" ca="1" si="1072"/>
        <v>1.623756954387948E-4</v>
      </c>
      <c r="HP443" s="223">
        <f t="shared" ca="1" si="1073"/>
        <v>1.136724373672152E-4</v>
      </c>
      <c r="HQ443" s="223">
        <f t="shared" ca="1" si="1074"/>
        <v>-2.595781545967724E-4</v>
      </c>
      <c r="HR443" s="223">
        <f t="shared" ca="1" si="1075"/>
        <v>1.0829548691494392E-4</v>
      </c>
      <c r="HS443" s="223">
        <f t="shared" ca="1" si="1076"/>
        <v>1.6697358054477648E-4</v>
      </c>
      <c r="HT443" s="223">
        <f t="shared" ca="1" si="1077"/>
        <v>-2.5107629657536901E-4</v>
      </c>
      <c r="HU443" s="223">
        <f t="shared" ca="1" si="1078"/>
        <v>4.772431833603698E-5</v>
      </c>
      <c r="HV443" s="223">
        <f t="shared" ca="1" si="1079"/>
        <v>2.1026674580524251E-4</v>
      </c>
      <c r="HW443" s="223">
        <f t="shared" ca="1" si="1080"/>
        <v>-2.2752555463212545E-4</v>
      </c>
      <c r="HX443" s="223">
        <f t="shared" ca="1" si="1081"/>
        <v>-1.5707326268207008E-5</v>
      </c>
      <c r="HY443" s="223">
        <f t="shared" ca="1" si="1082"/>
        <v>2.4095704933241216E-4</v>
      </c>
      <c r="HZ443" s="223">
        <f t="shared" ca="1" si="1083"/>
        <v>-1.903375012117976E-4</v>
      </c>
      <c r="IA443" s="223">
        <f t="shared" ca="1" si="1084"/>
        <v>-7.8197513104620218E-5</v>
      </c>
      <c r="IB443" s="223">
        <f t="shared" ca="1" si="1085"/>
        <v>2.5720499125472259E-4</v>
      </c>
      <c r="IC443" s="223">
        <f t="shared" ca="1" si="1086"/>
        <v>-1.4174109502868126E-4</v>
      </c>
      <c r="ID443" s="223">
        <f t="shared" ca="1" si="1087"/>
        <v>-1.3600073699893527E-4</v>
      </c>
      <c r="IE443" s="223">
        <f t="shared" ca="1" si="1088"/>
        <v>1.233871057985112E-5</v>
      </c>
      <c r="IF443" s="223">
        <f t="shared" ca="1" si="1089"/>
        <v>-8.4649082867868379E-5</v>
      </c>
      <c r="IG443" s="223">
        <f t="shared" ca="1" si="1090"/>
        <v>-1.8565241758828577E-4</v>
      </c>
      <c r="IH443" s="223">
        <f t="shared" ca="1" si="1091"/>
        <v>2.4340235636290716E-4</v>
      </c>
      <c r="II443" s="223">
        <f t="shared" ca="1" si="1092"/>
        <v>-2.248341684349224E-5</v>
      </c>
      <c r="IJ443" s="223">
        <f t="shared" ca="1" si="1093"/>
        <v>-2.2417655758459888E-4</v>
      </c>
      <c r="IK443" s="223">
        <f t="shared" ca="1" si="1094"/>
        <v>2.1417907488942176E-4</v>
      </c>
      <c r="IL443" s="223">
        <f t="shared" ca="1" si="1095"/>
        <v>4.1029848834277786E-5</v>
      </c>
      <c r="IM443" s="223">
        <f t="shared" ca="1" si="1096"/>
        <v>-2.492641165929668E-4</v>
      </c>
      <c r="IN443" s="223">
        <f t="shared" ca="1" si="1097"/>
        <v>1.7211843648315864E-4</v>
      </c>
      <c r="IO443" s="223">
        <f t="shared" ca="1" si="1098"/>
        <v>1.0208388820970093E-4</v>
      </c>
      <c r="IP443" s="223">
        <f t="shared" ca="1" si="1099"/>
        <v>-2.5941140920561126E-4</v>
      </c>
      <c r="IQ443" s="223">
        <f t="shared" ca="1" si="1100"/>
        <v>1.1974145038986443E-4</v>
      </c>
      <c r="IR443" s="223">
        <f t="shared" ca="1" si="1101"/>
        <v>1.5701927518777716E-4</v>
      </c>
      <c r="IS443" s="223">
        <f t="shared" ca="1" si="1102"/>
        <v>-2.5401023213639847E-4</v>
      </c>
      <c r="IT443" s="223">
        <f t="shared" ca="1" si="1103"/>
        <v>6.0187461878879637E-5</v>
      </c>
      <c r="IU443" s="223">
        <f t="shared" ca="1" si="1104"/>
        <v>2.0254332036248525E-4</v>
      </c>
      <c r="IV443" s="223">
        <f t="shared" ca="1" si="1105"/>
        <v>-2.3338431840140171E-4</v>
      </c>
      <c r="IW443" s="223">
        <f t="shared" ca="1" si="1106"/>
        <v>-2.97401224394112E-6</v>
      </c>
      <c r="IX443" s="223">
        <f t="shared" ca="1" si="1107"/>
        <v>2.3592742656704387E-4</v>
      </c>
      <c r="IY443" s="223">
        <f t="shared" ca="1" si="1108"/>
        <v>-1.987699335733412E-4</v>
      </c>
      <c r="IZ443" s="223">
        <f t="shared" ca="1" si="1109"/>
        <v>-6.5957231526891916E-5</v>
      </c>
      <c r="JA443" s="223">
        <f t="shared" ca="1" si="1110"/>
        <v>2.5517063414909921E-4</v>
      </c>
      <c r="JB443" s="223">
        <f t="shared" ca="1" si="1111"/>
        <v>-1.5224177712167881E-4</v>
      </c>
    </row>
    <row r="444" spans="2:262">
      <c r="B444" s="230">
        <v>83</v>
      </c>
      <c r="C444" s="229">
        <f t="shared" si="1112"/>
        <v>1.621093750000001E-3</v>
      </c>
      <c r="D444" s="226">
        <f t="shared" ca="1" si="855"/>
        <v>57.804629153151716</v>
      </c>
      <c r="E444" s="225">
        <f ca="1">CK361</f>
        <v>-0.2953708468482853</v>
      </c>
      <c r="F444" s="224">
        <v>83</v>
      </c>
      <c r="G444" s="223">
        <f t="shared" ca="1" si="856"/>
        <v>-3.0421838267670508E-4</v>
      </c>
      <c r="H444" s="223">
        <f t="shared" ca="1" si="857"/>
        <v>7.5456613298858274E-4</v>
      </c>
      <c r="I444" s="223">
        <f t="shared" ca="1" si="858"/>
        <v>-3.7430458205395782E-4</v>
      </c>
      <c r="J444" s="223">
        <f t="shared" ca="1" si="859"/>
        <v>-4.1798297132239904E-4</v>
      </c>
      <c r="K444" s="223">
        <f t="shared" ca="1" si="860"/>
        <v>7.5016434107245218E-4</v>
      </c>
      <c r="L444" s="223">
        <f t="shared" ca="1" si="861"/>
        <v>-2.5658180237571522E-4</v>
      </c>
      <c r="M444" s="223">
        <f t="shared" ca="1" si="862"/>
        <v>-5.1944017040981096E-4</v>
      </c>
      <c r="N444" s="223">
        <f t="shared" ca="1" si="863"/>
        <v>7.2367417376365591E-4</v>
      </c>
      <c r="O444" s="223">
        <f t="shared" ca="1" si="864"/>
        <v>-1.3130404459534267E-4</v>
      </c>
      <c r="P444" s="223">
        <f t="shared" ca="1" si="865"/>
        <v>-6.0560260160457617E-4</v>
      </c>
      <c r="Q444" s="223">
        <f t="shared" ca="1" si="866"/>
        <v>6.7587562649478751E-4</v>
      </c>
      <c r="R444" s="223">
        <f t="shared" ca="1" si="867"/>
        <v>-2.1600766143468311E-6</v>
      </c>
      <c r="S444" s="223">
        <f t="shared" ca="1" si="868"/>
        <v>-6.7393323665732301E-4</v>
      </c>
      <c r="T444" s="223">
        <f t="shared" ca="1" si="869"/>
        <v>6.0817611387820969E-4</v>
      </c>
      <c r="U444" s="223">
        <f t="shared" ca="1" si="870"/>
        <v>1.270474942074165E-4</v>
      </c>
      <c r="V444" s="223">
        <f t="shared" ca="1" si="871"/>
        <v>-7.2242009947797478E-4</v>
      </c>
      <c r="W444" s="223">
        <f t="shared" ca="1" si="872"/>
        <v>5.225690287835957E-4</v>
      </c>
      <c r="X444" s="223">
        <f t="shared" ca="1" si="873"/>
        <v>2.5251418774255633E-4</v>
      </c>
      <c r="Y444" s="223">
        <f t="shared" ca="1" si="874"/>
        <v>-7.4963550819876347E-4</v>
      </c>
      <c r="Z444" s="223">
        <f t="shared" ca="1" si="875"/>
        <v>4.2157504745255067E-4</v>
      </c>
      <c r="AA444" s="223">
        <f t="shared" ca="1" si="876"/>
        <v>3.7054567293007701E-4</v>
      </c>
      <c r="AB444" s="223">
        <f t="shared" ca="1" si="877"/>
        <v>-7.5477811286025272E-4</v>
      </c>
      <c r="AC444" s="223">
        <f t="shared" ca="1" si="878"/>
        <v>3.0816790890451017E-4</v>
      </c>
      <c r="AD444" s="223">
        <f t="shared" ca="1" si="879"/>
        <v>4.776665463013791E-4</v>
      </c>
      <c r="AE444" s="223">
        <f t="shared" ca="1" si="880"/>
        <v>-7.3769649093268462E-4</v>
      </c>
      <c r="AF444" s="223">
        <f t="shared" ca="1" si="881"/>
        <v>1.8568685403818572E-4</v>
      </c>
      <c r="AG444" s="223">
        <f t="shared" ca="1" si="882"/>
        <v>5.7072266424570506E-4</v>
      </c>
      <c r="AH444" s="223">
        <f t="shared" ca="1" si="883"/>
        <v>-6.9889360590924695E-4</v>
      </c>
      <c r="AI444" s="223">
        <f t="shared" ca="1" si="884"/>
        <v>5.7738302634210818E-5</v>
      </c>
      <c r="AJ444" s="223">
        <f t="shared" ca="1" si="885"/>
        <v>6.4697401587051153E-4</v>
      </c>
      <c r="AK444" s="223">
        <f t="shared" ca="1" si="886"/>
        <v>-6.395119976892545E-4</v>
      </c>
      <c r="AL444" s="223">
        <f t="shared" ca="1" si="887"/>
        <v>-7.1910336648231543E-5</v>
      </c>
      <c r="AM444" s="223">
        <f t="shared" ca="1" si="888"/>
        <v>7.0417540184189822E-4</v>
      </c>
      <c r="AN444" s="223">
        <f t="shared" ca="1" si="889"/>
        <v>-5.6130014081617527E-4</v>
      </c>
      <c r="AO444" s="223">
        <f t="shared" ca="1" si="890"/>
        <v>-1.9944159654654026E-4</v>
      </c>
      <c r="AP444" s="223">
        <f t="shared" ca="1" si="891"/>
        <v>7.4064254363963072E-4</v>
      </c>
      <c r="AQ444" s="223">
        <f t="shared" ca="1" si="892"/>
        <v>-4.6656096114262987E-4</v>
      </c>
      <c r="AR444" s="223">
        <f t="shared" ca="1" si="893"/>
        <v>-3.2110035543109189E-4</v>
      </c>
      <c r="AS444" s="223">
        <f t="shared" ca="1" si="894"/>
        <v>7.5530167665851036E-4</v>
      </c>
      <c r="AT444" s="223">
        <f t="shared" ca="1" si="895"/>
        <v>-3.5808402683448271E-4</v>
      </c>
      <c r="AU444" s="223">
        <f t="shared" ca="1" si="896"/>
        <v>-4.3330440579226342E-4</v>
      </c>
      <c r="AV444" s="223">
        <f t="shared" ca="1" si="897"/>
        <v>7.4772116690139149E-4</v>
      </c>
      <c r="AW444" s="223">
        <f t="shared" ca="1" si="898"/>
        <v>-2.3906341033059529E-4</v>
      </c>
      <c r="AX444" s="223">
        <f t="shared" ca="1" si="899"/>
        <v>-5.3274993132038356E-4</v>
      </c>
      <c r="AY444" s="223">
        <f t="shared" ca="1" si="900"/>
        <v>7.1812422031931227E-4</v>
      </c>
      <c r="AZ444" s="223">
        <f t="shared" ca="1" si="901"/>
        <v>-1.1300363978950504E-4</v>
      </c>
      <c r="BA444" s="223">
        <f t="shared" ca="1" si="902"/>
        <v>-6.1650878683617303E-4</v>
      </c>
      <c r="BB444" s="223">
        <f t="shared" ca="1" si="903"/>
        <v>6.6738231057582634E-4</v>
      </c>
      <c r="BC444" s="223">
        <f t="shared" ca="1" si="904"/>
        <v>1.6383490744249947E-5</v>
      </c>
      <c r="BD444" s="223">
        <f t="shared" ca="1" si="905"/>
        <v>-6.821147166916387E-4</v>
      </c>
      <c r="BE444" s="223">
        <f t="shared" ca="1" si="906"/>
        <v>5.9698951875315721E-4</v>
      </c>
      <c r="BF444" s="223">
        <f t="shared" ca="1" si="907"/>
        <v>1.4528821405869621E-4</v>
      </c>
      <c r="BG444" s="223">
        <f t="shared" ca="1" si="908"/>
        <v>-7.2763597296530448E-4</v>
      </c>
      <c r="BH444" s="223">
        <f t="shared" ca="1" si="909"/>
        <v>5.0901854056021299E-4</v>
      </c>
      <c r="BI444" s="223">
        <f t="shared" ca="1" si="910"/>
        <v>2.6991496728505436E-4</v>
      </c>
      <c r="BJ444" s="223">
        <f t="shared" ca="1" si="911"/>
        <v>-7.5173219522964025E-4</v>
      </c>
      <c r="BK444" s="223">
        <f t="shared" ca="1" si="912"/>
        <v>4.0605965639768687E-4</v>
      </c>
      <c r="BL444" s="223">
        <f t="shared" ca="1" si="913"/>
        <v>3.8659415116552626E-4</v>
      </c>
      <c r="BM444" s="223">
        <f t="shared" ca="1" si="914"/>
        <v>-7.5369387708214004E-4</v>
      </c>
      <c r="BN444" s="223">
        <f t="shared" ca="1" si="915"/>
        <v>2.9114446128934832E-4</v>
      </c>
      <c r="BO444" s="223">
        <f t="shared" ca="1" si="916"/>
        <v>4.9189018035838343E-4</v>
      </c>
      <c r="BP444" s="223">
        <f t="shared" ca="1" si="917"/>
        <v>-7.3346325735930331E-4</v>
      </c>
      <c r="BQ444" s="223">
        <f t="shared" ca="1" si="918"/>
        <v>1.6765660042984839E-4</v>
      </c>
      <c r="BR444" s="223">
        <f t="shared" ca="1" si="919"/>
        <v>5.8270264327003245E-4</v>
      </c>
      <c r="BS444" s="223">
        <f t="shared" ca="1" si="920"/>
        <v>-6.9163602089763587E-4</v>
      </c>
      <c r="BT444" s="223">
        <f t="shared" ca="1" si="921"/>
        <v>3.9232138715583392E-5</v>
      </c>
      <c r="BU444" s="223">
        <f t="shared" ca="1" si="922"/>
        <v>6.5635759279142098E-4</v>
      </c>
      <c r="BV444" s="223">
        <f t="shared" ca="1" si="923"/>
        <v>-6.2944375876327978E-4</v>
      </c>
      <c r="BW444" s="223">
        <f t="shared" ca="1" si="924"/>
        <v>-9.0347502150716415E-5</v>
      </c>
      <c r="BX444" s="223">
        <f t="shared" ca="1" si="925"/>
        <v>7.1068627990919205E-4</v>
      </c>
      <c r="BY444" s="223">
        <f t="shared" ca="1" si="926"/>
        <v>-5.4871770440380026E-4</v>
      </c>
      <c r="BZ444" s="223">
        <f t="shared" ca="1" si="927"/>
        <v>-2.1726688654515893E-4</v>
      </c>
      <c r="CA444" s="223">
        <f t="shared" ca="1" si="928"/>
        <v>7.4408901190277171E-4</v>
      </c>
      <c r="CB444" s="223">
        <f t="shared" ca="1" si="929"/>
        <v>-4.5183481350081752E-4</v>
      </c>
      <c r="CC444" s="223">
        <f t="shared" ca="1" si="930"/>
        <v>-3.3778890933808335E-4</v>
      </c>
      <c r="CD444" s="223">
        <f t="shared" ca="1" si="931"/>
        <v>7.5558225484096807E-4</v>
      </c>
      <c r="CE444" s="223">
        <f t="shared" ca="1" si="932"/>
        <v>-3.4164777518686505E-4</v>
      </c>
      <c r="CF444" s="223">
        <f t="shared" ca="1" si="933"/>
        <v>-4.483648338903586E-4</v>
      </c>
      <c r="CG444" s="223">
        <f t="shared" ca="1" si="934"/>
        <v>7.4482759345848764E-4</v>
      </c>
      <c r="CH444" s="223">
        <f t="shared" ca="1" si="935"/>
        <v>-2.2140101542626563E-4</v>
      </c>
      <c r="CI444" s="223">
        <f t="shared" ca="1" si="936"/>
        <v>-5.4573878359313551E-4</v>
      </c>
      <c r="CJ444" s="223">
        <f t="shared" ca="1" si="937"/>
        <v>7.1214169569704057E-4</v>
      </c>
      <c r="CK444" s="223">
        <f t="shared" ca="1" si="938"/>
        <v>-9.4635165816531056E-5</v>
      </c>
      <c r="CL444" s="223">
        <f t="shared" ca="1" si="939"/>
        <v>-6.2704361022733099E-4</v>
      </c>
      <c r="CM444" s="223">
        <f t="shared" ca="1" si="940"/>
        <v>6.5848698850800246E-4</v>
      </c>
      <c r="CN444" s="223">
        <f t="shared" ca="1" si="941"/>
        <v>3.4917189300648485E-5</v>
      </c>
      <c r="CO444" s="223">
        <f t="shared" ca="1" si="942"/>
        <v>-6.8988531632653484E-4</v>
      </c>
      <c r="CP444" s="223">
        <f t="shared" ca="1" si="943"/>
        <v>5.8544331946487724E-4</v>
      </c>
      <c r="CQ444" s="223">
        <f t="shared" ca="1" si="944"/>
        <v>1.6344141772251365E-4</v>
      </c>
      <c r="CR444" s="223">
        <f t="shared" ca="1" si="945"/>
        <v>-7.3241354575058427E-4</v>
      </c>
      <c r="CS444" s="223">
        <f t="shared" ca="1" si="946"/>
        <v>4.9516143860141803E-4</v>
      </c>
      <c r="CT444" s="223">
        <f t="shared" ca="1" si="947"/>
        <v>2.8715316014404045E-4</v>
      </c>
      <c r="CU444" s="223">
        <f t="shared" ca="1" si="948"/>
        <v>-7.5337606689518703E-4</v>
      </c>
      <c r="CV444" s="223">
        <f t="shared" ca="1" si="949"/>
        <v>3.9029967018936666E-4</v>
      </c>
      <c r="CW444" s="223">
        <f t="shared" ca="1" si="950"/>
        <v>4.024097595399953E-4</v>
      </c>
      <c r="CX444" s="223">
        <f t="shared" ca="1" si="951"/>
        <v>-7.5215564429490281E-4</v>
      </c>
      <c r="CY444" s="223">
        <f t="shared" ca="1" si="952"/>
        <v>2.7394563913730335E-4</v>
      </c>
      <c r="CZ444" s="223">
        <f t="shared" ca="1" si="953"/>
        <v>5.0581751816369445E-4</v>
      </c>
      <c r="DA444" s="223">
        <f t="shared" ca="1" si="954"/>
        <v>-7.2878821294564784E-4</v>
      </c>
      <c r="DB444" s="223">
        <f t="shared" ca="1" si="955"/>
        <v>1.4952535675450144E-4</v>
      </c>
      <c r="DC444" s="223">
        <f t="shared" ca="1" si="956"/>
        <v>5.9433162401070587E-4</v>
      </c>
      <c r="DD444" s="223">
        <f t="shared" ca="1" si="957"/>
        <v>-6.8396182020897286E-4</v>
      </c>
      <c r="DE444" s="223">
        <f t="shared" ca="1" si="958"/>
        <v>2.0702342823577895E-5</v>
      </c>
      <c r="DF444" s="223">
        <f t="shared" ca="1" si="959"/>
        <v>6.6534580444122416E-4</v>
      </c>
      <c r="DG444" s="223">
        <f t="shared" ca="1" si="960"/>
        <v>-6.1899636645344443E-4</v>
      </c>
      <c r="DH444" s="223">
        <f t="shared" ca="1" si="961"/>
        <v>-1.0873024569621654E-4</v>
      </c>
      <c r="DI444" s="223">
        <f t="shared" ca="1" si="962"/>
        <v>7.1676906713574056E-4</v>
      </c>
      <c r="DJ444" s="223">
        <f t="shared" ca="1" si="963"/>
        <v>-5.3580474096416933E-4</v>
      </c>
      <c r="DK444" s="223">
        <f t="shared" ca="1" si="964"/>
        <v>-2.3496130309545515E-4</v>
      </c>
      <c r="DL444" s="223">
        <f t="shared" ca="1" si="965"/>
        <v>7.4708726876842311E-4</v>
      </c>
      <c r="DM444" s="223">
        <f t="shared" ca="1" si="966"/>
        <v>-4.3683649746254437E-4</v>
      </c>
      <c r="DN444" s="223">
        <f t="shared" ca="1" si="967"/>
        <v>-3.5427399183684963E-4</v>
      </c>
      <c r="DO444" s="223">
        <f t="shared" ca="1" si="968"/>
        <v>7.5540769852614994E-4</v>
      </c>
      <c r="DP444" s="223">
        <f t="shared" ca="1" si="969"/>
        <v>-3.2500572769448872E-4</v>
      </c>
      <c r="DQ444" s="223">
        <f t="shared" ca="1" si="970"/>
        <v>-4.6315518377798516E-4</v>
      </c>
      <c r="DR444" s="223">
        <f t="shared" ca="1" si="971"/>
        <v>7.4148536372417671E-4</v>
      </c>
      <c r="DS444" s="223">
        <f t="shared" ca="1" si="972"/>
        <v>-2.0360525682892953E-4</v>
      </c>
      <c r="DT444" s="223">
        <f t="shared" ca="1" si="973"/>
        <v>-5.5839890322913102E-4</v>
      </c>
      <c r="DU444" s="223">
        <f t="shared" ca="1" si="974"/>
        <v>7.0573020354597771E-4</v>
      </c>
      <c r="DV444" s="223">
        <f t="shared" ca="1" si="975"/>
        <v>-7.6209687158316673E-5</v>
      </c>
      <c r="DW444" s="223">
        <f t="shared" ca="1" si="976"/>
        <v>-6.3720072599435294E-4</v>
      </c>
      <c r="DX444" s="223">
        <f t="shared" ca="1" si="977"/>
        <v>6.4919501850072112E-4</v>
      </c>
      <c r="DY444" s="223">
        <f t="shared" ca="1" si="978"/>
        <v>5.3429855047839464E-5</v>
      </c>
      <c r="DZ444" s="223">
        <f t="shared" ca="1" si="979"/>
        <v>-6.9724035484334504E-4</v>
      </c>
      <c r="EA444" s="223">
        <f t="shared" ca="1" si="980"/>
        <v>5.7354447101209407E-4</v>
      </c>
      <c r="EB444" s="223">
        <f t="shared" ca="1" si="981"/>
        <v>1.8149617038775296E-4</v>
      </c>
      <c r="EC444" s="223">
        <f t="shared" ca="1" si="982"/>
        <v>-7.3674994000260297E-4</v>
      </c>
      <c r="ED444" s="223">
        <f t="shared" ca="1" si="983"/>
        <v>4.8100606990729655E-4</v>
      </c>
      <c r="EE444" s="223">
        <f t="shared" ca="1" si="984"/>
        <v>3.0421838267671397E-4</v>
      </c>
      <c r="EF444" s="223">
        <f t="shared" ca="1" si="985"/>
        <v>-7.5456613298858198E-4</v>
      </c>
      <c r="EG444" s="223">
        <f t="shared" ca="1" si="986"/>
        <v>3.7430458205395061E-4</v>
      </c>
      <c r="EH444" s="223">
        <f t="shared" ca="1" si="987"/>
        <v>4.1798297132238755E-4</v>
      </c>
      <c r="EI444" s="223">
        <f t="shared" ca="1" si="988"/>
        <v>-7.5016434107245131E-4</v>
      </c>
      <c r="EJ444" s="223">
        <f t="shared" ca="1" si="989"/>
        <v>2.5658180237572942E-4</v>
      </c>
      <c r="EK444" s="223">
        <f t="shared" ca="1" si="990"/>
        <v>5.1944017040981465E-4</v>
      </c>
      <c r="EL444" s="223">
        <f t="shared" ca="1" si="991"/>
        <v>-7.2367417376366068E-4</v>
      </c>
      <c r="EM444" s="223">
        <f t="shared" ca="1" si="992"/>
        <v>1.3130404459533768E-4</v>
      </c>
      <c r="EN444" s="223">
        <f t="shared" ca="1" si="993"/>
        <v>6.0560260160456641E-4</v>
      </c>
      <c r="EO444" s="223">
        <f t="shared" ca="1" si="994"/>
        <v>-6.7587562649478643E-4</v>
      </c>
      <c r="EP444" s="223">
        <f t="shared" ca="1" si="995"/>
        <v>2.1600766143659131E-6</v>
      </c>
      <c r="EQ444" s="223">
        <f t="shared" ca="1" si="996"/>
        <v>6.7393323665732399E-4</v>
      </c>
      <c r="ER444" s="223">
        <f t="shared" ca="1" si="997"/>
        <v>-6.0817611387822259E-4</v>
      </c>
      <c r="ES444" s="223">
        <f t="shared" ca="1" si="998"/>
        <v>-1.2704749420741618E-4</v>
      </c>
      <c r="ET444" s="223">
        <f t="shared" ca="1" si="999"/>
        <v>7.2242009947796849E-4</v>
      </c>
      <c r="EU444" s="223">
        <f t="shared" ca="1" si="1000"/>
        <v>-5.2256902878359591E-4</v>
      </c>
      <c r="EV444" s="223">
        <f t="shared" ca="1" si="1001"/>
        <v>-2.5251418774253567E-4</v>
      </c>
      <c r="EW444" s="223">
        <f t="shared" ca="1" si="1002"/>
        <v>7.4963550819876347E-4</v>
      </c>
      <c r="EX444" s="223">
        <f t="shared" ca="1" si="1003"/>
        <v>-4.2157504745256877E-4</v>
      </c>
      <c r="EY444" s="223">
        <f t="shared" ca="1" si="1004"/>
        <v>-3.7054567293007203E-4</v>
      </c>
      <c r="EZ444" s="223">
        <f t="shared" ca="1" si="1005"/>
        <v>7.5477811286025391E-4</v>
      </c>
      <c r="FA444" s="223">
        <f t="shared" ca="1" si="1006"/>
        <v>-3.0816790890451549E-4</v>
      </c>
      <c r="FB444" s="223">
        <f t="shared" ca="1" si="1007"/>
        <v>-4.7766654630135801E-4</v>
      </c>
      <c r="FC444" s="223">
        <f t="shared" ca="1" si="1008"/>
        <v>7.3769649093268592E-4</v>
      </c>
      <c r="FD444" s="223">
        <f t="shared" ca="1" si="1009"/>
        <v>-1.8568685403821212E-4</v>
      </c>
      <c r="FE444" s="223">
        <f t="shared" ca="1" si="1010"/>
        <v>-5.7072266424570148E-4</v>
      </c>
      <c r="FF444" s="223">
        <f t="shared" ca="1" si="1011"/>
        <v>6.9889360590925931E-4</v>
      </c>
      <c r="FG444" s="223">
        <f t="shared" ca="1" si="1012"/>
        <v>-5.7738302634221985E-5</v>
      </c>
      <c r="FH444" s="223">
        <f t="shared" ca="1" si="1013"/>
        <v>-6.4697401587049473E-4</v>
      </c>
      <c r="FI444" s="223">
        <f t="shared" ca="1" si="1014"/>
        <v>6.3951199768926047E-4</v>
      </c>
      <c r="FJ444" s="223">
        <f t="shared" ca="1" si="1015"/>
        <v>7.191033664819918E-5</v>
      </c>
      <c r="FK444" s="223">
        <f t="shared" ca="1" si="1016"/>
        <v>-7.041754018418942E-4</v>
      </c>
      <c r="FL444" s="223">
        <f t="shared" ca="1" si="1017"/>
        <v>5.6130014081616822E-4</v>
      </c>
      <c r="FM444" s="223">
        <f t="shared" ca="1" si="1018"/>
        <v>1.9944159654652959E-4</v>
      </c>
      <c r="FN444" s="223">
        <f t="shared" ca="1" si="1019"/>
        <v>-7.4064254363963278E-4</v>
      </c>
      <c r="FO444" s="223">
        <f t="shared" ca="1" si="1020"/>
        <v>4.6656096114263849E-4</v>
      </c>
      <c r="FP444" s="223">
        <f t="shared" ca="1" si="1021"/>
        <v>3.2110035543110116E-4</v>
      </c>
      <c r="FQ444" s="223">
        <f t="shared" ca="1" si="1022"/>
        <v>-7.5530167665851015E-4</v>
      </c>
      <c r="FR444" s="223">
        <f t="shared" ca="1" si="1023"/>
        <v>3.5808402683447355E-4</v>
      </c>
      <c r="FS444" s="223">
        <f t="shared" ca="1" si="1024"/>
        <v>4.3330440579224548E-4</v>
      </c>
      <c r="FT444" s="223">
        <f t="shared" ca="1" si="1025"/>
        <v>-7.477211669013916E-4</v>
      </c>
      <c r="FU444" s="223">
        <f t="shared" ca="1" si="1026"/>
        <v>2.3906341033061605E-4</v>
      </c>
      <c r="FV444" s="223">
        <f t="shared" ca="1" si="1027"/>
        <v>5.3274993132038334E-4</v>
      </c>
      <c r="FW444" s="223">
        <f t="shared" ca="1" si="1028"/>
        <v>-7.181242203193191E-4</v>
      </c>
      <c r="FX444" s="223">
        <f t="shared" ca="1" si="1029"/>
        <v>1.1300363978950537E-4</v>
      </c>
      <c r="FY444" s="223">
        <f t="shared" ca="1" si="1030"/>
        <v>6.1650878683616034E-4</v>
      </c>
      <c r="FZ444" s="223">
        <f t="shared" ca="1" si="1031"/>
        <v>-6.6738231057582656E-4</v>
      </c>
      <c r="GA444" s="223">
        <f t="shared" ca="1" si="1032"/>
        <v>-1.63834907442281E-5</v>
      </c>
      <c r="GB444" s="223">
        <f t="shared" ca="1" si="1033"/>
        <v>6.8211471669163859E-4</v>
      </c>
      <c r="GC444" s="223">
        <f t="shared" ca="1" si="1034"/>
        <v>-5.9698951875317065E-4</v>
      </c>
      <c r="GD444" s="223">
        <f t="shared" ca="1" si="1035"/>
        <v>-1.4528821405869577E-4</v>
      </c>
      <c r="GE444" s="223">
        <f t="shared" ca="1" si="1036"/>
        <v>7.2763597296529852E-4</v>
      </c>
      <c r="GF444" s="223">
        <f t="shared" ca="1" si="1037"/>
        <v>-5.0901854056021321E-4</v>
      </c>
      <c r="GG444" s="223">
        <f t="shared" ca="1" si="1038"/>
        <v>-2.6991496728503387E-4</v>
      </c>
      <c r="GH444" s="223">
        <f t="shared" ca="1" si="1039"/>
        <v>7.5173219522963917E-4</v>
      </c>
      <c r="GI444" s="223">
        <f t="shared" ca="1" si="1040"/>
        <v>-4.060596563977143E-4</v>
      </c>
      <c r="GJ444" s="223">
        <f t="shared" ca="1" si="1041"/>
        <v>-3.8659415116551666E-4</v>
      </c>
      <c r="GK444" s="223">
        <f t="shared" ca="1" si="1042"/>
        <v>7.5369387708214232E-4</v>
      </c>
      <c r="GL444" s="223">
        <f t="shared" ca="1" si="1043"/>
        <v>-2.9114446128935851E-4</v>
      </c>
      <c r="GM444" s="223">
        <f t="shared" ca="1" si="1044"/>
        <v>-4.918901803583586E-4</v>
      </c>
      <c r="GN444" s="223">
        <f t="shared" ca="1" si="1045"/>
        <v>7.3346325735930591E-4</v>
      </c>
      <c r="GO444" s="223">
        <f t="shared" ca="1" si="1046"/>
        <v>-1.676566004298801E-4</v>
      </c>
      <c r="GP444" s="223">
        <f t="shared" ca="1" si="1047"/>
        <v>-5.827026432700254E-4</v>
      </c>
      <c r="GQ444" s="223">
        <f t="shared" ca="1" si="1048"/>
        <v>6.9163602089763175E-4</v>
      </c>
      <c r="GR444" s="223">
        <f t="shared" ca="1" si="1049"/>
        <v>-3.9232138715594505E-5</v>
      </c>
      <c r="GS444" s="223">
        <f t="shared" ca="1" si="1050"/>
        <v>-6.5635759279142607E-4</v>
      </c>
      <c r="GT444" s="223">
        <f t="shared" ca="1" si="1051"/>
        <v>6.2944375876328586E-4</v>
      </c>
      <c r="GU444" s="223">
        <f t="shared" ca="1" si="1052"/>
        <v>9.0347502150726823E-5</v>
      </c>
      <c r="GV444" s="223">
        <f t="shared" ca="1" si="1053"/>
        <v>-7.1068627990918825E-4</v>
      </c>
      <c r="GW444" s="223">
        <f t="shared" ca="1" si="1054"/>
        <v>5.4871770440379321E-4</v>
      </c>
      <c r="GX444" s="223">
        <f t="shared" ca="1" si="1055"/>
        <v>2.1726688654514836E-4</v>
      </c>
      <c r="GY444" s="223">
        <f t="shared" ca="1" si="1056"/>
        <v>-7.4408901190277355E-4</v>
      </c>
      <c r="GZ444" s="223">
        <f t="shared" ca="1" si="1057"/>
        <v>4.5183481350082641E-4</v>
      </c>
      <c r="HA444" s="223">
        <f t="shared" ca="1" si="1058"/>
        <v>3.3778890933809267E-4</v>
      </c>
      <c r="HB444" s="223">
        <f t="shared" ca="1" si="1059"/>
        <v>-7.5558225484096807E-4</v>
      </c>
      <c r="HC444" s="223">
        <f t="shared" ca="1" si="1060"/>
        <v>3.4164777518685572E-4</v>
      </c>
      <c r="HD444" s="223">
        <f t="shared" ca="1" si="1061"/>
        <v>4.4836483389034965E-4</v>
      </c>
      <c r="HE444" s="223">
        <f t="shared" ca="1" si="1062"/>
        <v>-7.448275934584859E-4</v>
      </c>
      <c r="HF444" s="223">
        <f t="shared" ca="1" si="1063"/>
        <v>2.2140101542627617E-4</v>
      </c>
      <c r="HG444" s="223">
        <f t="shared" ca="1" si="1064"/>
        <v>5.4573878359312781E-4</v>
      </c>
      <c r="HH444" s="223">
        <f t="shared" ca="1" si="1065"/>
        <v>-7.1214169569705141E-4</v>
      </c>
      <c r="HI444" s="223">
        <f t="shared" ca="1" si="1066"/>
        <v>9.4635165816542061E-5</v>
      </c>
      <c r="HJ444" s="223">
        <f t="shared" ca="1" si="1067"/>
        <v>6.2704361022731278E-4</v>
      </c>
      <c r="HK444" s="223">
        <f t="shared" ca="1" si="1068"/>
        <v>-6.5848698850800799E-4</v>
      </c>
      <c r="HL444" s="223">
        <f t="shared" ca="1" si="1069"/>
        <v>-3.4917189300615905E-5</v>
      </c>
      <c r="HM444" s="223">
        <f t="shared" ca="1" si="1070"/>
        <v>6.8988531632653029E-4</v>
      </c>
      <c r="HN444" s="223">
        <f t="shared" ca="1" si="1071"/>
        <v>-5.8544331946489784E-4</v>
      </c>
      <c r="HO444" s="223">
        <f t="shared" ca="1" si="1072"/>
        <v>-1.6344141772250292E-4</v>
      </c>
      <c r="HP444" s="223">
        <f t="shared" ca="1" si="1073"/>
        <v>7.3241354575057614E-4</v>
      </c>
      <c r="HQ444" s="223">
        <f t="shared" ca="1" si="1074"/>
        <v>-4.9516143860142648E-4</v>
      </c>
      <c r="HR444" s="223">
        <f t="shared" ca="1" si="1075"/>
        <v>-2.8715316014401036E-4</v>
      </c>
      <c r="HS444" s="223">
        <f t="shared" ca="1" si="1076"/>
        <v>7.5337606689518616E-4</v>
      </c>
      <c r="HT444" s="223">
        <f t="shared" ca="1" si="1077"/>
        <v>-3.9029967018939458E-4</v>
      </c>
      <c r="HU444" s="223">
        <f t="shared" ca="1" si="1078"/>
        <v>-4.0240975953998587E-4</v>
      </c>
      <c r="HV444" s="223">
        <f t="shared" ca="1" si="1079"/>
        <v>7.5215564429490195E-4</v>
      </c>
      <c r="HW444" s="223">
        <f t="shared" ca="1" si="1080"/>
        <v>-2.7394563913731365E-4</v>
      </c>
      <c r="HX444" s="223">
        <f t="shared" ca="1" si="1081"/>
        <v>-5.0581751816370214E-4</v>
      </c>
      <c r="HY444" s="223">
        <f t="shared" ca="1" si="1082"/>
        <v>7.2878821294565066E-4</v>
      </c>
      <c r="HZ444" s="223">
        <f t="shared" ca="1" si="1083"/>
        <v>-1.4952535675449125E-4</v>
      </c>
      <c r="IA444" s="223">
        <f t="shared" ca="1" si="1084"/>
        <v>-5.9433162401069915E-4</v>
      </c>
      <c r="IB444" s="223">
        <f t="shared" ca="1" si="1085"/>
        <v>6.8396182020896853E-4</v>
      </c>
      <c r="IC444" s="223">
        <f t="shared" ca="1" si="1086"/>
        <v>-2.0702342823589008E-5</v>
      </c>
      <c r="ID444" s="223">
        <f t="shared" ca="1" si="1087"/>
        <v>-6.6534580444122915E-4</v>
      </c>
      <c r="IE444" s="223">
        <f t="shared" ca="1" si="1088"/>
        <v>-8.9710443011978237E-5</v>
      </c>
      <c r="IF444" s="223">
        <f t="shared" ca="1" si="1089"/>
        <v>1.0873024569622679E-4</v>
      </c>
      <c r="IG444" s="223">
        <f t="shared" ca="1" si="1090"/>
        <v>-7.1676906713573699E-4</v>
      </c>
      <c r="IH444" s="223">
        <f t="shared" ca="1" si="1091"/>
        <v>5.3580474096416196E-4</v>
      </c>
      <c r="II444" s="223">
        <f t="shared" ca="1" si="1092"/>
        <v>2.3496130309544458E-4</v>
      </c>
      <c r="IJ444" s="223">
        <f t="shared" ca="1" si="1093"/>
        <v>-7.4708726876842441E-4</v>
      </c>
      <c r="IK444" s="223">
        <f t="shared" ca="1" si="1094"/>
        <v>4.3683649746255348E-4</v>
      </c>
      <c r="IL444" s="223">
        <f t="shared" ca="1" si="1095"/>
        <v>3.5427399183683976E-4</v>
      </c>
      <c r="IM444" s="223">
        <f t="shared" ca="1" si="1096"/>
        <v>-7.5540769852615059E-4</v>
      </c>
      <c r="IN444" s="223">
        <f t="shared" ca="1" si="1097"/>
        <v>3.2500572769449874E-4</v>
      </c>
      <c r="IO444" s="223">
        <f t="shared" ca="1" si="1098"/>
        <v>4.6315518377795936E-4</v>
      </c>
      <c r="IP444" s="223">
        <f t="shared" ca="1" si="1099"/>
        <v>-7.4148536372417887E-4</v>
      </c>
      <c r="IQ444" s="223">
        <f t="shared" ca="1" si="1100"/>
        <v>2.0360525682896089E-4</v>
      </c>
      <c r="IR444" s="223">
        <f t="shared" ca="1" si="1101"/>
        <v>5.5839890322912354E-4</v>
      </c>
      <c r="IS444" s="223">
        <f t="shared" ca="1" si="1102"/>
        <v>-7.0573020354598942E-4</v>
      </c>
      <c r="IT444" s="223">
        <f t="shared" ca="1" si="1103"/>
        <v>7.6209687158327731E-5</v>
      </c>
      <c r="IU444" s="223">
        <f t="shared" ca="1" si="1104"/>
        <v>6.3720072599433538E-4</v>
      </c>
      <c r="IV444" s="223">
        <f t="shared" ca="1" si="1105"/>
        <v>-6.4919501850072676E-4</v>
      </c>
      <c r="IW444" s="223">
        <f t="shared" ca="1" si="1106"/>
        <v>-5.3429855047806884E-5</v>
      </c>
      <c r="IX444" s="223">
        <f t="shared" ca="1" si="1107"/>
        <v>6.9724035484334092E-4</v>
      </c>
      <c r="IY444" s="223">
        <f t="shared" ca="1" si="1108"/>
        <v>-5.7354447101208735E-4</v>
      </c>
      <c r="IZ444" s="223">
        <f t="shared" ca="1" si="1109"/>
        <v>-1.8149617038770049E-4</v>
      </c>
      <c r="JA444" s="223">
        <f t="shared" ca="1" si="1110"/>
        <v>7.3674994000260047E-4</v>
      </c>
      <c r="JB444" s="223">
        <f t="shared" ca="1" si="1111"/>
        <v>-4.8100606990730512E-4</v>
      </c>
    </row>
    <row r="445" spans="2:262">
      <c r="B445" s="230">
        <v>84</v>
      </c>
      <c r="C445" s="229">
        <f t="shared" si="1112"/>
        <v>1.640625000000001E-3</v>
      </c>
      <c r="D445" s="226">
        <f t="shared" ca="1" si="855"/>
        <v>57.808055677884738</v>
      </c>
      <c r="E445" s="225">
        <f ca="1">CL361</f>
        <v>-0.29194432211526267</v>
      </c>
      <c r="F445" s="224">
        <v>84</v>
      </c>
      <c r="G445" s="223">
        <f t="shared" ca="1" si="856"/>
        <v>-2.1773586745713457E-4</v>
      </c>
      <c r="H445" s="223">
        <f t="shared" ca="1" si="857"/>
        <v>4.7930610898600434E-4</v>
      </c>
      <c r="I445" s="223">
        <f t="shared" ca="1" si="858"/>
        <v>-2.3415080397640235E-4</v>
      </c>
      <c r="J445" s="223">
        <f t="shared" ca="1" si="859"/>
        <v>-2.5855025914668455E-4</v>
      </c>
      <c r="K445" s="223">
        <f t="shared" ca="1" si="860"/>
        <v>4.7791030091092867E-4</v>
      </c>
      <c r="L445" s="223">
        <f t="shared" ca="1" si="861"/>
        <v>-1.9202045354320022E-4</v>
      </c>
      <c r="M445" s="223">
        <f t="shared" ca="1" si="862"/>
        <v>-2.968746705027033E-4</v>
      </c>
      <c r="N445" s="223">
        <f t="shared" ca="1" si="863"/>
        <v>4.7191195538573546E-4</v>
      </c>
      <c r="O445" s="223">
        <f t="shared" ca="1" si="864"/>
        <v>-1.4804084117331966E-4</v>
      </c>
      <c r="P445" s="223">
        <f t="shared" ca="1" si="865"/>
        <v>-3.3234001649357802E-4</v>
      </c>
      <c r="Q445" s="223">
        <f t="shared" ca="1" si="866"/>
        <v>4.6136883975686157E-4</v>
      </c>
      <c r="R445" s="223">
        <f t="shared" ca="1" si="867"/>
        <v>-1.0263551457558427E-4</v>
      </c>
      <c r="S445" s="223">
        <f t="shared" ca="1" si="868"/>
        <v>-3.6460474645008646E-4</v>
      </c>
      <c r="T445" s="223">
        <f t="shared" ca="1" si="869"/>
        <v>4.4638248999126636E-4</v>
      </c>
      <c r="U445" s="223">
        <f t="shared" ca="1" si="870"/>
        <v>-5.6241751866206561E-5</v>
      </c>
      <c r="V445" s="223">
        <f t="shared" ca="1" si="871"/>
        <v>-3.9335813338505187E-4</v>
      </c>
      <c r="W445" s="223">
        <f t="shared" ca="1" si="872"/>
        <v>4.2709723282956529E-4</v>
      </c>
      <c r="X445" s="223">
        <f t="shared" ca="1" si="873"/>
        <v>-9.3063503414883184E-6</v>
      </c>
      <c r="Y445" s="223">
        <f t="shared" ca="1" si="874"/>
        <v>-4.1832326646409115E-4</v>
      </c>
      <c r="Z445" s="223">
        <f t="shared" ca="1" si="875"/>
        <v>4.0369879584061728E-4</v>
      </c>
      <c r="AA445" s="223">
        <f t="shared" ca="1" si="876"/>
        <v>3.771867642438537E-5</v>
      </c>
      <c r="AB445" s="223">
        <f t="shared" ca="1" si="877"/>
        <v>-4.3925971780832076E-4</v>
      </c>
      <c r="AC445" s="223">
        <f t="shared" ca="1" si="878"/>
        <v>3.7641251876351388E-4</v>
      </c>
      <c r="AD445" s="223">
        <f t="shared" ca="1" si="879"/>
        <v>8.4380451717169721E-5</v>
      </c>
      <c r="AE445" s="223">
        <f t="shared" ca="1" si="880"/>
        <v>-4.5596585794626927E-4</v>
      </c>
      <c r="AF445" s="223">
        <f t="shared" ca="1" si="881"/>
        <v>3.4550118336270632E-4</v>
      </c>
      <c r="AG445" s="223">
        <f t="shared" ca="1" si="882"/>
        <v>1.3022959713287056E-4</v>
      </c>
      <c r="AH445" s="223">
        <f t="shared" ca="1" si="883"/>
        <v>-4.6828079761590373E-4</v>
      </c>
      <c r="AI445" s="223">
        <f t="shared" ca="1" si="884"/>
        <v>3.1126248269595729E-4</v>
      </c>
      <c r="AJ445" s="223">
        <f t="shared" ca="1" si="885"/>
        <v>1.7482456033743928E-4</v>
      </c>
      <c r="AK445" s="223">
        <f t="shared" ca="1" si="886"/>
        <v>-4.7608593721617338E-4</v>
      </c>
      <c r="AL445" s="223">
        <f t="shared" ca="1" si="887"/>
        <v>2.740261541674624E-4</v>
      </c>
      <c r="AM445" s="223">
        <f t="shared" ca="1" si="888"/>
        <v>2.1773586745713262E-4</v>
      </c>
      <c r="AN445" s="223">
        <f t="shared" ca="1" si="889"/>
        <v>-4.7930610898600423E-4</v>
      </c>
      <c r="AO445" s="223">
        <f t="shared" ca="1" si="890"/>
        <v>2.3415080397640124E-4</v>
      </c>
      <c r="AP445" s="223">
        <f t="shared" ca="1" si="891"/>
        <v>2.5855025914668412E-4</v>
      </c>
      <c r="AQ445" s="223">
        <f t="shared" ca="1" si="892"/>
        <v>-4.7791030091092878E-4</v>
      </c>
      <c r="AR445" s="223">
        <f t="shared" ca="1" si="893"/>
        <v>1.9202045354319759E-4</v>
      </c>
      <c r="AS445" s="223">
        <f t="shared" ca="1" si="894"/>
        <v>2.9687467050270428E-4</v>
      </c>
      <c r="AT445" s="223">
        <f t="shared" ca="1" si="895"/>
        <v>-4.7191195538573552E-4</v>
      </c>
      <c r="AU445" s="223">
        <f t="shared" ca="1" si="896"/>
        <v>1.4804084117332175E-4</v>
      </c>
      <c r="AV445" s="223">
        <f t="shared" ca="1" si="897"/>
        <v>3.323400164935752E-4</v>
      </c>
      <c r="AW445" s="223">
        <f t="shared" ca="1" si="898"/>
        <v>-4.6136883975686125E-4</v>
      </c>
      <c r="AX445" s="223">
        <f t="shared" ca="1" si="899"/>
        <v>1.0263551457558476E-4</v>
      </c>
      <c r="AY445" s="223">
        <f t="shared" ca="1" si="900"/>
        <v>3.6460474645008505E-4</v>
      </c>
      <c r="AZ445" s="223">
        <f t="shared" ca="1" si="901"/>
        <v>-4.4638248999126528E-4</v>
      </c>
      <c r="BA445" s="223">
        <f t="shared" ca="1" si="902"/>
        <v>5.6241751866205314E-5</v>
      </c>
      <c r="BB445" s="223">
        <f t="shared" ca="1" si="903"/>
        <v>3.933581333850516E-4</v>
      </c>
      <c r="BC445" s="223">
        <f t="shared" ca="1" si="904"/>
        <v>-4.270972328295655E-4</v>
      </c>
      <c r="BD445" s="223">
        <f t="shared" ca="1" si="905"/>
        <v>9.3063503414921402E-6</v>
      </c>
      <c r="BE445" s="223">
        <f t="shared" ca="1" si="906"/>
        <v>4.1832326646409093E-4</v>
      </c>
      <c r="BF445" s="223">
        <f t="shared" ca="1" si="907"/>
        <v>-4.0369879584061755E-4</v>
      </c>
      <c r="BG445" s="223">
        <f t="shared" ca="1" si="908"/>
        <v>-3.7718676424384936E-5</v>
      </c>
      <c r="BH445" s="223">
        <f t="shared" ca="1" si="909"/>
        <v>4.3925971780832195E-4</v>
      </c>
      <c r="BI445" s="223">
        <f t="shared" ca="1" si="910"/>
        <v>-3.7641251876351415E-4</v>
      </c>
      <c r="BJ445" s="223">
        <f t="shared" ca="1" si="911"/>
        <v>-8.438045171716926E-5</v>
      </c>
      <c r="BK445" s="223">
        <f t="shared" ca="1" si="912"/>
        <v>4.5596585794626906E-4</v>
      </c>
      <c r="BL445" s="223">
        <f t="shared" ca="1" si="913"/>
        <v>-3.4550118336270903E-4</v>
      </c>
      <c r="BM445" s="223">
        <f t="shared" ca="1" si="914"/>
        <v>-1.3022959713287016E-4</v>
      </c>
      <c r="BN445" s="223">
        <f t="shared" ca="1" si="915"/>
        <v>4.6828079761590362E-4</v>
      </c>
      <c r="BO445" s="223">
        <f t="shared" ca="1" si="916"/>
        <v>-3.1126248269595762E-4</v>
      </c>
      <c r="BP445" s="223">
        <f t="shared" ca="1" si="917"/>
        <v>-1.7482456033744205E-4</v>
      </c>
      <c r="BQ445" s="223">
        <f t="shared" ca="1" si="918"/>
        <v>4.7608593721617257E-4</v>
      </c>
      <c r="BR445" s="223">
        <f t="shared" ca="1" si="919"/>
        <v>-2.7402615416746278E-4</v>
      </c>
      <c r="BS445" s="223">
        <f t="shared" ca="1" si="920"/>
        <v>-2.1773586745713831E-4</v>
      </c>
      <c r="BT445" s="223">
        <f t="shared" ca="1" si="921"/>
        <v>4.7930610898600423E-4</v>
      </c>
      <c r="BU445" s="223">
        <f t="shared" ca="1" si="922"/>
        <v>-2.3415080397640167E-4</v>
      </c>
      <c r="BV445" s="223">
        <f t="shared" ca="1" si="923"/>
        <v>-2.5855025914667804E-4</v>
      </c>
      <c r="BW445" s="223">
        <f t="shared" ca="1" si="924"/>
        <v>4.7791030091092889E-4</v>
      </c>
      <c r="BX445" s="223">
        <f t="shared" ca="1" si="925"/>
        <v>-1.9202045354319797E-4</v>
      </c>
      <c r="BY445" s="223">
        <f t="shared" ca="1" si="926"/>
        <v>-2.9687467050269859E-4</v>
      </c>
      <c r="BZ445" s="223">
        <f t="shared" ca="1" si="927"/>
        <v>4.7191195538573568E-4</v>
      </c>
      <c r="CA445" s="223">
        <f t="shared" ca="1" si="928"/>
        <v>-1.4804084117331568E-4</v>
      </c>
      <c r="CB445" s="223">
        <f t="shared" ca="1" si="929"/>
        <v>-3.3234001649357493E-4</v>
      </c>
      <c r="CC445" s="223">
        <f t="shared" ca="1" si="930"/>
        <v>4.6136883975686136E-4</v>
      </c>
      <c r="CD445" s="223">
        <f t="shared" ca="1" si="931"/>
        <v>-1.0263551457557853E-4</v>
      </c>
      <c r="CE445" s="223">
        <f t="shared" ca="1" si="932"/>
        <v>-3.6460474645008472E-4</v>
      </c>
      <c r="CF445" s="223">
        <f t="shared" ca="1" si="933"/>
        <v>4.4638248999126539E-4</v>
      </c>
      <c r="CG445" s="223">
        <f t="shared" ca="1" si="934"/>
        <v>-5.6241751866212552E-5</v>
      </c>
      <c r="CH445" s="223">
        <f t="shared" ca="1" si="935"/>
        <v>-3.9335813338505133E-4</v>
      </c>
      <c r="CI445" s="223">
        <f t="shared" ca="1" si="936"/>
        <v>4.2709723282956263E-4</v>
      </c>
      <c r="CJ445" s="223">
        <f t="shared" ca="1" si="937"/>
        <v>-9.3063503414926552E-6</v>
      </c>
      <c r="CK445" s="223">
        <f t="shared" ca="1" si="938"/>
        <v>-4.1832326646409071E-4</v>
      </c>
      <c r="CL445" s="223">
        <f t="shared" ca="1" si="939"/>
        <v>4.036987958406214E-4</v>
      </c>
      <c r="CM445" s="223">
        <f t="shared" ca="1" si="940"/>
        <v>3.7718676424384421E-5</v>
      </c>
      <c r="CN445" s="223">
        <f t="shared" ca="1" si="941"/>
        <v>-4.3925971780832174E-4</v>
      </c>
      <c r="CO445" s="223">
        <f t="shared" ca="1" si="942"/>
        <v>3.764125187635187E-4</v>
      </c>
      <c r="CP445" s="223">
        <f t="shared" ca="1" si="943"/>
        <v>8.4380451717168718E-5</v>
      </c>
      <c r="CQ445" s="223">
        <f t="shared" ca="1" si="944"/>
        <v>-4.5596585794627106E-4</v>
      </c>
      <c r="CR445" s="223">
        <f t="shared" ca="1" si="945"/>
        <v>3.4550118336270936E-4</v>
      </c>
      <c r="CS445" s="223">
        <f t="shared" ca="1" si="946"/>
        <v>1.3022959713286967E-4</v>
      </c>
      <c r="CT445" s="223">
        <f t="shared" ca="1" si="947"/>
        <v>-4.6828079761590503E-4</v>
      </c>
      <c r="CU445" s="223">
        <f t="shared" ca="1" si="948"/>
        <v>3.1126248269595799E-4</v>
      </c>
      <c r="CV445" s="223">
        <f t="shared" ca="1" si="949"/>
        <v>1.7482456033744159E-4</v>
      </c>
      <c r="CW445" s="223">
        <f t="shared" ca="1" si="950"/>
        <v>-4.7608593721617251E-4</v>
      </c>
      <c r="CX445" s="223">
        <f t="shared" ca="1" si="951"/>
        <v>2.7402615416746316E-4</v>
      </c>
      <c r="CY445" s="223">
        <f t="shared" ca="1" si="952"/>
        <v>2.1773586745713785E-4</v>
      </c>
      <c r="CZ445" s="223">
        <f t="shared" ca="1" si="953"/>
        <v>-4.7930610898600428E-4</v>
      </c>
      <c r="DA445" s="223">
        <f t="shared" ca="1" si="954"/>
        <v>2.3415080397640214E-4</v>
      </c>
      <c r="DB445" s="223">
        <f t="shared" ca="1" si="955"/>
        <v>2.5855025914667766E-4</v>
      </c>
      <c r="DC445" s="223">
        <f t="shared" ca="1" si="956"/>
        <v>-4.7791030091092894E-4</v>
      </c>
      <c r="DD445" s="223">
        <f t="shared" ca="1" si="957"/>
        <v>1.9202045354319841E-4</v>
      </c>
      <c r="DE445" s="223">
        <f t="shared" ca="1" si="958"/>
        <v>2.9687467050269815E-4</v>
      </c>
      <c r="DF445" s="223">
        <f t="shared" ca="1" si="959"/>
        <v>-4.7191195538573568E-4</v>
      </c>
      <c r="DG445" s="223">
        <f t="shared" ca="1" si="960"/>
        <v>1.4804084117331617E-4</v>
      </c>
      <c r="DH445" s="223">
        <f t="shared" ca="1" si="961"/>
        <v>3.3234001649357461E-4</v>
      </c>
      <c r="DI445" s="223">
        <f t="shared" ca="1" si="962"/>
        <v>-4.6136883975686147E-4</v>
      </c>
      <c r="DJ445" s="223">
        <f t="shared" ca="1" si="963"/>
        <v>1.0263551457557901E-4</v>
      </c>
      <c r="DK445" s="223">
        <f t="shared" ca="1" si="964"/>
        <v>3.6460474645008445E-4</v>
      </c>
      <c r="DL445" s="223">
        <f t="shared" ca="1" si="965"/>
        <v>-4.463824899912656E-4</v>
      </c>
      <c r="DM445" s="223">
        <f t="shared" ca="1" si="966"/>
        <v>5.6241751866213039E-5</v>
      </c>
      <c r="DN445" s="223">
        <f t="shared" ca="1" si="967"/>
        <v>3.9335813338505106E-4</v>
      </c>
      <c r="DO445" s="223">
        <f t="shared" ca="1" si="968"/>
        <v>-4.2709723282956279E-4</v>
      </c>
      <c r="DP445" s="223">
        <f t="shared" ca="1" si="969"/>
        <v>9.306350341493116E-6</v>
      </c>
      <c r="DQ445" s="223">
        <f t="shared" ca="1" si="970"/>
        <v>4.183232664640905E-4</v>
      </c>
      <c r="DR445" s="223">
        <f t="shared" ca="1" si="971"/>
        <v>-4.0369879584062167E-4</v>
      </c>
      <c r="DS445" s="223">
        <f t="shared" ca="1" si="972"/>
        <v>-3.771867642438396E-5</v>
      </c>
      <c r="DT445" s="223">
        <f t="shared" ca="1" si="973"/>
        <v>4.3925971780832157E-4</v>
      </c>
      <c r="DU445" s="223">
        <f t="shared" ca="1" si="974"/>
        <v>-3.7641251876351892E-4</v>
      </c>
      <c r="DV445" s="223">
        <f t="shared" ca="1" si="975"/>
        <v>-8.4380451717168257E-5</v>
      </c>
      <c r="DW445" s="223">
        <f t="shared" ca="1" si="976"/>
        <v>4.5596585794627095E-4</v>
      </c>
      <c r="DX445" s="223">
        <f t="shared" ca="1" si="977"/>
        <v>-3.4550118336270958E-4</v>
      </c>
      <c r="DY445" s="223">
        <f t="shared" ca="1" si="978"/>
        <v>-1.3022959713286918E-4</v>
      </c>
      <c r="DZ445" s="223">
        <f t="shared" ca="1" si="979"/>
        <v>4.6828079761590487E-4</v>
      </c>
      <c r="EA445" s="223">
        <f t="shared" ca="1" si="980"/>
        <v>-3.1126248269594797E-4</v>
      </c>
      <c r="EB445" s="223">
        <f t="shared" ca="1" si="981"/>
        <v>-1.7482456033742849E-4</v>
      </c>
      <c r="EC445" s="223">
        <f t="shared" ca="1" si="982"/>
        <v>4.7608593721617251E-4</v>
      </c>
      <c r="ED445" s="223">
        <f t="shared" ca="1" si="983"/>
        <v>-2.7402615416746354E-4</v>
      </c>
      <c r="EE445" s="223">
        <f t="shared" ca="1" si="984"/>
        <v>-2.1773586745713744E-4</v>
      </c>
      <c r="EF445" s="223">
        <f t="shared" ca="1" si="985"/>
        <v>4.793061089860045E-4</v>
      </c>
      <c r="EG445" s="223">
        <f t="shared" ca="1" si="986"/>
        <v>-2.3415080397641439E-4</v>
      </c>
      <c r="EH445" s="223">
        <f t="shared" ca="1" si="987"/>
        <v>-2.5855025914667718E-4</v>
      </c>
      <c r="EI445" s="223">
        <f t="shared" ca="1" si="988"/>
        <v>4.7791030091092894E-4</v>
      </c>
      <c r="EJ445" s="223">
        <f t="shared" ca="1" si="989"/>
        <v>-1.9202045354319881E-4</v>
      </c>
      <c r="EK445" s="223">
        <f t="shared" ca="1" si="990"/>
        <v>-2.9687467050270851E-4</v>
      </c>
      <c r="EL445" s="223">
        <f t="shared" ca="1" si="991"/>
        <v>4.7191195538573818E-4</v>
      </c>
      <c r="EM445" s="223">
        <f t="shared" ca="1" si="992"/>
        <v>-1.4804084117332956E-4</v>
      </c>
      <c r="EN445" s="223">
        <f t="shared" ca="1" si="993"/>
        <v>-3.3234001649357423E-4</v>
      </c>
      <c r="EO445" s="223">
        <f t="shared" ca="1" si="994"/>
        <v>4.6136883975686168E-4</v>
      </c>
      <c r="EP445" s="223">
        <f t="shared" ca="1" si="995"/>
        <v>-1.0263551457557945E-4</v>
      </c>
      <c r="EQ445" s="223">
        <f t="shared" ca="1" si="996"/>
        <v>-3.6460474645009296E-4</v>
      </c>
      <c r="ER445" s="223">
        <f t="shared" ca="1" si="997"/>
        <v>4.4638248999127075E-4</v>
      </c>
      <c r="ES445" s="223">
        <f t="shared" ca="1" si="998"/>
        <v>-5.62417518662135E-5</v>
      </c>
      <c r="ET445" s="223">
        <f t="shared" ca="1" si="999"/>
        <v>-3.9335813338505079E-4</v>
      </c>
      <c r="EU445" s="223">
        <f t="shared" ca="1" si="1000"/>
        <v>4.2709723282956301E-4</v>
      </c>
      <c r="EV445" s="223">
        <f t="shared" ca="1" si="1001"/>
        <v>-9.3063503414799701E-6</v>
      </c>
      <c r="EW445" s="223">
        <f t="shared" ca="1" si="1002"/>
        <v>-4.1832326646408361E-4</v>
      </c>
      <c r="EX445" s="223">
        <f t="shared" ca="1" si="1003"/>
        <v>4.03698795840622E-4</v>
      </c>
      <c r="EY445" s="223">
        <f t="shared" ca="1" si="1004"/>
        <v>3.77186764243835E-5</v>
      </c>
      <c r="EZ445" s="223">
        <f t="shared" ca="1" si="1005"/>
        <v>-4.3925971780832136E-4</v>
      </c>
      <c r="FA445" s="223">
        <f t="shared" ca="1" si="1006"/>
        <v>3.7641251876351079E-4</v>
      </c>
      <c r="FB445" s="223">
        <f t="shared" ca="1" si="1007"/>
        <v>8.438045171718124E-5</v>
      </c>
      <c r="FC445" s="223">
        <f t="shared" ca="1" si="1008"/>
        <v>-4.5596585794626656E-4</v>
      </c>
      <c r="FD445" s="223">
        <f t="shared" ca="1" si="1009"/>
        <v>3.455011833627099E-4</v>
      </c>
      <c r="FE445" s="223">
        <f t="shared" ca="1" si="1010"/>
        <v>1.3022959713286878E-4</v>
      </c>
      <c r="FF445" s="223">
        <f t="shared" ca="1" si="1011"/>
        <v>-4.6828079761590481E-4</v>
      </c>
      <c r="FG445" s="223">
        <f t="shared" ca="1" si="1012"/>
        <v>3.1126248269594835E-4</v>
      </c>
      <c r="FH445" s="223">
        <f t="shared" ca="1" si="1013"/>
        <v>1.7482456033742806E-4</v>
      </c>
      <c r="FI445" s="223">
        <f t="shared" ca="1" si="1014"/>
        <v>-4.7608593721617241E-4</v>
      </c>
      <c r="FJ445" s="223">
        <f t="shared" ca="1" si="1015"/>
        <v>2.7402615416746397E-4</v>
      </c>
      <c r="FK445" s="223">
        <f t="shared" ca="1" si="1016"/>
        <v>2.1773586745713701E-4</v>
      </c>
      <c r="FL445" s="223">
        <f t="shared" ca="1" si="1017"/>
        <v>-4.793061089860045E-4</v>
      </c>
      <c r="FM445" s="223">
        <f t="shared" ca="1" si="1018"/>
        <v>2.3415080397641482E-4</v>
      </c>
      <c r="FN445" s="223">
        <f t="shared" ca="1" si="1019"/>
        <v>2.5855025914667685E-4</v>
      </c>
      <c r="FO445" s="223">
        <f t="shared" ca="1" si="1020"/>
        <v>-4.77910300910929E-4</v>
      </c>
      <c r="FP445" s="223">
        <f t="shared" ca="1" si="1021"/>
        <v>1.9202045354319928E-4</v>
      </c>
      <c r="FQ445" s="223">
        <f t="shared" ca="1" si="1022"/>
        <v>2.9687467050270813E-4</v>
      </c>
      <c r="FR445" s="223">
        <f t="shared" ca="1" si="1023"/>
        <v>-4.7191195538573828E-4</v>
      </c>
      <c r="FS445" s="223">
        <f t="shared" ca="1" si="1024"/>
        <v>1.4804084117332999E-4</v>
      </c>
      <c r="FT445" s="223">
        <f t="shared" ca="1" si="1025"/>
        <v>3.3234001649357396E-4</v>
      </c>
      <c r="FU445" s="223">
        <f t="shared" ca="1" si="1026"/>
        <v>-4.6136883975686174E-4</v>
      </c>
      <c r="FV445" s="223">
        <f t="shared" ca="1" si="1027"/>
        <v>1.0263551457557991E-4</v>
      </c>
      <c r="FW445" s="223">
        <f t="shared" ca="1" si="1028"/>
        <v>3.6460474645009269E-4</v>
      </c>
      <c r="FX445" s="223">
        <f t="shared" ca="1" si="1029"/>
        <v>-4.4638248999127092E-4</v>
      </c>
      <c r="FY445" s="223">
        <f t="shared" ca="1" si="1030"/>
        <v>5.6241751866213961E-5</v>
      </c>
      <c r="FZ445" s="223">
        <f t="shared" ca="1" si="1031"/>
        <v>3.9335813338505052E-4</v>
      </c>
      <c r="GA445" s="223">
        <f t="shared" ca="1" si="1032"/>
        <v>-4.2709723282956323E-4</v>
      </c>
      <c r="GB445" s="223">
        <f t="shared" ca="1" si="1033"/>
        <v>9.3063503414804309E-6</v>
      </c>
      <c r="GC445" s="223">
        <f t="shared" ca="1" si="1034"/>
        <v>4.1832326646408334E-4</v>
      </c>
      <c r="GD445" s="223">
        <f t="shared" ca="1" si="1035"/>
        <v>-4.0369879584062221E-4</v>
      </c>
      <c r="GE445" s="223">
        <f t="shared" ca="1" si="1036"/>
        <v>-3.7718676424383039E-5</v>
      </c>
      <c r="GF445" s="223">
        <f t="shared" ca="1" si="1037"/>
        <v>4.392597178083212E-4</v>
      </c>
      <c r="GG445" s="223">
        <f t="shared" ca="1" si="1038"/>
        <v>-3.7641251876351111E-4</v>
      </c>
      <c r="GH445" s="223">
        <f t="shared" ca="1" si="1039"/>
        <v>-8.4380451717180779E-5</v>
      </c>
      <c r="GI445" s="223">
        <f t="shared" ca="1" si="1040"/>
        <v>4.5596585794626646E-4</v>
      </c>
      <c r="GJ445" s="223">
        <f t="shared" ca="1" si="1041"/>
        <v>-3.4550118336271028E-4</v>
      </c>
      <c r="GK445" s="223">
        <f t="shared" ca="1" si="1042"/>
        <v>-1.3022959713286829E-4</v>
      </c>
      <c r="GL445" s="223">
        <f t="shared" ca="1" si="1043"/>
        <v>4.682807976159047E-4</v>
      </c>
      <c r="GM445" s="223">
        <f t="shared" ca="1" si="1044"/>
        <v>-3.1126248269594867E-4</v>
      </c>
      <c r="GN445" s="223">
        <f t="shared" ca="1" si="1045"/>
        <v>-1.748245603374276E-4</v>
      </c>
      <c r="GO445" s="223">
        <f t="shared" ca="1" si="1046"/>
        <v>4.760859372161723E-4</v>
      </c>
      <c r="GP445" s="223">
        <f t="shared" ca="1" si="1047"/>
        <v>-2.7402615416746435E-4</v>
      </c>
      <c r="GQ445" s="223">
        <f t="shared" ca="1" si="1048"/>
        <v>-2.177358674571366E-4</v>
      </c>
      <c r="GR445" s="223">
        <f t="shared" ca="1" si="1049"/>
        <v>4.793061089860045E-4</v>
      </c>
      <c r="GS445" s="223">
        <f t="shared" ca="1" si="1050"/>
        <v>-2.341508039764152E-4</v>
      </c>
      <c r="GT445" s="223">
        <f t="shared" ca="1" si="1051"/>
        <v>-2.5855025914667642E-4</v>
      </c>
      <c r="GU445" s="223">
        <f t="shared" ca="1" si="1052"/>
        <v>4.77910300910929E-4</v>
      </c>
      <c r="GV445" s="223">
        <f t="shared" ca="1" si="1053"/>
        <v>-1.9202045354319968E-4</v>
      </c>
      <c r="GW445" s="223">
        <f t="shared" ca="1" si="1054"/>
        <v>-2.9687467050270775E-4</v>
      </c>
      <c r="GX445" s="223">
        <f t="shared" ca="1" si="1055"/>
        <v>4.7191195538573839E-4</v>
      </c>
      <c r="GY445" s="223">
        <f t="shared" ca="1" si="1056"/>
        <v>-1.4804084117333048E-4</v>
      </c>
      <c r="GZ445" s="223">
        <f t="shared" ca="1" si="1057"/>
        <v>-3.3234001649357358E-4</v>
      </c>
      <c r="HA445" s="223">
        <f t="shared" ca="1" si="1058"/>
        <v>4.613688397568619E-4</v>
      </c>
      <c r="HB445" s="223">
        <f t="shared" ca="1" si="1059"/>
        <v>-1.026355145755804E-4</v>
      </c>
      <c r="HC445" s="223">
        <f t="shared" ca="1" si="1060"/>
        <v>-3.6460474645009242E-4</v>
      </c>
      <c r="HD445" s="223">
        <f t="shared" ca="1" si="1061"/>
        <v>4.4638248999127102E-4</v>
      </c>
      <c r="HE445" s="223">
        <f t="shared" ca="1" si="1062"/>
        <v>-5.6241751866214422E-5</v>
      </c>
      <c r="HF445" s="223">
        <f t="shared" ca="1" si="1063"/>
        <v>-3.9335813338505025E-4</v>
      </c>
      <c r="HG445" s="223">
        <f t="shared" ca="1" si="1064"/>
        <v>4.2709723282956344E-4</v>
      </c>
      <c r="HH445" s="223">
        <f t="shared" ca="1" si="1065"/>
        <v>-9.3063503414809188E-6</v>
      </c>
      <c r="HI445" s="223">
        <f t="shared" ca="1" si="1066"/>
        <v>-4.1832326646408307E-4</v>
      </c>
      <c r="HJ445" s="223">
        <f t="shared" ca="1" si="1067"/>
        <v>4.0369879584062243E-4</v>
      </c>
      <c r="HK445" s="223">
        <f t="shared" ca="1" si="1068"/>
        <v>3.7718676424382578E-5</v>
      </c>
      <c r="HL445" s="223">
        <f t="shared" ca="1" si="1069"/>
        <v>-4.3925971780832103E-4</v>
      </c>
      <c r="HM445" s="223">
        <f t="shared" ca="1" si="1070"/>
        <v>3.7641251876351144E-4</v>
      </c>
      <c r="HN445" s="223">
        <f t="shared" ca="1" si="1071"/>
        <v>8.4380451717180291E-5</v>
      </c>
      <c r="HO445" s="223">
        <f t="shared" ca="1" si="1072"/>
        <v>-4.5596585794626629E-4</v>
      </c>
      <c r="HP445" s="223">
        <f t="shared" ca="1" si="1073"/>
        <v>3.4550118336271061E-4</v>
      </c>
      <c r="HQ445" s="223">
        <f t="shared" ca="1" si="1074"/>
        <v>1.3022959713286785E-4</v>
      </c>
      <c r="HR445" s="223">
        <f t="shared" ca="1" si="1075"/>
        <v>-4.6828079761590454E-4</v>
      </c>
      <c r="HS445" s="223">
        <f t="shared" ca="1" si="1076"/>
        <v>3.1126248269594905E-4</v>
      </c>
      <c r="HT445" s="223">
        <f t="shared" ca="1" si="1077"/>
        <v>1.7482456033742717E-4</v>
      </c>
      <c r="HU445" s="223">
        <f t="shared" ca="1" si="1078"/>
        <v>-4.760859372161723E-4</v>
      </c>
      <c r="HV445" s="223">
        <f t="shared" ca="1" si="1079"/>
        <v>2.7402615416746473E-4</v>
      </c>
      <c r="HW445" s="223">
        <f t="shared" ca="1" si="1080"/>
        <v>2.1773586745713619E-4</v>
      </c>
      <c r="HX445" s="223">
        <f t="shared" ca="1" si="1081"/>
        <v>-4.7930610898600445E-4</v>
      </c>
      <c r="HY445" s="223">
        <f t="shared" ca="1" si="1082"/>
        <v>2.3415080397641563E-4</v>
      </c>
      <c r="HZ445" s="223">
        <f t="shared" ca="1" si="1083"/>
        <v>2.5855025914667598E-4</v>
      </c>
      <c r="IA445" s="223">
        <f t="shared" ca="1" si="1084"/>
        <v>-4.7791030091092905E-4</v>
      </c>
      <c r="IB445" s="223">
        <f t="shared" ca="1" si="1085"/>
        <v>1.9202045354320012E-4</v>
      </c>
      <c r="IC445" s="223">
        <f t="shared" ca="1" si="1086"/>
        <v>2.9687467050270742E-4</v>
      </c>
      <c r="ID445" s="223">
        <f t="shared" ca="1" si="1087"/>
        <v>-4.7191195538573845E-4</v>
      </c>
      <c r="IE445" s="223">
        <f t="shared" ca="1" si="1088"/>
        <v>-8.4684222368238099E-5</v>
      </c>
      <c r="IF445" s="223">
        <f t="shared" ca="1" si="1089"/>
        <v>3.323400164935732E-4</v>
      </c>
      <c r="IG445" s="223">
        <f t="shared" ca="1" si="1090"/>
        <v>-4.6136883975686201E-4</v>
      </c>
      <c r="IH445" s="223">
        <f t="shared" ca="1" si="1091"/>
        <v>1.0263551457558086E-4</v>
      </c>
      <c r="II445" s="223">
        <f t="shared" ca="1" si="1092"/>
        <v>3.6460474645009209E-4</v>
      </c>
      <c r="IJ445" s="223">
        <f t="shared" ca="1" si="1093"/>
        <v>-4.4638248999127124E-4</v>
      </c>
      <c r="IK445" s="223">
        <f t="shared" ca="1" si="1094"/>
        <v>5.6241751866214883E-5</v>
      </c>
      <c r="IL445" s="223">
        <f t="shared" ca="1" si="1095"/>
        <v>3.9335813338504998E-4</v>
      </c>
      <c r="IM445" s="223">
        <f t="shared" ca="1" si="1096"/>
        <v>-4.2709723282956366E-4</v>
      </c>
      <c r="IN445" s="223">
        <f t="shared" ca="1" si="1097"/>
        <v>9.3063503414813253E-6</v>
      </c>
      <c r="IO445" s="223">
        <f t="shared" ca="1" si="1098"/>
        <v>4.1832326646408285E-4</v>
      </c>
      <c r="IP445" s="223">
        <f t="shared" ca="1" si="1099"/>
        <v>-4.036987958406227E-4</v>
      </c>
      <c r="IQ445" s="223">
        <f t="shared" ca="1" si="1100"/>
        <v>-3.7718676424382063E-5</v>
      </c>
      <c r="IR445" s="223">
        <f t="shared" ca="1" si="1101"/>
        <v>4.3925971780832082E-4</v>
      </c>
      <c r="IS445" s="223">
        <f t="shared" ca="1" si="1102"/>
        <v>-3.7641251876351165E-4</v>
      </c>
      <c r="IT445" s="223">
        <f t="shared" ca="1" si="1103"/>
        <v>-8.4380451717179831E-5</v>
      </c>
      <c r="IU445" s="223">
        <f t="shared" ca="1" si="1104"/>
        <v>4.5596585794626613E-4</v>
      </c>
      <c r="IV445" s="223">
        <f t="shared" ca="1" si="1105"/>
        <v>-3.4550118336269207E-4</v>
      </c>
      <c r="IW445" s="223">
        <f t="shared" ca="1" si="1106"/>
        <v>-1.3022959713286745E-4</v>
      </c>
      <c r="IX445" s="223">
        <f t="shared" ca="1" si="1107"/>
        <v>4.6828079761589863E-4</v>
      </c>
      <c r="IY445" s="223">
        <f t="shared" ca="1" si="1108"/>
        <v>-3.1126248269594943E-4</v>
      </c>
      <c r="IZ445" s="223">
        <f t="shared" ca="1" si="1109"/>
        <v>-1.7482456033742676E-4</v>
      </c>
      <c r="JA445" s="223">
        <f t="shared" ca="1" si="1110"/>
        <v>4.7608593721617544E-4</v>
      </c>
      <c r="JB445" s="223">
        <f t="shared" ca="1" si="1111"/>
        <v>-2.7402615416746511E-4</v>
      </c>
    </row>
    <row r="446" spans="2:262">
      <c r="B446" s="230">
        <v>85</v>
      </c>
      <c r="C446" s="229">
        <f t="shared" si="1112"/>
        <v>1.660156250000001E-3</v>
      </c>
      <c r="D446" s="226">
        <f t="shared" ca="1" si="855"/>
        <v>57.812017814958402</v>
      </c>
      <c r="E446" s="225">
        <f ca="1">CM361</f>
        <v>-0.28798218504160122</v>
      </c>
      <c r="F446" s="224">
        <v>85</v>
      </c>
      <c r="G446" s="223">
        <f t="shared" ca="1" si="856"/>
        <v>-5.3913388145571033E-5</v>
      </c>
      <c r="H446" s="223">
        <f t="shared" ca="1" si="857"/>
        <v>1.2876579000113459E-5</v>
      </c>
      <c r="I446" s="223">
        <f t="shared" ca="1" si="858"/>
        <v>4.1219703123051189E-5</v>
      </c>
      <c r="J446" s="223">
        <f t="shared" ca="1" si="859"/>
        <v>-5.3510813307314082E-5</v>
      </c>
      <c r="K446" s="223">
        <f t="shared" ca="1" si="860"/>
        <v>1.1531063164789922E-5</v>
      </c>
      <c r="L446" s="223">
        <f t="shared" ca="1" si="861"/>
        <v>4.2143532930489228E-5</v>
      </c>
      <c r="M446" s="223">
        <f t="shared" ca="1" si="862"/>
        <v>-5.3076005556019001E-5</v>
      </c>
      <c r="N446" s="223">
        <f t="shared" ca="1" si="863"/>
        <v>1.0178601448190239E-5</v>
      </c>
      <c r="O446" s="223">
        <f t="shared" ca="1" si="864"/>
        <v>4.3041977049538162E-5</v>
      </c>
      <c r="P446" s="223">
        <f t="shared" ca="1" si="865"/>
        <v>-5.2609226803616595E-5</v>
      </c>
      <c r="Q446" s="223">
        <f t="shared" ca="1" si="866"/>
        <v>8.8200085226805847E-6</v>
      </c>
      <c r="R446" s="223">
        <f t="shared" ca="1" si="867"/>
        <v>4.3914494291055582E-5</v>
      </c>
      <c r="S446" s="223">
        <f t="shared" ca="1" si="868"/>
        <v>-5.2110758220173442E-5</v>
      </c>
      <c r="T446" s="223">
        <f t="shared" ca="1" si="869"/>
        <v>7.4561027538382321E-6</v>
      </c>
      <c r="U446" s="223">
        <f t="shared" ca="1" si="870"/>
        <v>4.4760559083280775E-5</v>
      </c>
      <c r="V446" s="223">
        <f t="shared" ca="1" si="871"/>
        <v>-5.1580900064525221E-5</v>
      </c>
      <c r="W446" s="223">
        <f t="shared" ca="1" si="872"/>
        <v>6.0877057074984075E-6</v>
      </c>
      <c r="X446" s="223">
        <f t="shared" ca="1" si="873"/>
        <v>4.5579661788419426E-5</v>
      </c>
      <c r="Y446" s="223">
        <f t="shared" ca="1" si="874"/>
        <v>-5.1019971503412142E-5</v>
      </c>
      <c r="Z446" s="223">
        <f t="shared" ca="1" si="875"/>
        <v>4.7156416548743666E-6</v>
      </c>
      <c r="AA446" s="223">
        <f t="shared" ca="1" si="876"/>
        <v>4.6371309009629835E-5</v>
      </c>
      <c r="AB446" s="223">
        <f t="shared" ca="1" si="877"/>
        <v>-5.0428310419225168E-5</v>
      </c>
      <c r="AC446" s="223">
        <f t="shared" ca="1" si="878"/>
        <v>3.3407370760470293E-6</v>
      </c>
      <c r="AD446" s="223">
        <f t="shared" ca="1" si="879"/>
        <v>4.7135023888227993E-5</v>
      </c>
      <c r="AE446" s="223">
        <f t="shared" ca="1" si="880"/>
        <v>-4.9806273206477478E-5</v>
      </c>
      <c r="AF446" s="223">
        <f t="shared" ca="1" si="881"/>
        <v>1.9638201621228831E-6</v>
      </c>
      <c r="AG446" s="223">
        <f t="shared" ca="1" si="882"/>
        <v>4.7870346390927939E-5</v>
      </c>
      <c r="AH446" s="223">
        <f t="shared" ca="1" si="883"/>
        <v>-4.9154234557126892E-5</v>
      </c>
      <c r="AI446" s="223">
        <f t="shared" ca="1" si="884"/>
        <v>5.8572031636543517E-7</v>
      </c>
      <c r="AJ446" s="223">
        <f t="shared" ca="1" si="885"/>
        <v>4.8576833586949335E-5</v>
      </c>
      <c r="AK446" s="223">
        <f t="shared" ca="1" si="886"/>
        <v>-4.8472587234873913E-5</v>
      </c>
      <c r="AL446" s="223">
        <f t="shared" ca="1" si="887"/>
        <v>-7.9273234540948957E-7</v>
      </c>
      <c r="AM446" s="223">
        <f t="shared" ca="1" si="888"/>
        <v>4.9254059914822757E-5</v>
      </c>
      <c r="AN446" s="223">
        <f t="shared" ca="1" si="889"/>
        <v>-4.776174183857783E-5</v>
      </c>
      <c r="AO446" s="223">
        <f t="shared" ca="1" si="890"/>
        <v>-2.1707074948613153E-6</v>
      </c>
      <c r="AP446" s="223">
        <f t="shared" ca="1" si="891"/>
        <v>4.9901617438731798E-5</v>
      </c>
      <c r="AQ446" s="223">
        <f t="shared" ca="1" si="892"/>
        <v>-4.7022126554924755E-5</v>
      </c>
      <c r="AR446" s="223">
        <f t="shared" ca="1" si="893"/>
        <v>-3.5473750912870185E-6</v>
      </c>
      <c r="AS446" s="223">
        <f t="shared" ca="1" si="894"/>
        <v>5.0519116094237036E-5</v>
      </c>
      <c r="AT446" s="223">
        <f t="shared" ca="1" si="895"/>
        <v>-4.6254186900505104E-5</v>
      </c>
      <c r="AU446" s="223">
        <f t="shared" ca="1" si="896"/>
        <v>-4.9219058816018303E-6</v>
      </c>
      <c r="AV446" s="223">
        <f t="shared" ca="1" si="897"/>
        <v>5.1106183923238532E-5</v>
      </c>
      <c r="AW446" s="223">
        <f t="shared" ca="1" si="898"/>
        <v>-4.5458385453452499E-5</v>
      </c>
      <c r="AX446" s="223">
        <f t="shared" ca="1" si="899"/>
        <v>-6.2934718998554844E-6</v>
      </c>
      <c r="AY446" s="223">
        <f t="shared" ca="1" si="900"/>
        <v>5.1662467298028297E-5</v>
      </c>
      <c r="AZ446" s="223">
        <f t="shared" ca="1" si="901"/>
        <v>-4.4635201574801252E-5</v>
      </c>
      <c r="BA446" s="223">
        <f t="shared" ca="1" si="902"/>
        <v>-7.661246965965524E-6</v>
      </c>
      <c r="BB446" s="223">
        <f t="shared" ca="1" si="903"/>
        <v>5.2187631134301492E-5</v>
      </c>
      <c r="BC446" s="223">
        <f t="shared" ca="1" si="904"/>
        <v>-4.3785131119739037E-5</v>
      </c>
      <c r="BD446" s="223">
        <f t="shared" ca="1" si="905"/>
        <v>-9.0244071833749491E-6</v>
      </c>
      <c r="BE446" s="223">
        <f t="shared" ca="1" si="906"/>
        <v>5.2681359093000614E-5</v>
      </c>
      <c r="BF446" s="223">
        <f t="shared" ca="1" si="907"/>
        <v>-4.2908686138921291E-5</v>
      </c>
      <c r="BG446" s="223">
        <f t="shared" ca="1" si="908"/>
        <v>-1.0382131435341435E-5</v>
      </c>
      <c r="BH446" s="223">
        <f t="shared" ca="1" si="909"/>
        <v>5.3143353770865266E-5</v>
      </c>
      <c r="BI446" s="223">
        <f t="shared" ca="1" si="910"/>
        <v>-4.2006394570033097E-5</v>
      </c>
      <c r="BJ446" s="223">
        <f t="shared" ca="1" si="911"/>
        <v>-1.1733601879544161E-5</v>
      </c>
      <c r="BK446" s="223">
        <f t="shared" ca="1" si="912"/>
        <v>5.3573336879576091E-5</v>
      </c>
      <c r="BL446" s="223">
        <f t="shared" ca="1" si="913"/>
        <v>-4.1078799919776178E-5</v>
      </c>
      <c r="BM446" s="223">
        <f t="shared" ca="1" si="914"/>
        <v>-1.3078004440723077E-5</v>
      </c>
      <c r="BN446" s="223">
        <f t="shared" ca="1" si="915"/>
        <v>5.3971049413386755E-5</v>
      </c>
      <c r="BO446" s="223">
        <f t="shared" ca="1" si="916"/>
        <v>-4.0126460936482303E-5</v>
      </c>
      <c r="BP446" s="223">
        <f t="shared" ca="1" si="917"/>
        <v>-1.4414529301044967E-5</v>
      </c>
      <c r="BQ446" s="223">
        <f t="shared" ca="1" si="918"/>
        <v>5.4336251805138538E-5</v>
      </c>
      <c r="BR446" s="223">
        <f t="shared" ca="1" si="919"/>
        <v>-3.9149951273545864E-5</v>
      </c>
      <c r="BS446" s="223">
        <f t="shared" ca="1" si="920"/>
        <v>-1.5742371387908344E-5</v>
      </c>
      <c r="BT446" s="223">
        <f t="shared" ca="1" si="921"/>
        <v>5.4668724070565833E-5</v>
      </c>
      <c r="BU446" s="223">
        <f t="shared" ca="1" si="922"/>
        <v>-3.8149859143872625E-5</v>
      </c>
      <c r="BV446" s="223">
        <f t="shared" ca="1" si="923"/>
        <v>-1.7060730858894359E-5</v>
      </c>
      <c r="BW446" s="223">
        <f t="shared" ca="1" si="924"/>
        <v>5.4968265940808647E-5</v>
      </c>
      <c r="BX446" s="223">
        <f t="shared" ca="1" si="925"/>
        <v>-3.7126786965567416E-5</v>
      </c>
      <c r="BY446" s="223">
        <f t="shared" ca="1" si="926"/>
        <v>-1.836881358355278E-5</v>
      </c>
      <c r="BZ446" s="223">
        <f t="shared" ca="1" si="927"/>
        <v>5.5234696983044555E-5</v>
      </c>
      <c r="CA446" s="223">
        <f t="shared" ca="1" si="928"/>
        <v>-3.6081350999052938E-5</v>
      </c>
      <c r="CB446" s="223">
        <f t="shared" ca="1" si="929"/>
        <v>-1.9665831621761152E-5</v>
      </c>
      <c r="CC446" s="223">
        <f t="shared" ca="1" si="930"/>
        <v>5.5467856709175934E-5</v>
      </c>
      <c r="CD446" s="223">
        <f t="shared" ca="1" si="931"/>
        <v>-3.5014180975865235E-5</v>
      </c>
      <c r="CE446" s="223">
        <f t="shared" ca="1" si="932"/>
        <v>-2.0951003698354875E-5</v>
      </c>
      <c r="CF446" s="223">
        <f t="shared" ca="1" si="933"/>
        <v>5.5667604672502723E-5</v>
      </c>
      <c r="CG446" s="223">
        <f t="shared" ca="1" si="934"/>
        <v>-3.3925919719323471E-5</v>
      </c>
      <c r="CH446" s="223">
        <f t="shared" ca="1" si="935"/>
        <v>-2.2223555673729192E-5</v>
      </c>
      <c r="CI446" s="223">
        <f t="shared" ca="1" si="936"/>
        <v>5.5833820552320595E-5</v>
      </c>
      <c r="CJ446" s="223">
        <f t="shared" ca="1" si="937"/>
        <v>-3.2817222757313376E-5</v>
      </c>
      <c r="CK446" s="223">
        <f t="shared" ca="1" si="938"/>
        <v>-2.3482721010156456E-5</v>
      </c>
      <c r="CL446" s="223">
        <f t="shared" ca="1" si="939"/>
        <v>5.5966404226398596E-5</v>
      </c>
      <c r="CM446" s="223">
        <f t="shared" ca="1" si="940"/>
        <v>-3.1688757927429252E-5</v>
      </c>
      <c r="CN446" s="223">
        <f t="shared" ca="1" si="941"/>
        <v>-2.4727741233524167E-5</v>
      </c>
      <c r="CO446" s="223">
        <f t="shared" ca="1" si="942"/>
        <v>5.6065275831289422E-5</v>
      </c>
      <c r="CP446" s="223">
        <f t="shared" ca="1" si="943"/>
        <v>-3.0541204974689949E-5</v>
      </c>
      <c r="CQ446" s="223">
        <f t="shared" ca="1" si="944"/>
        <v>-2.5957866390201161E-5</v>
      </c>
      <c r="CR446" s="223">
        <f t="shared" ca="1" si="945"/>
        <v>5.6130375810435132E-5</v>
      </c>
      <c r="CS446" s="223">
        <f t="shared" ca="1" si="946"/>
        <v>-2.9375255142081778E-5</v>
      </c>
      <c r="CT446" s="223">
        <f t="shared" ca="1" si="947"/>
        <v>-2.7172355498793265E-5</v>
      </c>
      <c r="CU446" s="223">
        <f t="shared" ca="1" si="948"/>
        <v>5.6161664950042531E-5</v>
      </c>
      <c r="CV446" s="223">
        <f t="shared" ca="1" si="949"/>
        <v>-2.8191610754187535E-5</v>
      </c>
      <c r="CW446" s="223">
        <f t="shared" ca="1" si="950"/>
        <v>-2.8370476996472697E-5</v>
      </c>
      <c r="CX446" s="223">
        <f t="shared" ca="1" si="951"/>
        <v>5.6159124402703967E-5</v>
      </c>
      <c r="CY446" s="223">
        <f t="shared" ca="1" si="952"/>
        <v>-2.6990984794128576E-5</v>
      </c>
      <c r="CZ446" s="223">
        <f t="shared" ca="1" si="953"/>
        <v>-2.9551509179648547E-5</v>
      </c>
      <c r="DA446" s="223">
        <f t="shared" ca="1" si="954"/>
        <v>5.6122755698750107E-5</v>
      </c>
      <c r="DB446" s="223">
        <f t="shared" ca="1" si="955"/>
        <v>-2.5774100474086171E-5</v>
      </c>
      <c r="DC446" s="223">
        <f t="shared" ca="1" si="956"/>
        <v>-3.071474063869804E-5</v>
      </c>
      <c r="DD446" s="223">
        <f t="shared" ca="1" si="957"/>
        <v>5.6052580745328398E-5</v>
      </c>
      <c r="DE446" s="223">
        <f t="shared" ca="1" si="958"/>
        <v>-2.4541690799673856E-5</v>
      </c>
      <c r="DF446" s="223">
        <f t="shared" ca="1" si="959"/>
        <v>-3.18594706864849E-5</v>
      </c>
      <c r="DG446" s="223">
        <f t="shared" ca="1" si="960"/>
        <v>5.5948641813206612E-5</v>
      </c>
      <c r="DH446" s="223">
        <f t="shared" ca="1" si="961"/>
        <v>-2.3294498128398187E-5</v>
      </c>
      <c r="DI446" s="223">
        <f t="shared" ca="1" si="962"/>
        <v>-3.2985009780431249E-5</v>
      </c>
      <c r="DJ446" s="223">
        <f t="shared" ca="1" si="963"/>
        <v>5.5811001511310985E-5</v>
      </c>
      <c r="DK446" s="223">
        <f t="shared" ca="1" si="964"/>
        <v>-2.2033273722485911E-5</v>
      </c>
      <c r="DL446" s="223">
        <f t="shared" ca="1" si="965"/>
        <v>-3.4090679937876124E-5</v>
      </c>
      <c r="DM446" s="223">
        <f t="shared" ca="1" si="966"/>
        <v>5.5639742749012889E-5</v>
      </c>
      <c r="DN446" s="223">
        <f t="shared" ca="1" si="967"/>
        <v>-2.0758777296361845E-5</v>
      </c>
      <c r="DO446" s="223">
        <f t="shared" ca="1" si="968"/>
        <v>-3.5175815144459034E-5</v>
      </c>
      <c r="DP446" s="223">
        <f t="shared" ca="1" si="969"/>
        <v>5.5434968686186574E-5</v>
      </c>
      <c r="DQ446" s="223">
        <f t="shared" ca="1" si="970"/>
        <v>-1.9471776559013661E-5</v>
      </c>
      <c r="DR446" s="223">
        <f t="shared" ca="1" si="971"/>
        <v>-3.6239761755306135E-5</v>
      </c>
      <c r="DS446" s="223">
        <f t="shared" ca="1" si="972"/>
        <v>5.5196802671070674E-5</v>
      </c>
      <c r="DT446" s="223">
        <f t="shared" ca="1" si="973"/>
        <v>-1.8173046751562938E-5</v>
      </c>
      <c r="DU446" s="223">
        <f t="shared" ca="1" si="974"/>
        <v>-3.7281878888765033E-5</v>
      </c>
      <c r="DV446" s="223">
        <f t="shared" ca="1" si="975"/>
        <v>5.4925388165967407E-5</v>
      </c>
      <c r="DW446" s="223">
        <f t="shared" ca="1" si="976"/>
        <v>-1.6863370180284576E-5</v>
      </c>
      <c r="DX446" s="223">
        <f t="shared" ca="1" si="977"/>
        <v>-3.8301538812440565E-5</v>
      </c>
      <c r="DY446" s="223">
        <f t="shared" ca="1" si="978"/>
        <v>5.4620888660825552E-5</v>
      </c>
      <c r="DZ446" s="223">
        <f t="shared" ca="1" si="979"/>
        <v>-1.5543535745368574E-5</v>
      </c>
      <c r="EA446" s="223">
        <f t="shared" ca="1" si="980"/>
        <v>-3.929812732132225E-5</v>
      </c>
      <c r="EB446" s="223">
        <f t="shared" ca="1" si="981"/>
        <v>5.4283487574760238E-5</v>
      </c>
      <c r="EC446" s="223">
        <f t="shared" ca="1" si="982"/>
        <v>-1.4214338465732868E-5</v>
      </c>
      <c r="ED446" s="223">
        <f t="shared" ca="1" si="983"/>
        <v>-4.027104410775607E-5</v>
      </c>
      <c r="EE446" s="223">
        <f t="shared" ca="1" si="984"/>
        <v>5.391338814557102E-5</v>
      </c>
      <c r="EF446" s="223">
        <f t="shared" ca="1" si="985"/>
        <v>-1.2876579000113767E-5</v>
      </c>
      <c r="EG446" s="223">
        <f t="shared" ca="1" si="986"/>
        <v>-4.1219703123050735E-5</v>
      </c>
      <c r="EH446" s="223">
        <f t="shared" ca="1" si="987"/>
        <v>5.351081330731438E-5</v>
      </c>
      <c r="EI446" s="223">
        <f t="shared" ca="1" si="988"/>
        <v>-1.1531063164788174E-5</v>
      </c>
      <c r="EJ446" s="223">
        <f t="shared" ca="1" si="989"/>
        <v>-4.2143532930490204E-5</v>
      </c>
      <c r="EK446" s="223">
        <f t="shared" ca="1" si="990"/>
        <v>5.3076005556018615E-5</v>
      </c>
      <c r="EL446" s="223">
        <f t="shared" ca="1" si="991"/>
        <v>-1.017860144818947E-5</v>
      </c>
      <c r="EM446" s="223">
        <f t="shared" ca="1" si="992"/>
        <v>-4.3041977049538413E-5</v>
      </c>
      <c r="EN446" s="223">
        <f t="shared" ca="1" si="993"/>
        <v>5.2609226803616602E-5</v>
      </c>
      <c r="EO446" s="223">
        <f t="shared" ca="1" si="994"/>
        <v>-8.8200085226807981E-6</v>
      </c>
      <c r="EP446" s="223">
        <f t="shared" ca="1" si="995"/>
        <v>-4.3914494291055196E-5</v>
      </c>
      <c r="EQ446" s="223">
        <f t="shared" ca="1" si="996"/>
        <v>5.2110758220173835E-5</v>
      </c>
      <c r="ER446" s="223">
        <f t="shared" ca="1" si="997"/>
        <v>-7.4561027538362669E-6</v>
      </c>
      <c r="ES446" s="223">
        <f t="shared" ca="1" si="998"/>
        <v>-4.476055908328173E-5</v>
      </c>
      <c r="ET446" s="223">
        <f t="shared" ca="1" si="999"/>
        <v>5.158090006452476E-5</v>
      </c>
      <c r="EU446" s="223">
        <f t="shared" ca="1" si="1000"/>
        <v>-6.0877057074976351E-6</v>
      </c>
      <c r="EV446" s="223">
        <f t="shared" ca="1" si="1001"/>
        <v>-4.5579661788419656E-5</v>
      </c>
      <c r="EW446" s="223">
        <f t="shared" ca="1" si="1002"/>
        <v>5.1019971503412148E-5</v>
      </c>
      <c r="EX446" s="223">
        <f t="shared" ca="1" si="1003"/>
        <v>-4.71564165487478E-6</v>
      </c>
      <c r="EY446" s="223">
        <f t="shared" ca="1" si="1004"/>
        <v>-4.6371309009629598E-5</v>
      </c>
      <c r="EZ446" s="223">
        <f t="shared" ca="1" si="1005"/>
        <v>5.0428310419225527E-5</v>
      </c>
      <c r="FA446" s="223">
        <f t="shared" ca="1" si="1006"/>
        <v>-3.3407370760450506E-6</v>
      </c>
      <c r="FB446" s="223">
        <f t="shared" ca="1" si="1007"/>
        <v>-4.7135023888228853E-5</v>
      </c>
      <c r="FC446" s="223">
        <f t="shared" ca="1" si="1008"/>
        <v>4.9806273206476936E-5</v>
      </c>
      <c r="FD446" s="223">
        <f t="shared" ca="1" si="1009"/>
        <v>-1.9638201621220971E-6</v>
      </c>
      <c r="FE446" s="223">
        <f t="shared" ca="1" si="1010"/>
        <v>-4.7870346390928142E-5</v>
      </c>
      <c r="FF446" s="223">
        <f t="shared" ca="1" si="1011"/>
        <v>4.9154234557126703E-5</v>
      </c>
      <c r="FG446" s="223">
        <f t="shared" ca="1" si="1012"/>
        <v>-5.8572031636545211E-7</v>
      </c>
      <c r="FH446" s="223">
        <f t="shared" ca="1" si="1013"/>
        <v>-4.8576833586949132E-5</v>
      </c>
      <c r="FI446" s="223">
        <f t="shared" ca="1" si="1014"/>
        <v>4.847258723487453E-5</v>
      </c>
      <c r="FJ446" s="223">
        <f t="shared" ca="1" si="1015"/>
        <v>7.9273234541147502E-7</v>
      </c>
      <c r="FK446" s="223">
        <f t="shared" ca="1" si="1016"/>
        <v>-4.9254059914823712E-5</v>
      </c>
      <c r="FL446" s="223">
        <f t="shared" ca="1" si="1017"/>
        <v>4.7761741838577213E-5</v>
      </c>
      <c r="FM446" s="223">
        <f t="shared" ca="1" si="1018"/>
        <v>2.1707074948624978E-6</v>
      </c>
      <c r="FN446" s="223">
        <f t="shared" ca="1" si="1019"/>
        <v>-4.9901617438731967E-5</v>
      </c>
      <c r="FO446" s="223">
        <f t="shared" ca="1" si="1020"/>
        <v>4.7022126554924544E-5</v>
      </c>
      <c r="FP446" s="223">
        <f t="shared" ca="1" si="1021"/>
        <v>3.5473750912866051E-6</v>
      </c>
      <c r="FQ446" s="223">
        <f t="shared" ca="1" si="1022"/>
        <v>-5.0519116094236846E-5</v>
      </c>
      <c r="FR446" s="223">
        <f t="shared" ca="1" si="1023"/>
        <v>4.6254186900505795E-5</v>
      </c>
      <c r="FS446" s="223">
        <f t="shared" ca="1" si="1024"/>
        <v>4.9219058816006208E-6</v>
      </c>
      <c r="FT446" s="223">
        <f t="shared" ca="1" si="1025"/>
        <v>-5.1106183923239345E-5</v>
      </c>
      <c r="FU446" s="223">
        <f t="shared" ca="1" si="1026"/>
        <v>4.5458385453451801E-5</v>
      </c>
      <c r="FV446" s="223">
        <f t="shared" ca="1" si="1027"/>
        <v>6.2934718998566533E-6</v>
      </c>
      <c r="FW446" s="223">
        <f t="shared" ca="1" si="1028"/>
        <v>-5.1662467298028446E-5</v>
      </c>
      <c r="FX446" s="223">
        <f t="shared" ca="1" si="1029"/>
        <v>4.4635201574801022E-5</v>
      </c>
      <c r="FY446" s="223">
        <f t="shared" ca="1" si="1030"/>
        <v>7.6612469659651072E-6</v>
      </c>
      <c r="FZ446" s="223">
        <f t="shared" ca="1" si="1031"/>
        <v>-5.2187631134301336E-5</v>
      </c>
      <c r="GA446" s="223">
        <f t="shared" ca="1" si="1032"/>
        <v>4.3785131119739295E-5</v>
      </c>
      <c r="GB446" s="223">
        <f t="shared" ca="1" si="1033"/>
        <v>9.0244071833737464E-6</v>
      </c>
      <c r="GC446" s="223">
        <f t="shared" ca="1" si="1034"/>
        <v>-5.2681359093001298E-5</v>
      </c>
      <c r="GD446" s="223">
        <f t="shared" ca="1" si="1035"/>
        <v>4.2908686138920532E-5</v>
      </c>
      <c r="GE446" s="223">
        <f t="shared" ca="1" si="1036"/>
        <v>1.0382131435342597E-5</v>
      </c>
      <c r="GF446" s="223">
        <f t="shared" ca="1" si="1037"/>
        <v>-5.3143353770865402E-5</v>
      </c>
      <c r="GG446" s="223">
        <f t="shared" ca="1" si="1038"/>
        <v>4.200639457003284E-5</v>
      </c>
      <c r="GH446" s="223">
        <f t="shared" ca="1" si="1039"/>
        <v>1.1733601879544537E-5</v>
      </c>
      <c r="GI446" s="223">
        <f t="shared" ca="1" si="1040"/>
        <v>-5.3573336879575969E-5</v>
      </c>
      <c r="GJ446" s="223">
        <f t="shared" ca="1" si="1041"/>
        <v>4.1078799919776463E-5</v>
      </c>
      <c r="GK446" s="223">
        <f t="shared" ca="1" si="1042"/>
        <v>1.3078004440721898E-5</v>
      </c>
      <c r="GL446" s="223">
        <f t="shared" ca="1" si="1043"/>
        <v>-5.3971049413387311E-5</v>
      </c>
      <c r="GM446" s="223">
        <f t="shared" ca="1" si="1044"/>
        <v>4.0126460936481476E-5</v>
      </c>
      <c r="GN446" s="223">
        <f t="shared" ca="1" si="1045"/>
        <v>1.441452930104534E-5</v>
      </c>
      <c r="GO446" s="223">
        <f t="shared" ca="1" si="1046"/>
        <v>-5.4336251805138633E-5</v>
      </c>
      <c r="GP446" s="223">
        <f t="shared" ca="1" si="1047"/>
        <v>3.9149951273545586E-5</v>
      </c>
      <c r="GQ446" s="223">
        <f t="shared" ca="1" si="1048"/>
        <v>1.5742371387908714E-5</v>
      </c>
      <c r="GR446" s="223">
        <f t="shared" ca="1" si="1049"/>
        <v>-5.4668724070565915E-5</v>
      </c>
      <c r="GS446" s="223">
        <f t="shared" ca="1" si="1050"/>
        <v>3.8149859143873513E-5</v>
      </c>
      <c r="GT446" s="223">
        <f t="shared" ca="1" si="1051"/>
        <v>1.7060730858893207E-5</v>
      </c>
      <c r="GU446" s="223">
        <f t="shared" ca="1" si="1052"/>
        <v>-5.4968265940809054E-5</v>
      </c>
      <c r="GV446" s="223">
        <f t="shared" ca="1" si="1053"/>
        <v>3.7126786965565932E-5</v>
      </c>
      <c r="GW446" s="223">
        <f t="shared" ca="1" si="1054"/>
        <v>1.8368813583553149E-5</v>
      </c>
      <c r="GX446" s="223">
        <f t="shared" ca="1" si="1055"/>
        <v>-5.5234696983044616E-5</v>
      </c>
      <c r="GY446" s="223">
        <f t="shared" ca="1" si="1056"/>
        <v>3.608135099905264E-5</v>
      </c>
      <c r="GZ446" s="223">
        <f t="shared" ca="1" si="1057"/>
        <v>1.9665831621761508E-5</v>
      </c>
      <c r="HA446" s="223">
        <f t="shared" ca="1" si="1058"/>
        <v>-5.5467856709175995E-5</v>
      </c>
      <c r="HB446" s="223">
        <f t="shared" ca="1" si="1059"/>
        <v>3.5014180975866177E-5</v>
      </c>
      <c r="HC446" s="223">
        <f t="shared" ca="1" si="1060"/>
        <v>2.095100369835375E-5</v>
      </c>
      <c r="HD446" s="223">
        <f t="shared" ca="1" si="1061"/>
        <v>-5.5667604672502994E-5</v>
      </c>
      <c r="HE446" s="223">
        <f t="shared" ca="1" si="1062"/>
        <v>3.3925919719321892E-5</v>
      </c>
      <c r="HF446" s="223">
        <f t="shared" ca="1" si="1063"/>
        <v>2.2223555673729544E-5</v>
      </c>
      <c r="HG446" s="223">
        <f t="shared" ca="1" si="1064"/>
        <v>-5.5833820552320636E-5</v>
      </c>
      <c r="HH446" s="223">
        <f t="shared" ca="1" si="1065"/>
        <v>3.2817222757313058E-5</v>
      </c>
      <c r="HI446" s="223">
        <f t="shared" ca="1" si="1066"/>
        <v>2.3482721010156815E-5</v>
      </c>
      <c r="HJ446" s="223">
        <f t="shared" ca="1" si="1067"/>
        <v>-5.5966404226398636E-5</v>
      </c>
      <c r="HK446" s="223">
        <f t="shared" ca="1" si="1068"/>
        <v>3.1688757927430255E-5</v>
      </c>
      <c r="HL446" s="223">
        <f t="shared" ca="1" si="1069"/>
        <v>2.472774123352307E-5</v>
      </c>
      <c r="HM446" s="223">
        <f t="shared" ca="1" si="1070"/>
        <v>-5.606527583128953E-5</v>
      </c>
      <c r="HN446" s="223">
        <f t="shared" ca="1" si="1071"/>
        <v>3.0541204974688289E-5</v>
      </c>
      <c r="HO446" s="223">
        <f t="shared" ca="1" si="1072"/>
        <v>2.5957866390202916E-5</v>
      </c>
      <c r="HP446" s="223">
        <f t="shared" ca="1" si="1073"/>
        <v>-5.6130375810435139E-5</v>
      </c>
      <c r="HQ446" s="223">
        <f t="shared" ca="1" si="1074"/>
        <v>2.9375255142081449E-5</v>
      </c>
      <c r="HR446" s="223">
        <f t="shared" ca="1" si="1075"/>
        <v>2.7172355498793601E-5</v>
      </c>
      <c r="HS446" s="223">
        <f t="shared" ca="1" si="1076"/>
        <v>-5.6161664950042531E-5</v>
      </c>
      <c r="HT446" s="223">
        <f t="shared" ca="1" si="1077"/>
        <v>2.8191610754188579E-5</v>
      </c>
      <c r="HU446" s="223">
        <f t="shared" ca="1" si="1078"/>
        <v>2.837047699647166E-5</v>
      </c>
      <c r="HV446" s="223">
        <f t="shared" ca="1" si="1079"/>
        <v>-5.6159124402703988E-5</v>
      </c>
      <c r="HW446" s="223">
        <f t="shared" ca="1" si="1080"/>
        <v>2.6990984794126842E-5</v>
      </c>
      <c r="HX446" s="223">
        <f t="shared" ca="1" si="1081"/>
        <v>2.9551509179650234E-5</v>
      </c>
      <c r="HY446" s="223">
        <f t="shared" ca="1" si="1082"/>
        <v>-5.6122755698750093E-5</v>
      </c>
      <c r="HZ446" s="223">
        <f t="shared" ca="1" si="1083"/>
        <v>2.5774100474085829E-5</v>
      </c>
      <c r="IA446" s="223">
        <f t="shared" ca="1" si="1084"/>
        <v>3.0714740638698365E-5</v>
      </c>
      <c r="IB446" s="223">
        <f t="shared" ca="1" si="1085"/>
        <v>-5.6052580745328371E-5</v>
      </c>
      <c r="IC446" s="223">
        <f t="shared" ca="1" si="1086"/>
        <v>2.4541690799674944E-5</v>
      </c>
      <c r="ID446" s="223">
        <f t="shared" ca="1" si="1087"/>
        <v>3.1859470686483903E-5</v>
      </c>
      <c r="IE446" s="223">
        <f t="shared" ca="1" si="1088"/>
        <v>-3.6745743827756009E-5</v>
      </c>
      <c r="IF446" s="223">
        <f t="shared" ca="1" si="1089"/>
        <v>2.3294498128396388E-5</v>
      </c>
      <c r="IG446" s="223">
        <f t="shared" ca="1" si="1090"/>
        <v>3.2985009780432855E-5</v>
      </c>
      <c r="IH446" s="223">
        <f t="shared" ca="1" si="1091"/>
        <v>-5.5811001511310938E-5</v>
      </c>
      <c r="II446" s="223">
        <f t="shared" ca="1" si="1092"/>
        <v>2.2033273722485559E-5</v>
      </c>
      <c r="IJ446" s="223">
        <f t="shared" ca="1" si="1093"/>
        <v>3.4090679937876429E-5</v>
      </c>
      <c r="IK446" s="223">
        <f t="shared" ca="1" si="1094"/>
        <v>-5.5639742749012834E-5</v>
      </c>
      <c r="IL446" s="223">
        <f t="shared" ca="1" si="1095"/>
        <v>2.0758777296361496E-5</v>
      </c>
      <c r="IM446" s="223">
        <f t="shared" ca="1" si="1096"/>
        <v>3.5175815144458085E-5</v>
      </c>
      <c r="IN446" s="223">
        <f t="shared" ca="1" si="1097"/>
        <v>-5.5434968686186777E-5</v>
      </c>
      <c r="IO446" s="223">
        <f t="shared" ca="1" si="1098"/>
        <v>1.9471776559011801E-5</v>
      </c>
      <c r="IP446" s="223">
        <f t="shared" ca="1" si="1099"/>
        <v>3.6239761755307646E-5</v>
      </c>
      <c r="IQ446" s="223">
        <f t="shared" ca="1" si="1100"/>
        <v>-5.5196802671070606E-5</v>
      </c>
      <c r="IR446" s="223">
        <f t="shared" ca="1" si="1101"/>
        <v>1.8173046751565591E-5</v>
      </c>
      <c r="IS446" s="223">
        <f t="shared" ca="1" si="1102"/>
        <v>3.728187888876771E-5</v>
      </c>
      <c r="IT446" s="223">
        <f t="shared" ca="1" si="1103"/>
        <v>-5.4925388165966655E-5</v>
      </c>
      <c r="IU446" s="223">
        <f t="shared" ca="1" si="1104"/>
        <v>1.6863370180281157E-5</v>
      </c>
      <c r="IV446" s="223">
        <f t="shared" ca="1" si="1105"/>
        <v>3.8301538812442015E-5</v>
      </c>
      <c r="IW446" s="223">
        <f t="shared" ca="1" si="1106"/>
        <v>-5.4620888660824725E-5</v>
      </c>
      <c r="IX446" s="223">
        <f t="shared" ca="1" si="1107"/>
        <v>1.5543535745368208E-5</v>
      </c>
      <c r="IY446" s="223">
        <f t="shared" ca="1" si="1108"/>
        <v>3.9298127321322527E-5</v>
      </c>
      <c r="IZ446" s="223">
        <f t="shared" ca="1" si="1109"/>
        <v>-5.4283487574760143E-5</v>
      </c>
      <c r="JA446" s="223">
        <f t="shared" ca="1" si="1110"/>
        <v>1.4214338465732488E-5</v>
      </c>
      <c r="JB446" s="223">
        <f t="shared" ca="1" si="1111"/>
        <v>4.0271044107756335E-5</v>
      </c>
    </row>
    <row r="447" spans="2:262">
      <c r="B447" s="230">
        <v>86</v>
      </c>
      <c r="C447" s="229">
        <f t="shared" si="1112"/>
        <v>1.6796875000000011E-3</v>
      </c>
      <c r="D447" s="226">
        <f t="shared" ca="1" si="855"/>
        <v>57.812284775728592</v>
      </c>
      <c r="E447" s="225">
        <f ca="1">CN361</f>
        <v>-0.28771522427141139</v>
      </c>
      <c r="F447" s="224">
        <v>86</v>
      </c>
      <c r="G447" s="223">
        <f t="shared" ca="1" si="856"/>
        <v>-9.9984015745211216E-5</v>
      </c>
      <c r="H447" s="223">
        <f t="shared" ca="1" si="857"/>
        <v>2.4750962441947232E-4</v>
      </c>
      <c r="I447" s="223">
        <f t="shared" ca="1" si="858"/>
        <v>-1.5450673851135746E-4</v>
      </c>
      <c r="J447" s="223">
        <f t="shared" ca="1" si="859"/>
        <v>-8.8644947889405571E-5</v>
      </c>
      <c r="K447" s="223">
        <f t="shared" ca="1" si="860"/>
        <v>2.4565196044897447E-4</v>
      </c>
      <c r="L447" s="223">
        <f t="shared" ca="1" si="861"/>
        <v>-1.6393574607711953E-4</v>
      </c>
      <c r="M447" s="223">
        <f t="shared" ca="1" si="862"/>
        <v>-7.7092326589753898E-5</v>
      </c>
      <c r="N447" s="223">
        <f t="shared" ca="1" si="863"/>
        <v>2.4320249938918461E-4</v>
      </c>
      <c r="O447" s="223">
        <f t="shared" ca="1" si="864"/>
        <v>-1.7296981807150662E-4</v>
      </c>
      <c r="P447" s="223">
        <f t="shared" ca="1" si="865"/>
        <v>-6.5353983122857235E-5</v>
      </c>
      <c r="Q447" s="223">
        <f t="shared" ca="1" si="866"/>
        <v>2.4016714220634322E-4</v>
      </c>
      <c r="R447" s="223">
        <f t="shared" ca="1" si="867"/>
        <v>-1.8158719062379215E-4</v>
      </c>
      <c r="S447" s="223">
        <f t="shared" ca="1" si="868"/>
        <v>-5.3458196186284302E-5</v>
      </c>
      <c r="T447" s="223">
        <f t="shared" ca="1" si="869"/>
        <v>2.3655320134176932E-4</v>
      </c>
      <c r="U447" s="223">
        <f t="shared" ca="1" si="870"/>
        <v>-1.8976710372870556E-4</v>
      </c>
      <c r="V447" s="223">
        <f t="shared" ca="1" si="871"/>
        <v>-4.1433623772714519E-5</v>
      </c>
      <c r="W447" s="223">
        <f t="shared" ca="1" si="872"/>
        <v>2.3236938309554973E-4</v>
      </c>
      <c r="X447" s="223">
        <f t="shared" ca="1" si="873"/>
        <v>-1.9748985125910245E-4</v>
      </c>
      <c r="Y447" s="223">
        <f t="shared" ca="1" si="874"/>
        <v>-2.9309234130319461E-5</v>
      </c>
      <c r="Z447" s="223">
        <f t="shared" ca="1" si="875"/>
        <v>2.2762576665229917E-4</v>
      </c>
      <c r="AA447" s="223">
        <f t="shared" ca="1" si="876"/>
        <v>-2.0473682843974707E-4</v>
      </c>
      <c r="AB447" s="223">
        <f t="shared" ca="1" si="877"/>
        <v>-1.7114235975718741E-5</v>
      </c>
      <c r="AC447" s="223">
        <f t="shared" ca="1" si="878"/>
        <v>2.2233377979952081E-4</v>
      </c>
      <c r="AD447" s="223">
        <f t="shared" ca="1" si="879"/>
        <v>-2.1149057666785217E-4</v>
      </c>
      <c r="AE447" s="223">
        <f t="shared" ca="1" si="880"/>
        <v>-4.8780081276207448E-6</v>
      </c>
      <c r="AF447" s="223">
        <f t="shared" ca="1" si="881"/>
        <v>2.1650617139706553E-4</v>
      </c>
      <c r="AG447" s="223">
        <f t="shared" ca="1" si="882"/>
        <v>-2.1773482557237777E-4</v>
      </c>
      <c r="AH447" s="223">
        <f t="shared" ca="1" si="883"/>
        <v>7.3699712693180147E-6</v>
      </c>
      <c r="AI447" s="223">
        <f t="shared" ca="1" si="884"/>
        <v>2.1015698066401459E-4</v>
      </c>
      <c r="AJ447" s="223">
        <f t="shared" ca="1" si="885"/>
        <v>-2.2345453221078124E-4</v>
      </c>
      <c r="AK447" s="223">
        <f t="shared" ca="1" si="886"/>
        <v>1.9600195759937478E-5</v>
      </c>
      <c r="AL447" s="223">
        <f t="shared" ca="1" si="887"/>
        <v>2.0330150335696665E-4</v>
      </c>
      <c r="AM447" s="223">
        <f t="shared" ca="1" si="888"/>
        <v>-2.286359173087836E-4</v>
      </c>
      <c r="AN447" s="223">
        <f t="shared" ca="1" si="889"/>
        <v>3.1783201662195112E-5</v>
      </c>
      <c r="AO447" s="223">
        <f t="shared" ca="1" si="890"/>
        <v>1.9595625492122321E-4</v>
      </c>
      <c r="AP447" s="223">
        <f t="shared" ca="1" si="891"/>
        <v>-2.3326649845584923E-4</v>
      </c>
      <c r="AQ447" s="223">
        <f t="shared" ca="1" si="892"/>
        <v>4.3889639047768817E-5</v>
      </c>
      <c r="AR447" s="223">
        <f t="shared" ca="1" si="893"/>
        <v>1.8813893070363378E-4</v>
      </c>
      <c r="AS447" s="223">
        <f t="shared" ca="1" si="894"/>
        <v>-2.373351201764012E-4</v>
      </c>
      <c r="AT447" s="223">
        <f t="shared" ca="1" si="895"/>
        <v>5.5890342448598119E-5</v>
      </c>
      <c r="AU447" s="223">
        <f t="shared" ca="1" si="896"/>
        <v>1.7986836332295529E-4</v>
      </c>
      <c r="AV447" s="223">
        <f t="shared" ca="1" si="897"/>
        <v>-2.4083198080434686E-4</v>
      </c>
      <c r="AW447" s="223">
        <f t="shared" ca="1" si="898"/>
        <v>6.7756401119052951E-5</v>
      </c>
      <c r="AX447" s="223">
        <f t="shared" ca="1" si="899"/>
        <v>1.7116447730042386E-4</v>
      </c>
      <c r="AY447" s="223">
        <f t="shared" ca="1" si="900"/>
        <v>-2.4374865609614476E-4</v>
      </c>
      <c r="AZ447" s="223">
        <f t="shared" ca="1" si="901"/>
        <v>7.9459228684452193E-5</v>
      </c>
      <c r="BA447" s="223">
        <f t="shared" ca="1" si="902"/>
        <v>1.6204824105983559E-4</v>
      </c>
      <c r="BB447" s="223">
        <f t="shared" ca="1" si="903"/>
        <v>-2.4607811952554636E-4</v>
      </c>
      <c r="BC447" s="223">
        <f t="shared" ca="1" si="904"/>
        <v>9.0970632008144148E-5</v>
      </c>
      <c r="BD447" s="223">
        <f t="shared" ca="1" si="905"/>
        <v>1.5254161641278715E-4</v>
      </c>
      <c r="BE447" s="223">
        <f t="shared" ca="1" si="906"/>
        <v>-2.4781475921111337E-4</v>
      </c>
      <c r="BF447" s="223">
        <f t="shared" ca="1" si="907"/>
        <v>1.0226287911124545E-4</v>
      </c>
      <c r="BG447" s="223">
        <f t="shared" ca="1" si="908"/>
        <v>1.4266750565073279E-4</v>
      </c>
      <c r="BH447" s="223">
        <f t="shared" ca="1" si="909"/>
        <v>-2.489543914357315E-4</v>
      </c>
      <c r="BI447" s="223">
        <f t="shared" ca="1" si="910"/>
        <v>1.1330876598139415E-4</v>
      </c>
      <c r="BJ447" s="223">
        <f t="shared" ca="1" si="911"/>
        <v>1.3244969637136815E-4</v>
      </c>
      <c r="BK447" s="223">
        <f t="shared" ca="1" si="912"/>
        <v>-2.4949427072555168E-4</v>
      </c>
      <c r="BL447" s="223">
        <f t="shared" ca="1" si="913"/>
        <v>1.2408168210961795E-4</v>
      </c>
      <c r="BM447" s="223">
        <f t="shared" ca="1" si="914"/>
        <v>1.2191280417222175E-4</v>
      </c>
      <c r="BN447" s="223">
        <f t="shared" ca="1" si="915"/>
        <v>-2.4943309646407693E-4</v>
      </c>
      <c r="BO447" s="223">
        <f t="shared" ca="1" si="916"/>
        <v>1.3455567459736499E-4</v>
      </c>
      <c r="BP447" s="223">
        <f t="shared" ca="1" si="917"/>
        <v>1.1108221334952079E-4</v>
      </c>
      <c r="BQ447" s="223">
        <f t="shared" ca="1" si="918"/>
        <v>-2.4877101602546108E-4</v>
      </c>
      <c r="BR447" s="223">
        <f t="shared" ca="1" si="919"/>
        <v>1.4470551067932781E-4</v>
      </c>
      <c r="BS447" s="223">
        <f t="shared" ca="1" si="920"/>
        <v>9.9984015745214469E-5</v>
      </c>
      <c r="BT447" s="223">
        <f t="shared" ca="1" si="921"/>
        <v>-2.4750962441947297E-4</v>
      </c>
      <c r="BU447" s="223">
        <f t="shared" ca="1" si="922"/>
        <v>1.5450673851135816E-4</v>
      </c>
      <c r="BV447" s="223">
        <f t="shared" ca="1" si="923"/>
        <v>8.8644947889405951E-5</v>
      </c>
      <c r="BW447" s="223">
        <f t="shared" ca="1" si="924"/>
        <v>-2.4565196044897485E-4</v>
      </c>
      <c r="BX447" s="223">
        <f t="shared" ca="1" si="925"/>
        <v>1.6393574607711717E-4</v>
      </c>
      <c r="BY447" s="223">
        <f t="shared" ca="1" si="926"/>
        <v>7.7092326589758099E-5</v>
      </c>
      <c r="BZ447" s="223">
        <f t="shared" ca="1" si="927"/>
        <v>-2.4320249938918428E-4</v>
      </c>
      <c r="CA447" s="223">
        <f t="shared" ca="1" si="928"/>
        <v>1.7296981807150632E-4</v>
      </c>
      <c r="CB447" s="223">
        <f t="shared" ca="1" si="929"/>
        <v>6.5353983122858495E-5</v>
      </c>
      <c r="CC447" s="223">
        <f t="shared" ca="1" si="930"/>
        <v>-2.4016714220634382E-4</v>
      </c>
      <c r="CD447" s="223">
        <f t="shared" ca="1" si="931"/>
        <v>1.8158719062378941E-4</v>
      </c>
      <c r="CE447" s="223">
        <f t="shared" ca="1" si="932"/>
        <v>5.3458196186289926E-5</v>
      </c>
      <c r="CF447" s="223">
        <f t="shared" ca="1" si="933"/>
        <v>-2.3655320134176918E-4</v>
      </c>
      <c r="CG447" s="223">
        <f t="shared" ca="1" si="934"/>
        <v>1.8976710372870523E-4</v>
      </c>
      <c r="CH447" s="223">
        <f t="shared" ca="1" si="935"/>
        <v>4.1433623772716715E-5</v>
      </c>
      <c r="CI447" s="223">
        <f t="shared" ca="1" si="936"/>
        <v>-2.323693830955512E-4</v>
      </c>
      <c r="CJ447" s="223">
        <f t="shared" ca="1" si="937"/>
        <v>1.9748985125909893E-4</v>
      </c>
      <c r="CK447" s="223">
        <f t="shared" ca="1" si="938"/>
        <v>2.930923413031812E-5</v>
      </c>
      <c r="CL447" s="223">
        <f t="shared" ca="1" si="939"/>
        <v>-2.2762576665229933E-4</v>
      </c>
      <c r="CM447" s="223">
        <f t="shared" ca="1" si="940"/>
        <v>2.047368284397458E-4</v>
      </c>
      <c r="CN447" s="223">
        <f t="shared" ca="1" si="941"/>
        <v>1.7114235975720937E-5</v>
      </c>
      <c r="CO447" s="223">
        <f t="shared" ca="1" si="942"/>
        <v>-2.2233377979952266E-4</v>
      </c>
      <c r="CP447" s="223">
        <f t="shared" ca="1" si="943"/>
        <v>2.114905766678491E-4</v>
      </c>
      <c r="CQ447" s="223">
        <f t="shared" ca="1" si="944"/>
        <v>4.8780081276211514E-6</v>
      </c>
      <c r="CR447" s="223">
        <f t="shared" ca="1" si="945"/>
        <v>-2.1650617139706661E-4</v>
      </c>
      <c r="CS447" s="223">
        <f t="shared" ca="1" si="946"/>
        <v>2.1773482557237671E-4</v>
      </c>
      <c r="CT447" s="223">
        <f t="shared" ca="1" si="947"/>
        <v>-7.3699712693140167E-6</v>
      </c>
      <c r="CU447" s="223">
        <f t="shared" ca="1" si="948"/>
        <v>-2.1015698066401771E-4</v>
      </c>
      <c r="CV447" s="223">
        <f t="shared" ca="1" si="949"/>
        <v>2.2345453221078187E-4</v>
      </c>
      <c r="CW447" s="223">
        <f t="shared" ca="1" si="950"/>
        <v>-1.9600195759935269E-5</v>
      </c>
      <c r="CX447" s="223">
        <f t="shared" ca="1" si="951"/>
        <v>-2.0330150335696792E-4</v>
      </c>
      <c r="CY447" s="223">
        <f t="shared" ca="1" si="952"/>
        <v>2.2863591730878273E-4</v>
      </c>
      <c r="CZ447" s="223">
        <f t="shared" ca="1" si="953"/>
        <v>-3.1783201662189379E-5</v>
      </c>
      <c r="DA447" s="223">
        <f t="shared" ca="1" si="954"/>
        <v>-1.9595625492122235E-4</v>
      </c>
      <c r="DB447" s="223">
        <f t="shared" ca="1" si="955"/>
        <v>2.3326649845584844E-4</v>
      </c>
      <c r="DC447" s="223">
        <f t="shared" ca="1" si="956"/>
        <v>-4.3889639047766648E-5</v>
      </c>
      <c r="DD447" s="223">
        <f t="shared" ca="1" si="957"/>
        <v>-1.8813893070363522E-4</v>
      </c>
      <c r="DE447" s="223">
        <f t="shared" ca="1" si="958"/>
        <v>2.3733512017639941E-4</v>
      </c>
      <c r="DF447" s="223">
        <f t="shared" ca="1" si="959"/>
        <v>-5.5890342448599434E-5</v>
      </c>
      <c r="DG447" s="223">
        <f t="shared" ca="1" si="960"/>
        <v>-1.7986836332295434E-4</v>
      </c>
      <c r="DH447" s="223">
        <f t="shared" ca="1" si="961"/>
        <v>2.4083198080434627E-4</v>
      </c>
      <c r="DI447" s="223">
        <f t="shared" ca="1" si="962"/>
        <v>-6.7756401119050837E-5</v>
      </c>
      <c r="DJ447" s="223">
        <f t="shared" ca="1" si="963"/>
        <v>-1.7116447730042549E-4</v>
      </c>
      <c r="DK447" s="223">
        <f t="shared" ca="1" si="964"/>
        <v>2.4374865609614354E-4</v>
      </c>
      <c r="DL447" s="223">
        <f t="shared" ca="1" si="965"/>
        <v>-7.9459228684453494E-5</v>
      </c>
      <c r="DM447" s="223">
        <f t="shared" ca="1" si="966"/>
        <v>-1.6204824105983722E-4</v>
      </c>
      <c r="DN447" s="223">
        <f t="shared" ca="1" si="967"/>
        <v>2.4607811952554598E-4</v>
      </c>
      <c r="DO447" s="223">
        <f t="shared" ca="1" si="968"/>
        <v>-9.0970632008142088E-5</v>
      </c>
      <c r="DP447" s="223">
        <f t="shared" ca="1" si="969"/>
        <v>-1.525416164127917E-4</v>
      </c>
      <c r="DQ447" s="223">
        <f t="shared" ca="1" si="970"/>
        <v>2.4781475921111347E-4</v>
      </c>
      <c r="DR447" s="223">
        <f t="shared" ca="1" si="971"/>
        <v>-1.0226287911124345E-4</v>
      </c>
      <c r="DS447" s="223">
        <f t="shared" ca="1" si="972"/>
        <v>-1.4266750565073455E-4</v>
      </c>
      <c r="DT447" s="223">
        <f t="shared" ca="1" si="973"/>
        <v>2.4895439143573128E-4</v>
      </c>
      <c r="DU447" s="223">
        <f t="shared" ca="1" si="974"/>
        <v>-1.1330876598138903E-4</v>
      </c>
      <c r="DV447" s="223">
        <f t="shared" ca="1" si="975"/>
        <v>-1.3244969637137303E-4</v>
      </c>
      <c r="DW447" s="223">
        <f t="shared" ca="1" si="976"/>
        <v>2.4949427072555168E-4</v>
      </c>
      <c r="DX447" s="223">
        <f t="shared" ca="1" si="977"/>
        <v>-1.240816821096099E-4</v>
      </c>
      <c r="DY447" s="223">
        <f t="shared" ca="1" si="978"/>
        <v>-1.2191280417222367E-4</v>
      </c>
      <c r="DZ447" s="223">
        <f t="shared" ca="1" si="979"/>
        <v>2.4943309646407677E-4</v>
      </c>
      <c r="EA447" s="223">
        <f t="shared" ca="1" si="980"/>
        <v>-1.3455567459736315E-4</v>
      </c>
      <c r="EB447" s="223">
        <f t="shared" ca="1" si="981"/>
        <v>-1.1108221334952276E-4</v>
      </c>
      <c r="EC447" s="223">
        <f t="shared" ca="1" si="982"/>
        <v>2.4877101602546178E-4</v>
      </c>
      <c r="ED447" s="223">
        <f t="shared" ca="1" si="983"/>
        <v>-1.4470551067932602E-4</v>
      </c>
      <c r="EE447" s="223">
        <f t="shared" ca="1" si="984"/>
        <v>-9.9984015745209969E-5</v>
      </c>
      <c r="EF447" s="223">
        <f t="shared" ca="1" si="985"/>
        <v>2.4750962441947319E-4</v>
      </c>
      <c r="EG447" s="223">
        <f t="shared" ca="1" si="986"/>
        <v>-1.5450673851135643E-4</v>
      </c>
      <c r="EH447" s="223">
        <f t="shared" ca="1" si="987"/>
        <v>-8.8644947889414638E-5</v>
      </c>
      <c r="EI447" s="223">
        <f t="shared" ca="1" si="988"/>
        <v>2.4565196044897523E-4</v>
      </c>
      <c r="EJ447" s="223">
        <f t="shared" ca="1" si="989"/>
        <v>-1.6393574607712085E-4</v>
      </c>
      <c r="EK447" s="223">
        <f t="shared" ca="1" si="990"/>
        <v>-7.7092326589760186E-5</v>
      </c>
      <c r="EL447" s="223">
        <f t="shared" ca="1" si="991"/>
        <v>2.432024993891848E-4</v>
      </c>
      <c r="EM447" s="223">
        <f t="shared" ca="1" si="992"/>
        <v>-1.7296981807149962E-4</v>
      </c>
      <c r="EN447" s="223">
        <f t="shared" ca="1" si="993"/>
        <v>-6.5353983122860623E-5</v>
      </c>
      <c r="EO447" s="223">
        <f t="shared" ca="1" si="994"/>
        <v>2.4016714220634247E-4</v>
      </c>
      <c r="EP447" s="223">
        <f t="shared" ca="1" si="995"/>
        <v>-1.8158719062378792E-4</v>
      </c>
      <c r="EQ447" s="223">
        <f t="shared" ca="1" si="996"/>
        <v>-5.3458196186285142E-5</v>
      </c>
      <c r="ER447" s="223">
        <f t="shared" ca="1" si="997"/>
        <v>2.3655320134177214E-4</v>
      </c>
      <c r="ES447" s="223">
        <f t="shared" ca="1" si="998"/>
        <v>-1.8976710372870382E-4</v>
      </c>
      <c r="ET447" s="223">
        <f t="shared" ca="1" si="999"/>
        <v>-4.143362377271189E-5</v>
      </c>
      <c r="EU447" s="223">
        <f t="shared" ca="1" si="1000"/>
        <v>2.3236938309555198E-4</v>
      </c>
      <c r="EV447" s="223">
        <f t="shared" ca="1" si="1001"/>
        <v>-1.9748985125910191E-4</v>
      </c>
      <c r="EW447" s="223">
        <f t="shared" ca="1" si="1002"/>
        <v>-2.9309234130327349E-5</v>
      </c>
      <c r="EX447" s="223">
        <f t="shared" ca="1" si="1003"/>
        <v>2.2762576665230025E-4</v>
      </c>
      <c r="EY447" s="223">
        <f t="shared" ca="1" si="1004"/>
        <v>-2.0473682843974049E-4</v>
      </c>
      <c r="EZ447" s="223">
        <f t="shared" ca="1" si="1005"/>
        <v>-1.711423597572316E-5</v>
      </c>
      <c r="FA447" s="223">
        <f t="shared" ca="1" si="1006"/>
        <v>2.2233377979952041E-4</v>
      </c>
      <c r="FB447" s="223">
        <f t="shared" ca="1" si="1007"/>
        <v>-2.1149057666784796E-4</v>
      </c>
      <c r="FC447" s="223">
        <f t="shared" ca="1" si="1008"/>
        <v>-4.8780081276233604E-6</v>
      </c>
      <c r="FD447" s="223">
        <f t="shared" ca="1" si="1009"/>
        <v>2.1650617139707122E-4</v>
      </c>
      <c r="FE447" s="223">
        <f t="shared" ca="1" si="1010"/>
        <v>-2.1773482557237563E-4</v>
      </c>
      <c r="FF447" s="223">
        <f t="shared" ca="1" si="1011"/>
        <v>7.3699712693188956E-6</v>
      </c>
      <c r="FG447" s="223">
        <f t="shared" ca="1" si="1012"/>
        <v>2.101569806640189E-4</v>
      </c>
      <c r="FH447" s="223">
        <f t="shared" ca="1" si="1013"/>
        <v>-2.2345453221078086E-4</v>
      </c>
      <c r="FI447" s="223">
        <f t="shared" ca="1" si="1014"/>
        <v>1.9600195759925999E-5</v>
      </c>
      <c r="FJ447" s="223">
        <f t="shared" ca="1" si="1015"/>
        <v>2.0330150335696919E-4</v>
      </c>
      <c r="FK447" s="223">
        <f t="shared" ca="1" si="1016"/>
        <v>-2.2863591730878469E-4</v>
      </c>
      <c r="FL447" s="223">
        <f t="shared" ca="1" si="1017"/>
        <v>3.1783201662187224E-5</v>
      </c>
      <c r="FM447" s="223">
        <f t="shared" ca="1" si="1018"/>
        <v>1.9595625492122373E-4</v>
      </c>
      <c r="FN447" s="223">
        <f t="shared" ca="1" si="1019"/>
        <v>-2.3326649845584516E-4</v>
      </c>
      <c r="FO447" s="223">
        <f t="shared" ca="1" si="1020"/>
        <v>4.388963904776448E-5</v>
      </c>
      <c r="FP447" s="223">
        <f t="shared" ca="1" si="1021"/>
        <v>1.8813893070363202E-4</v>
      </c>
      <c r="FQ447" s="223">
        <f t="shared" ca="1" si="1022"/>
        <v>-2.373351201763987E-4</v>
      </c>
      <c r="FR447" s="223">
        <f t="shared" ca="1" si="1023"/>
        <v>5.5890342448597293E-5</v>
      </c>
      <c r="FS447" s="223">
        <f t="shared" ca="1" si="1024"/>
        <v>1.7986836332296079E-4</v>
      </c>
      <c r="FT447" s="223">
        <f t="shared" ca="1" si="1025"/>
        <v>-2.4083198080434573E-4</v>
      </c>
      <c r="FU447" s="223">
        <f t="shared" ca="1" si="1026"/>
        <v>6.7756401119055539E-5</v>
      </c>
      <c r="FV447" s="223">
        <f t="shared" ca="1" si="1027"/>
        <v>1.7116447730042709E-4</v>
      </c>
      <c r="FW447" s="223">
        <f t="shared" ca="1" si="1028"/>
        <v>-2.4374865609614457E-4</v>
      </c>
      <c r="FX447" s="223">
        <f t="shared" ca="1" si="1029"/>
        <v>7.9459228684444644E-5</v>
      </c>
      <c r="FY447" s="223">
        <f t="shared" ca="1" si="1030"/>
        <v>1.620482410598389E-4</v>
      </c>
      <c r="FZ447" s="223">
        <f t="shared" ca="1" si="1031"/>
        <v>-2.4607811952554446E-4</v>
      </c>
      <c r="GA447" s="223">
        <f t="shared" ca="1" si="1032"/>
        <v>9.0970632008140055E-5</v>
      </c>
      <c r="GB447" s="223">
        <f t="shared" ca="1" si="1033"/>
        <v>1.525416164127878E-4</v>
      </c>
      <c r="GC447" s="223">
        <f t="shared" ca="1" si="1034"/>
        <v>-2.4781475921111239E-4</v>
      </c>
      <c r="GD447" s="223">
        <f t="shared" ca="1" si="1035"/>
        <v>1.0226287911124142E-4</v>
      </c>
      <c r="GE447" s="223">
        <f t="shared" ca="1" si="1036"/>
        <v>1.4266750565074217E-4</v>
      </c>
      <c r="GF447" s="223">
        <f t="shared" ca="1" si="1037"/>
        <v>-2.4895439143573117E-4</v>
      </c>
      <c r="GG447" s="223">
        <f t="shared" ca="1" si="1038"/>
        <v>1.1330876598139338E-4</v>
      </c>
      <c r="GH447" s="223">
        <f t="shared" ca="1" si="1039"/>
        <v>1.3244969637137493E-4</v>
      </c>
      <c r="GI447" s="223">
        <f t="shared" ca="1" si="1040"/>
        <v>-2.4949427072555163E-4</v>
      </c>
      <c r="GJ447" s="223">
        <f t="shared" ca="1" si="1041"/>
        <v>1.2408168210960798E-4</v>
      </c>
      <c r="GK447" s="223">
        <f t="shared" ca="1" si="1042"/>
        <v>1.2191280417222558E-4</v>
      </c>
      <c r="GL447" s="223">
        <f t="shared" ca="1" si="1043"/>
        <v>-2.4943309646407682E-4</v>
      </c>
      <c r="GM447" s="223">
        <f t="shared" ca="1" si="1044"/>
        <v>1.3455567459736128E-4</v>
      </c>
      <c r="GN447" s="223">
        <f t="shared" ca="1" si="1045"/>
        <v>1.1108221334952476E-4</v>
      </c>
      <c r="GO447" s="223">
        <f t="shared" ca="1" si="1046"/>
        <v>-2.4877101602546194E-4</v>
      </c>
      <c r="GP447" s="223">
        <f t="shared" ca="1" si="1047"/>
        <v>1.4470551067932423E-4</v>
      </c>
      <c r="GQ447" s="223">
        <f t="shared" ca="1" si="1048"/>
        <v>9.9984015745212002E-5</v>
      </c>
      <c r="GR447" s="223">
        <f t="shared" ca="1" si="1049"/>
        <v>-2.4750962441947352E-4</v>
      </c>
      <c r="GS447" s="223">
        <f t="shared" ca="1" si="1050"/>
        <v>1.5450673851135472E-4</v>
      </c>
      <c r="GT447" s="223">
        <f t="shared" ca="1" si="1051"/>
        <v>8.8644947889416725E-5</v>
      </c>
      <c r="GU447" s="223">
        <f t="shared" ca="1" si="1052"/>
        <v>-2.4565196044897561E-4</v>
      </c>
      <c r="GV447" s="223">
        <f t="shared" ca="1" si="1053"/>
        <v>1.6393574607711923E-4</v>
      </c>
      <c r="GW447" s="223">
        <f t="shared" ca="1" si="1054"/>
        <v>7.70923265897623E-5</v>
      </c>
      <c r="GX447" s="223">
        <f t="shared" ca="1" si="1055"/>
        <v>-2.4320249938918531E-4</v>
      </c>
      <c r="GY447" s="223">
        <f t="shared" ca="1" si="1056"/>
        <v>1.7296981807149805E-4</v>
      </c>
      <c r="GZ447" s="223">
        <f t="shared" ca="1" si="1057"/>
        <v>6.5353983122862724E-5</v>
      </c>
      <c r="HA447" s="223">
        <f t="shared" ca="1" si="1058"/>
        <v>-2.4016714220634309E-4</v>
      </c>
      <c r="HB447" s="223">
        <f t="shared" ca="1" si="1059"/>
        <v>1.815871906237864E-4</v>
      </c>
      <c r="HC447" s="223">
        <f t="shared" ca="1" si="1060"/>
        <v>5.345819618628727E-5</v>
      </c>
      <c r="HD447" s="223">
        <f t="shared" ca="1" si="1061"/>
        <v>-2.3655320134177284E-4</v>
      </c>
      <c r="HE447" s="223">
        <f t="shared" ca="1" si="1062"/>
        <v>1.8976710372870241E-4</v>
      </c>
      <c r="HF447" s="223">
        <f t="shared" ca="1" si="1063"/>
        <v>4.1433623772714031E-5</v>
      </c>
      <c r="HG447" s="223">
        <f t="shared" ca="1" si="1064"/>
        <v>-2.323693830955528E-4</v>
      </c>
      <c r="HH447" s="223">
        <f t="shared" ca="1" si="1065"/>
        <v>1.9748985125910058E-4</v>
      </c>
      <c r="HI447" s="223">
        <f t="shared" ca="1" si="1066"/>
        <v>2.9309234130329545E-5</v>
      </c>
      <c r="HJ447" s="223">
        <f t="shared" ca="1" si="1067"/>
        <v>-2.2762576665230112E-4</v>
      </c>
      <c r="HK447" s="223">
        <f t="shared" ca="1" si="1068"/>
        <v>2.0473682843973924E-4</v>
      </c>
      <c r="HL447" s="223">
        <f t="shared" ca="1" si="1069"/>
        <v>1.7114235975725314E-5</v>
      </c>
      <c r="HM447" s="223">
        <f t="shared" ca="1" si="1070"/>
        <v>-2.2233377979952141E-4</v>
      </c>
      <c r="HN447" s="223">
        <f t="shared" ca="1" si="1071"/>
        <v>2.1149057666784677E-4</v>
      </c>
      <c r="HO447" s="223">
        <f t="shared" ca="1" si="1072"/>
        <v>4.8780081276255695E-6</v>
      </c>
      <c r="HP447" s="223">
        <f t="shared" ca="1" si="1073"/>
        <v>-2.1650617139707231E-4</v>
      </c>
      <c r="HQ447" s="223">
        <f t="shared" ca="1" si="1074"/>
        <v>2.1773482557237454E-4</v>
      </c>
      <c r="HR447" s="223">
        <f t="shared" ca="1" si="1075"/>
        <v>-7.3699712693167137E-6</v>
      </c>
      <c r="HS447" s="223">
        <f t="shared" ca="1" si="1076"/>
        <v>-2.1015698066402007E-4</v>
      </c>
      <c r="HT447" s="223">
        <f t="shared" ca="1" si="1077"/>
        <v>2.2345453221077989E-4</v>
      </c>
      <c r="HU447" s="223">
        <f t="shared" ca="1" si="1078"/>
        <v>-1.9600195759923817E-5</v>
      </c>
      <c r="HV447" s="223">
        <f t="shared" ca="1" si="1079"/>
        <v>-2.0330150335697047E-4</v>
      </c>
      <c r="HW447" s="223">
        <f t="shared" ca="1" si="1080"/>
        <v>2.2863591730878382E-4</v>
      </c>
      <c r="HX447" s="223">
        <f t="shared" ca="1" si="1081"/>
        <v>-3.1783201662185029E-5</v>
      </c>
      <c r="HY447" s="223">
        <f t="shared" ca="1" si="1082"/>
        <v>-1.9595625492122511E-4</v>
      </c>
      <c r="HZ447" s="223">
        <f t="shared" ca="1" si="1083"/>
        <v>2.3326649845584435E-4</v>
      </c>
      <c r="IA447" s="223">
        <f t="shared" ca="1" si="1084"/>
        <v>-4.3889639047762325E-5</v>
      </c>
      <c r="IB447" s="223">
        <f t="shared" ca="1" si="1085"/>
        <v>-1.8813893070363349E-4</v>
      </c>
      <c r="IC447" s="223">
        <f t="shared" ca="1" si="1086"/>
        <v>2.3733512017639802E-4</v>
      </c>
      <c r="ID447" s="223">
        <f t="shared" ca="1" si="1087"/>
        <v>-5.5890342448595151E-5</v>
      </c>
      <c r="IE447" s="223">
        <f t="shared" ca="1" si="1088"/>
        <v>1.2575056901270912E-4</v>
      </c>
      <c r="IF447" s="223">
        <f t="shared" ca="1" si="1089"/>
        <v>2.4083198080434513E-4</v>
      </c>
      <c r="IG447" s="223">
        <f t="shared" ca="1" si="1090"/>
        <v>-6.7756401119053425E-5</v>
      </c>
      <c r="IH447" s="223">
        <f t="shared" ca="1" si="1091"/>
        <v>-1.7116447730042869E-4</v>
      </c>
      <c r="II447" s="223">
        <f t="shared" ca="1" si="1092"/>
        <v>2.4374865609614411E-4</v>
      </c>
      <c r="IJ447" s="223">
        <f t="shared" ca="1" si="1093"/>
        <v>-7.9459228684442571E-5</v>
      </c>
      <c r="IK447" s="223">
        <f t="shared" ca="1" si="1094"/>
        <v>-1.6204824105984058E-4</v>
      </c>
      <c r="IL447" s="223">
        <f t="shared" ca="1" si="1095"/>
        <v>2.4607811952554408E-4</v>
      </c>
      <c r="IM447" s="223">
        <f t="shared" ca="1" si="1096"/>
        <v>-9.0970632008138008E-5</v>
      </c>
      <c r="IN447" s="223">
        <f t="shared" ca="1" si="1097"/>
        <v>-1.5254161641278953E-4</v>
      </c>
      <c r="IO447" s="223">
        <f t="shared" ca="1" si="1098"/>
        <v>2.4781475921111217E-4</v>
      </c>
      <c r="IP447" s="223">
        <f t="shared" ca="1" si="1099"/>
        <v>-1.0226287911122649E-4</v>
      </c>
      <c r="IQ447" s="223">
        <f t="shared" ca="1" si="1100"/>
        <v>-1.4266750565073238E-4</v>
      </c>
      <c r="IR447" s="223">
        <f t="shared" ca="1" si="1101"/>
        <v>2.4895439143573101E-4</v>
      </c>
      <c r="IS447" s="223">
        <f t="shared" ca="1" si="1102"/>
        <v>-1.133087659813788E-4</v>
      </c>
      <c r="IT447" s="223">
        <f t="shared" ca="1" si="1103"/>
        <v>-1.3244969637136477E-4</v>
      </c>
      <c r="IU447" s="223">
        <f t="shared" ca="1" si="1104"/>
        <v>2.4949427072555163E-4</v>
      </c>
      <c r="IV447" s="223">
        <f t="shared" ca="1" si="1105"/>
        <v>-1.2408168210960606E-4</v>
      </c>
      <c r="IW447" s="223">
        <f t="shared" ca="1" si="1106"/>
        <v>-1.2191280417221511E-4</v>
      </c>
      <c r="IX447" s="223">
        <f t="shared" ca="1" si="1107"/>
        <v>2.4943309646407687E-4</v>
      </c>
      <c r="IY447" s="223">
        <f t="shared" ca="1" si="1108"/>
        <v>-1.3455567459735943E-4</v>
      </c>
      <c r="IZ447" s="223">
        <f t="shared" ca="1" si="1109"/>
        <v>-1.1108221334953943E-4</v>
      </c>
      <c r="JA447" s="223">
        <f t="shared" ca="1" si="1110"/>
        <v>2.4877101602546102E-4</v>
      </c>
      <c r="JB447" s="223">
        <f t="shared" ca="1" si="1111"/>
        <v>-1.4470551067932242E-4</v>
      </c>
    </row>
    <row r="448" spans="2:262">
      <c r="B448" s="230">
        <v>87</v>
      </c>
      <c r="C448" s="229">
        <f t="shared" si="1112"/>
        <v>1.6992187500000011E-3</v>
      </c>
      <c r="D448" s="226">
        <f t="shared" ca="1" si="855"/>
        <v>57.813852953786196</v>
      </c>
      <c r="E448" s="225">
        <f ca="1">CO361</f>
        <v>-0.28614704621380499</v>
      </c>
      <c r="F448" s="224">
        <v>87</v>
      </c>
      <c r="G448" s="223">
        <f t="shared" ca="1" si="856"/>
        <v>-2.1489695410002282E-4</v>
      </c>
      <c r="H448" s="223">
        <f t="shared" ca="1" si="857"/>
        <v>6.6543948852127984E-4</v>
      </c>
      <c r="I448" s="223">
        <f t="shared" ca="1" si="858"/>
        <v>-4.971201309755211E-4</v>
      </c>
      <c r="J448" s="223">
        <f t="shared" ca="1" si="859"/>
        <v>-1.3352331478154846E-4</v>
      </c>
      <c r="K448" s="223">
        <f t="shared" ca="1" si="860"/>
        <v>6.3998944219064899E-4</v>
      </c>
      <c r="L448" s="223">
        <f t="shared" ca="1" si="861"/>
        <v>-5.512623418681879E-4</v>
      </c>
      <c r="M448" s="223">
        <f t="shared" ca="1" si="862"/>
        <v>-5.0141360524914305E-5</v>
      </c>
      <c r="N448" s="223">
        <f t="shared" ca="1" si="863"/>
        <v>6.0491335894564729E-4</v>
      </c>
      <c r="O448" s="223">
        <f t="shared" ca="1" si="864"/>
        <v>-5.9711305402274757E-4</v>
      </c>
      <c r="P448" s="223">
        <f t="shared" ca="1" si="865"/>
        <v>3.3994766465724683E-5</v>
      </c>
      <c r="Q448" s="223">
        <f t="shared" ca="1" si="866"/>
        <v>5.6073881572718813E-4</v>
      </c>
      <c r="R448" s="223">
        <f t="shared" ca="1" si="867"/>
        <v>-6.3398263005043343E-4</v>
      </c>
      <c r="S448" s="223">
        <f t="shared" ca="1" si="868"/>
        <v>1.1761958052630049E-4</v>
      </c>
      <c r="T448" s="223">
        <f t="shared" ca="1" si="869"/>
        <v>5.0813023878305591E-4</v>
      </c>
      <c r="U448" s="223">
        <f t="shared" ca="1" si="870"/>
        <v>-6.6131651720949378E-4</v>
      </c>
      <c r="V448" s="223">
        <f t="shared" ca="1" si="871"/>
        <v>1.9947528661515165E-4</v>
      </c>
      <c r="W448" s="223">
        <f t="shared" ca="1" si="872"/>
        <v>4.4787891007868941E-4</v>
      </c>
      <c r="X448" s="223">
        <f t="shared" ca="1" si="873"/>
        <v>-6.7870358839460226E-4</v>
      </c>
      <c r="Y448" s="223">
        <f t="shared" ca="1" si="874"/>
        <v>2.7833069872119963E-4</v>
      </c>
      <c r="Z448" s="223">
        <f t="shared" ca="1" si="875"/>
        <v>3.8089106567989052E-4</v>
      </c>
      <c r="AA448" s="223">
        <f t="shared" ca="1" si="876"/>
        <v>-6.858823258712052E-4</v>
      </c>
      <c r="AB448" s="223">
        <f t="shared" ca="1" si="877"/>
        <v>3.5299975804754845E-4</v>
      </c>
      <c r="AC448" s="223">
        <f t="shared" ca="1" si="878"/>
        <v>3.0817426511888337E-4</v>
      </c>
      <c r="AD448" s="223">
        <f t="shared" ca="1" si="879"/>
        <v>-6.8274475474566678E-4</v>
      </c>
      <c r="AE448" s="223">
        <f t="shared" ca="1" si="880"/>
        <v>4.2235937243977669E-4</v>
      </c>
      <c r="AF448" s="223">
        <f t="shared" ca="1" si="881"/>
        <v>2.3082223676108713E-4</v>
      </c>
      <c r="AG448" s="223">
        <f t="shared" ca="1" si="882"/>
        <v>-6.6933806700817473E-4</v>
      </c>
      <c r="AH448" s="223">
        <f t="shared" ca="1" si="883"/>
        <v>4.8536630873731727E-4</v>
      </c>
      <c r="AI448" s="223">
        <f t="shared" ca="1" si="884"/>
        <v>1.4999842711247081E-4</v>
      </c>
      <c r="AJ448" s="223">
        <f t="shared" ca="1" si="885"/>
        <v>-6.4586391172127865E-4</v>
      </c>
      <c r="AK448" s="223">
        <f t="shared" ca="1" si="886"/>
        <v>5.4107288397123939E-4</v>
      </c>
      <c r="AL448" s="223">
        <f t="shared" ca="1" si="887"/>
        <v>6.6918501501160056E-5</v>
      </c>
      <c r="AM448" s="223">
        <f t="shared" ca="1" si="888"/>
        <v>-6.1267536203030268E-4</v>
      </c>
      <c r="AN448" s="223">
        <f t="shared" ca="1" si="889"/>
        <v>5.886412193981921E-4</v>
      </c>
      <c r="AO448" s="223">
        <f t="shared" ca="1" si="890"/>
        <v>-1.716794066064693E-5</v>
      </c>
      <c r="AP448" s="223">
        <f t="shared" ca="1" si="891"/>
        <v>-5.7027160461457912E-4</v>
      </c>
      <c r="AQ448" s="223">
        <f t="shared" ca="1" si="892"/>
        <v>6.2735584297663523E-4</v>
      </c>
      <c r="AR448" s="223">
        <f t="shared" ca="1" si="893"/>
        <v>-1.0099616101494455E-4</v>
      </c>
      <c r="AS448" s="223">
        <f t="shared" ca="1" si="894"/>
        <v>-5.1929043145517698E-4</v>
      </c>
      <c r="AT448" s="223">
        <f t="shared" ca="1" si="895"/>
        <v>6.5663445073227194E-4</v>
      </c>
      <c r="AU448" s="223">
        <f t="shared" ca="1" si="896"/>
        <v>-1.8330530510009987E-4</v>
      </c>
      <c r="AV448" s="223">
        <f t="shared" ca="1" si="897"/>
        <v>-4.6049864684980955E-4</v>
      </c>
      <c r="AW448" s="223">
        <f t="shared" ca="1" si="898"/>
        <v>6.7603666515185165E-4</v>
      </c>
      <c r="AX448" s="223">
        <f t="shared" ca="1" si="899"/>
        <v>-2.6285736677548945E-4</v>
      </c>
      <c r="AY448" s="223">
        <f t="shared" ca="1" si="900"/>
        <v>-3.9478053396249972E-4</v>
      </c>
      <c r="AZ448" s="223">
        <f t="shared" ca="1" si="901"/>
        <v>6.8527065887087743E-4</v>
      </c>
      <c r="BA448" s="223">
        <f t="shared" ca="1" si="902"/>
        <v>-3.3845580898626956E-4</v>
      </c>
      <c r="BB448" s="223">
        <f t="shared" ca="1" si="903"/>
        <v>-3.2312455438164665E-4</v>
      </c>
      <c r="BC448" s="223">
        <f t="shared" ca="1" si="904"/>
        <v>6.8419754402878762E-4</v>
      </c>
      <c r="BD448" s="223">
        <f t="shared" ca="1" si="905"/>
        <v>-4.0896356079434768E-4</v>
      </c>
      <c r="BE448" s="223">
        <f t="shared" ca="1" si="906"/>
        <v>-2.466084807377242E-4</v>
      </c>
      <c r="BF448" s="223">
        <f t="shared" ca="1" si="907"/>
        <v>6.7283346127166536E-4</v>
      </c>
      <c r="BG448" s="223">
        <f t="shared" ca="1" si="908"/>
        <v>-4.7332011998374917E-4</v>
      </c>
      <c r="BH448" s="223">
        <f t="shared" ca="1" si="909"/>
        <v>-1.6638318599970553E-4</v>
      </c>
      <c r="BI448" s="223">
        <f t="shared" ca="1" si="910"/>
        <v>6.5134933698189753E-4</v>
      </c>
      <c r="BJ448" s="223">
        <f t="shared" ca="1" si="911"/>
        <v>-5.3055750400099943E-4</v>
      </c>
      <c r="BK448" s="223">
        <f t="shared" ca="1" si="912"/>
        <v>-8.3655333274342989E-5</v>
      </c>
      <c r="BL448" s="223">
        <f t="shared" ca="1" si="913"/>
        <v>6.200683123862759E-4</v>
      </c>
      <c r="BM448" s="223">
        <f t="shared" ca="1" si="914"/>
        <v>-5.7981480931378743E-4</v>
      </c>
      <c r="BN448" s="223">
        <f t="shared" ca="1" si="915"/>
        <v>3.3077353006573038E-7</v>
      </c>
      <c r="BO448" s="223">
        <f t="shared" ca="1" si="916"/>
        <v>5.7946088321118416E-4</v>
      </c>
      <c r="BP448" s="223">
        <f t="shared" ca="1" si="917"/>
        <v>-6.2035116020137484E-4</v>
      </c>
      <c r="BQ448" s="223">
        <f t="shared" ca="1" si="918"/>
        <v>8.4311905192678137E-5</v>
      </c>
      <c r="BR448" s="223">
        <f t="shared" ca="1" si="919"/>
        <v>5.3013782298890616E-4</v>
      </c>
      <c r="BS448" s="223">
        <f t="shared" ca="1" si="920"/>
        <v>-6.5155685221507235E-4</v>
      </c>
      <c r="BT448" s="223">
        <f t="shared" ca="1" si="921"/>
        <v>1.6702490732347307E-4</v>
      </c>
      <c r="BU448" s="223">
        <f t="shared" ca="1" si="922"/>
        <v>4.7284099645522089E-4</v>
      </c>
      <c r="BV448" s="223">
        <f t="shared" ca="1" si="923"/>
        <v>-6.7296252270065146E-4</v>
      </c>
      <c r="BW448" s="223">
        <f t="shared" ca="1" si="924"/>
        <v>2.4722569938090812E-4</v>
      </c>
      <c r="BX448" s="223">
        <f t="shared" ca="1" si="925"/>
        <v>4.0843220121322894E-4</v>
      </c>
      <c r="BY448" s="223">
        <f t="shared" ca="1" si="926"/>
        <v>-6.8424621044956544E-4</v>
      </c>
      <c r="BZ448" s="223">
        <f t="shared" ca="1" si="927"/>
        <v>3.2370798680133515E-4</v>
      </c>
      <c r="CA448" s="223">
        <f t="shared" ca="1" si="928"/>
        <v>3.3788020549525995E-4</v>
      </c>
      <c r="CB448" s="223">
        <f t="shared" ca="1" si="929"/>
        <v>-6.8523819829517901E-4</v>
      </c>
      <c r="CC448" s="223">
        <f t="shared" ca="1" si="930"/>
        <v>3.953214047920404E-4</v>
      </c>
      <c r="CD448" s="223">
        <f t="shared" ca="1" si="931"/>
        <v>2.6224617698685892E-4</v>
      </c>
      <c r="CE448" s="223">
        <f t="shared" ca="1" si="932"/>
        <v>-6.7592356581694943E-4</v>
      </c>
      <c r="CF448" s="223">
        <f t="shared" ca="1" si="933"/>
        <v>4.6098882088847483E-4</v>
      </c>
      <c r="CG448" s="223">
        <f t="shared" ca="1" si="934"/>
        <v>1.8266772187715714E-4</v>
      </c>
      <c r="CH448" s="223">
        <f t="shared" ca="1" si="935"/>
        <v>-6.5644241375743297E-4</v>
      </c>
      <c r="CI448" s="223">
        <f t="shared" ca="1" si="936"/>
        <v>5.197225360291781E-4</v>
      </c>
      <c r="CJ448" s="223">
        <f t="shared" ca="1" si="937"/>
        <v>1.0034177420283584E-4</v>
      </c>
      <c r="CK448" s="223">
        <f t="shared" ca="1" si="938"/>
        <v>-6.2708775677671944E-4</v>
      </c>
      <c r="CL448" s="223">
        <f t="shared" ca="1" si="939"/>
        <v>5.7063914046892442E-4</v>
      </c>
      <c r="CM448" s="223">
        <f t="shared" ca="1" si="940"/>
        <v>1.6506592846141002E-5</v>
      </c>
      <c r="CN448" s="223">
        <f t="shared" ca="1" si="941"/>
        <v>-5.8830111623917546E-4</v>
      </c>
      <c r="CO448" s="223">
        <f t="shared" ca="1" si="942"/>
        <v>6.1297280108363306E-4</v>
      </c>
      <c r="CP448" s="223">
        <f t="shared" ca="1" si="943"/>
        <v>-6.7576863031358419E-5</v>
      </c>
      <c r="CQ448" s="223">
        <f t="shared" ca="1" si="944"/>
        <v>-5.4066587932119676E-4</v>
      </c>
      <c r="CR448" s="223">
        <f t="shared" ca="1" si="945"/>
        <v>6.4608678021337181E-4</v>
      </c>
      <c r="CS448" s="223">
        <f t="shared" ca="1" si="946"/>
        <v>-1.5064389998814762E-4</v>
      </c>
      <c r="CT448" s="223">
        <f t="shared" ca="1" si="947"/>
        <v>-4.8489852432503119E-4</v>
      </c>
      <c r="CU448" s="223">
        <f t="shared" ca="1" si="948"/>
        <v>6.6948301278946742E-4</v>
      </c>
      <c r="CV448" s="223">
        <f t="shared" ca="1" si="949"/>
        <v>-2.3144511246938411E-4</v>
      </c>
      <c r="CW448" s="223">
        <f t="shared" ca="1" si="950"/>
        <v>-4.2183784417823425E-4</v>
      </c>
      <c r="CX448" s="223">
        <f t="shared" ca="1" si="951"/>
        <v>6.8280959769669285E-4</v>
      </c>
      <c r="CY448" s="223">
        <f t="shared" ca="1" si="952"/>
        <v>-3.087651750293729E-4</v>
      </c>
      <c r="CZ448" s="223">
        <f t="shared" ca="1" si="953"/>
        <v>-3.5243233020722871E-4</v>
      </c>
      <c r="DA448" s="223">
        <f t="shared" ca="1" si="954"/>
        <v>6.8586609069362409E-4</v>
      </c>
      <c r="DB448" s="223">
        <f t="shared" ca="1" si="955"/>
        <v>-3.8144112195748182E-4</v>
      </c>
      <c r="DC448" s="223">
        <f t="shared" ca="1" si="956"/>
        <v>-2.7772590594498379E-4</v>
      </c>
      <c r="DD448" s="223">
        <f t="shared" ca="1" si="957"/>
        <v>6.786065192805953E-4</v>
      </c>
      <c r="DE448" s="223">
        <f t="shared" ca="1" si="958"/>
        <v>-4.4837983936498658E-4</v>
      </c>
      <c r="DF448" s="223">
        <f t="shared" ca="1" si="959"/>
        <v>-1.9884222554933606E-4</v>
      </c>
      <c r="DG448" s="223">
        <f t="shared" ca="1" si="960"/>
        <v>6.611400741688919E-4</v>
      </c>
      <c r="DH448" s="223">
        <f t="shared" ca="1" si="961"/>
        <v>-5.0857450663533007E-4</v>
      </c>
      <c r="DI448" s="223">
        <f t="shared" ca="1" si="962"/>
        <v>-1.169677729985695E-4</v>
      </c>
      <c r="DJ448" s="223">
        <f t="shared" ca="1" si="963"/>
        <v>6.3372946695079767E-4</v>
      </c>
      <c r="DK448" s="223">
        <f t="shared" ca="1" si="964"/>
        <v>-5.611197399434146E-4</v>
      </c>
      <c r="DL448" s="223">
        <f t="shared" ca="1" si="965"/>
        <v>-3.3334016268018931E-5</v>
      </c>
      <c r="DM448" s="223">
        <f t="shared" ca="1" si="966"/>
        <v>5.9678697867273983E-4</v>
      </c>
      <c r="DN448" s="223">
        <f t="shared" ca="1" si="967"/>
        <v>-6.0522521007103861E-4</v>
      </c>
      <c r="DO448" s="223">
        <f t="shared" ca="1" si="968"/>
        <v>5.0801115094610333E-5</v>
      </c>
      <c r="DP448" s="223">
        <f t="shared" ca="1" si="969"/>
        <v>5.5086825874458374E-4</v>
      </c>
      <c r="DQ448" s="223">
        <f t="shared" ca="1" si="970"/>
        <v>-6.4022752969401754E-4</v>
      </c>
      <c r="DR448" s="223">
        <f t="shared" ca="1" si="971"/>
        <v>1.3417215040040752E-4</v>
      </c>
      <c r="DS448" s="223">
        <f t="shared" ca="1" si="972"/>
        <v>4.9666396745532521E-4</v>
      </c>
      <c r="DT448" s="223">
        <f t="shared" ca="1" si="973"/>
        <v>-6.6560023134496133E-4</v>
      </c>
      <c r="DU448" s="223">
        <f t="shared" ca="1" si="974"/>
        <v>2.1552511167639859E-4</v>
      </c>
      <c r="DV448" s="223">
        <f t="shared" ca="1" si="975"/>
        <v>4.3498938779940895E-4</v>
      </c>
      <c r="DW448" s="223">
        <f t="shared" ca="1" si="976"/>
        <v>-6.8096168597406325E-4</v>
      </c>
      <c r="DX448" s="223">
        <f t="shared" ca="1" si="977"/>
        <v>2.9363637466142884E-4</v>
      </c>
      <c r="DY448" s="223">
        <f t="shared" ca="1" si="978"/>
        <v>3.6677216286175795E-4</v>
      </c>
      <c r="DZ448" s="223">
        <f t="shared" ca="1" si="979"/>
        <v>-6.8608084300522015E-4</v>
      </c>
      <c r="EA448" s="223">
        <f t="shared" ca="1" si="980"/>
        <v>3.6733107325407418E-4</v>
      </c>
      <c r="EB448" s="223">
        <f t="shared" ca="1" si="981"/>
        <v>2.9303834320222556E-4</v>
      </c>
      <c r="EC448" s="223">
        <f t="shared" ca="1" si="982"/>
        <v>-6.8088070555175886E-4</v>
      </c>
      <c r="ED448" s="223">
        <f t="shared" ca="1" si="983"/>
        <v>4.3550077059226693E-4</v>
      </c>
      <c r="EE448" s="223">
        <f t="shared" ca="1" si="984"/>
        <v>2.1489695410005231E-4</v>
      </c>
      <c r="EF448" s="223">
        <f t="shared" ca="1" si="985"/>
        <v>-6.6543948852128081E-4</v>
      </c>
      <c r="EG448" s="223">
        <f t="shared" ca="1" si="986"/>
        <v>4.9712013097551059E-4</v>
      </c>
      <c r="EH448" s="223">
        <f t="shared" ca="1" si="987"/>
        <v>1.335233147815747E-4</v>
      </c>
      <c r="EI448" s="223">
        <f t="shared" ca="1" si="988"/>
        <v>-6.3998944219066309E-4</v>
      </c>
      <c r="EJ448" s="223">
        <f t="shared" ca="1" si="989"/>
        <v>5.512623418681814E-4</v>
      </c>
      <c r="EK448" s="223">
        <f t="shared" ca="1" si="990"/>
        <v>5.0141360524936097E-5</v>
      </c>
      <c r="EL448" s="223">
        <f t="shared" ca="1" si="991"/>
        <v>-6.0491335894566345E-4</v>
      </c>
      <c r="EM448" s="223">
        <f t="shared" ca="1" si="992"/>
        <v>5.9711305402274399E-4</v>
      </c>
      <c r="EN448" s="223">
        <f t="shared" ca="1" si="993"/>
        <v>-3.3994766465705222E-5</v>
      </c>
      <c r="EO448" s="223">
        <f t="shared" ca="1" si="994"/>
        <v>-5.6073881572720494E-4</v>
      </c>
      <c r="EP448" s="223">
        <f t="shared" ca="1" si="995"/>
        <v>6.3398263005043235E-4</v>
      </c>
      <c r="EQ448" s="223">
        <f t="shared" ca="1" si="996"/>
        <v>-1.1761958052628602E-4</v>
      </c>
      <c r="ER448" s="223">
        <f t="shared" ca="1" si="997"/>
        <v>-5.0813023878307217E-4</v>
      </c>
      <c r="ES448" s="223">
        <f t="shared" ca="1" si="998"/>
        <v>6.6131651720948337E-4</v>
      </c>
      <c r="ET448" s="223">
        <f t="shared" ca="1" si="999"/>
        <v>-1.9947528661514233E-4</v>
      </c>
      <c r="EU448" s="223">
        <f t="shared" ca="1" si="1000"/>
        <v>-4.4787891007870421E-4</v>
      </c>
      <c r="EV448" s="223">
        <f t="shared" ca="1" si="1001"/>
        <v>6.7870358839459727E-4</v>
      </c>
      <c r="EW448" s="223">
        <f t="shared" ca="1" si="1002"/>
        <v>-2.7833069872119519E-4</v>
      </c>
      <c r="EX448" s="223">
        <f t="shared" ca="1" si="1003"/>
        <v>-3.8089106567990673E-4</v>
      </c>
      <c r="EY448" s="223">
        <f t="shared" ca="1" si="1004"/>
        <v>6.8588232587120444E-4</v>
      </c>
      <c r="EZ448" s="223">
        <f t="shared" ca="1" si="1005"/>
        <v>-3.5299975804754845E-4</v>
      </c>
      <c r="FA448" s="223">
        <f t="shared" ca="1" si="1006"/>
        <v>-3.0817426511889638E-4</v>
      </c>
      <c r="FB448" s="223">
        <f t="shared" ca="1" si="1007"/>
        <v>6.8274475474566928E-4</v>
      </c>
      <c r="FC448" s="223">
        <f t="shared" ca="1" si="1008"/>
        <v>-4.223593724397498E-4</v>
      </c>
      <c r="FD448" s="223">
        <f t="shared" ca="1" si="1009"/>
        <v>-2.3082223676109634E-4</v>
      </c>
      <c r="FE448" s="223">
        <f t="shared" ca="1" si="1010"/>
        <v>6.6933806700817907E-4</v>
      </c>
      <c r="FF448" s="223">
        <f t="shared" ca="1" si="1011"/>
        <v>-4.8536630873729667E-4</v>
      </c>
      <c r="FG448" s="223">
        <f t="shared" ca="1" si="1012"/>
        <v>-1.4999842711247558E-4</v>
      </c>
      <c r="FH448" s="223">
        <f t="shared" ca="1" si="1013"/>
        <v>6.4586391172128516E-4</v>
      </c>
      <c r="FI448" s="223">
        <f t="shared" ca="1" si="1014"/>
        <v>-5.4107288397122139E-4</v>
      </c>
      <c r="FJ448" s="223">
        <f t="shared" ca="1" si="1015"/>
        <v>-6.6918501501160056E-5</v>
      </c>
      <c r="FK448" s="223">
        <f t="shared" ca="1" si="1016"/>
        <v>6.1267536203030702E-4</v>
      </c>
      <c r="FL448" s="223">
        <f t="shared" ca="1" si="1017"/>
        <v>-5.8864121939818201E-4</v>
      </c>
      <c r="FM448" s="223">
        <f t="shared" ca="1" si="1018"/>
        <v>1.7167940660607899E-5</v>
      </c>
      <c r="FN448" s="223">
        <f t="shared" ca="1" si="1019"/>
        <v>5.7027160461458454E-4</v>
      </c>
      <c r="FO448" s="223">
        <f t="shared" ca="1" si="1020"/>
        <v>-6.2735584297662743E-4</v>
      </c>
      <c r="FP448" s="223">
        <f t="shared" ca="1" si="1021"/>
        <v>1.009961610149156E-4</v>
      </c>
      <c r="FQ448" s="223">
        <f t="shared" ca="1" si="1022"/>
        <v>5.1929043145517698E-4</v>
      </c>
      <c r="FR448" s="223">
        <f t="shared" ca="1" si="1023"/>
        <v>-6.5663445073226609E-4</v>
      </c>
      <c r="FS448" s="223">
        <f t="shared" ca="1" si="1024"/>
        <v>1.8330530510007165E-4</v>
      </c>
      <c r="FT448" s="223">
        <f t="shared" ca="1" si="1025"/>
        <v>4.604986468498385E-4</v>
      </c>
      <c r="FU448" s="223">
        <f t="shared" ca="1" si="1026"/>
        <v>-6.7603666515185002E-4</v>
      </c>
      <c r="FV448" s="223">
        <f t="shared" ca="1" si="1027"/>
        <v>2.6285736677547145E-4</v>
      </c>
      <c r="FW448" s="223">
        <f t="shared" ca="1" si="1028"/>
        <v>3.9478053396252368E-4</v>
      </c>
      <c r="FX448" s="223">
        <f t="shared" ca="1" si="1029"/>
        <v>-6.8527065887087689E-4</v>
      </c>
      <c r="FY448" s="223">
        <f t="shared" ca="1" si="1030"/>
        <v>3.3845580898625259E-4</v>
      </c>
      <c r="FZ448" s="223">
        <f t="shared" ca="1" si="1031"/>
        <v>3.2312455438167245E-4</v>
      </c>
      <c r="GA448" s="223">
        <f t="shared" ca="1" si="1032"/>
        <v>-6.8419754402878762E-4</v>
      </c>
      <c r="GB448" s="223">
        <f t="shared" ca="1" si="1033"/>
        <v>4.0896356079433982E-4</v>
      </c>
      <c r="GC448" s="223">
        <f t="shared" ca="1" si="1034"/>
        <v>2.4660848073775152E-4</v>
      </c>
      <c r="GD448" s="223">
        <f t="shared" ca="1" si="1035"/>
        <v>-6.7283346127167294E-4</v>
      </c>
      <c r="GE448" s="223">
        <f t="shared" ca="1" si="1036"/>
        <v>4.7332011998374218E-4</v>
      </c>
      <c r="GF448" s="223">
        <f t="shared" ca="1" si="1037"/>
        <v>1.6638318599972434E-4</v>
      </c>
      <c r="GG448" s="223">
        <f t="shared" ca="1" si="1038"/>
        <v>-6.5134933698190675E-4</v>
      </c>
      <c r="GH448" s="223">
        <f t="shared" ca="1" si="1039"/>
        <v>5.3055750400099943E-4</v>
      </c>
      <c r="GI448" s="223">
        <f t="shared" ca="1" si="1040"/>
        <v>8.3655333274362342E-5</v>
      </c>
      <c r="GJ448" s="223">
        <f t="shared" ca="1" si="1041"/>
        <v>-6.2006831238628859E-4</v>
      </c>
      <c r="GK448" s="223">
        <f t="shared" ca="1" si="1042"/>
        <v>5.7981480931378743E-4</v>
      </c>
      <c r="GL448" s="223">
        <f t="shared" ca="1" si="1043"/>
        <v>-3.3077353004626895E-7</v>
      </c>
      <c r="GM448" s="223">
        <f t="shared" ca="1" si="1044"/>
        <v>-5.7946088321119468E-4</v>
      </c>
      <c r="GN448" s="223">
        <f t="shared" ca="1" si="1045"/>
        <v>6.2035116020135814E-4</v>
      </c>
      <c r="GO448" s="223">
        <f t="shared" ca="1" si="1046"/>
        <v>-8.4311905192678137E-5</v>
      </c>
      <c r="GP448" s="223">
        <f t="shared" ca="1" si="1047"/>
        <v>-5.3013782298891852E-4</v>
      </c>
      <c r="GQ448" s="223">
        <f t="shared" ca="1" si="1048"/>
        <v>6.5155685221506021E-4</v>
      </c>
      <c r="GR448" s="223">
        <f t="shared" ca="1" si="1049"/>
        <v>-1.6702490732347307E-4</v>
      </c>
      <c r="GS448" s="223">
        <f t="shared" ca="1" si="1050"/>
        <v>-4.7284099645523504E-4</v>
      </c>
      <c r="GT448" s="223">
        <f t="shared" ca="1" si="1051"/>
        <v>6.7296252270064756E-4</v>
      </c>
      <c r="GU448" s="223">
        <f t="shared" ca="1" si="1052"/>
        <v>-2.472256993808718E-4</v>
      </c>
      <c r="GV448" s="223">
        <f t="shared" ca="1" si="1053"/>
        <v>-4.0843220121324466E-4</v>
      </c>
      <c r="GW448" s="223">
        <f t="shared" ca="1" si="1054"/>
        <v>6.8424621044956403E-4</v>
      </c>
      <c r="GX448" s="223">
        <f t="shared" ca="1" si="1055"/>
        <v>-3.2370798680130078E-4</v>
      </c>
      <c r="GY448" s="223">
        <f t="shared" ca="1" si="1056"/>
        <v>-3.3788020549525995E-4</v>
      </c>
      <c r="GZ448" s="223">
        <f t="shared" ca="1" si="1057"/>
        <v>6.852381982951801E-4</v>
      </c>
      <c r="HA448" s="223">
        <f t="shared" ca="1" si="1058"/>
        <v>-3.9532140479200853E-4</v>
      </c>
      <c r="HB448" s="223">
        <f t="shared" ca="1" si="1059"/>
        <v>-2.6224617698685892E-4</v>
      </c>
      <c r="HC448" s="223">
        <f t="shared" ca="1" si="1060"/>
        <v>6.7592356581695268E-4</v>
      </c>
      <c r="HD448" s="223">
        <f t="shared" ca="1" si="1061"/>
        <v>-4.6098882088846041E-4</v>
      </c>
      <c r="HE448" s="223">
        <f t="shared" ca="1" si="1062"/>
        <v>-1.8266772187719476E-4</v>
      </c>
      <c r="HF448" s="223">
        <f t="shared" ca="1" si="1063"/>
        <v>6.564424137574386E-4</v>
      </c>
      <c r="HG448" s="223">
        <f t="shared" ca="1" si="1064"/>
        <v>-5.1972253602916541E-4</v>
      </c>
      <c r="HH448" s="223">
        <f t="shared" ca="1" si="1065"/>
        <v>-1.0034177420287438E-4</v>
      </c>
      <c r="HI448" s="223">
        <f t="shared" ca="1" si="1066"/>
        <v>6.2708775677671944E-4</v>
      </c>
      <c r="HJ448" s="223">
        <f t="shared" ca="1" si="1067"/>
        <v>-5.7063914046891358E-4</v>
      </c>
      <c r="HK448" s="223">
        <f t="shared" ca="1" si="1068"/>
        <v>-1.6506592846160517E-5</v>
      </c>
      <c r="HL448" s="223">
        <f t="shared" ca="1" si="1069"/>
        <v>5.8830111623917546E-4</v>
      </c>
      <c r="HM448" s="223">
        <f t="shared" ca="1" si="1070"/>
        <v>-6.1297280108362428E-4</v>
      </c>
      <c r="HN448" s="223">
        <f t="shared" ca="1" si="1071"/>
        <v>6.7576863031339012E-5</v>
      </c>
      <c r="HO448" s="223">
        <f t="shared" ca="1" si="1072"/>
        <v>5.4066587932122083E-4</v>
      </c>
      <c r="HP448" s="223">
        <f t="shared" ca="1" si="1073"/>
        <v>-6.4608678021337181E-4</v>
      </c>
      <c r="HQ448" s="223">
        <f t="shared" ca="1" si="1074"/>
        <v>1.5064389998812854E-4</v>
      </c>
      <c r="HR448" s="223">
        <f t="shared" ca="1" si="1075"/>
        <v>4.8489852432505873E-4</v>
      </c>
      <c r="HS448" s="223">
        <f t="shared" ca="1" si="1076"/>
        <v>-6.6948301278946742E-4</v>
      </c>
      <c r="HT448" s="223">
        <f t="shared" ca="1" si="1077"/>
        <v>2.3144511246936568E-4</v>
      </c>
      <c r="HU448" s="223">
        <f t="shared" ca="1" si="1078"/>
        <v>4.2183784417824976E-4</v>
      </c>
      <c r="HV448" s="223">
        <f t="shared" ca="1" si="1079"/>
        <v>-6.8280959769668917E-4</v>
      </c>
      <c r="HW448" s="223">
        <f t="shared" ca="1" si="1080"/>
        <v>3.087651750293555E-4</v>
      </c>
      <c r="HX448" s="223">
        <f t="shared" ca="1" si="1081"/>
        <v>3.5243233020724552E-4</v>
      </c>
      <c r="HY448" s="223">
        <f t="shared" ca="1" si="1082"/>
        <v>-6.8586609069362506E-4</v>
      </c>
      <c r="HZ448" s="223">
        <f t="shared" ca="1" si="1083"/>
        <v>3.8144112195748182E-4</v>
      </c>
      <c r="IA448" s="223">
        <f t="shared" ca="1" si="1084"/>
        <v>2.7772590594500157E-4</v>
      </c>
      <c r="IB448" s="223">
        <f t="shared" ca="1" si="1085"/>
        <v>-6.7860651928060116E-4</v>
      </c>
      <c r="IC448" s="223">
        <f t="shared" ca="1" si="1086"/>
        <v>4.4837983936498658E-4</v>
      </c>
      <c r="ID448" s="223">
        <f t="shared" ca="1" si="1087"/>
        <v>1.9884222554935471E-4</v>
      </c>
      <c r="IE448" s="223">
        <f t="shared" ca="1" si="1088"/>
        <v>3.4077369857923873E-4</v>
      </c>
      <c r="IF448" s="223">
        <f t="shared" ca="1" si="1089"/>
        <v>5.0857450663530394E-4</v>
      </c>
      <c r="IG448" s="223">
        <f t="shared" ca="1" si="1090"/>
        <v>1.1696777299858869E-4</v>
      </c>
      <c r="IH448" s="223">
        <f t="shared" ca="1" si="1091"/>
        <v>-6.3372946695080515E-4</v>
      </c>
      <c r="II448" s="223">
        <f t="shared" ca="1" si="1092"/>
        <v>5.6111973994339226E-4</v>
      </c>
      <c r="IJ448" s="223">
        <f t="shared" ca="1" si="1093"/>
        <v>3.3334016268018931E-5</v>
      </c>
      <c r="IK448" s="223">
        <f t="shared" ca="1" si="1094"/>
        <v>-5.9678697867274959E-4</v>
      </c>
      <c r="IL448" s="223">
        <f t="shared" ca="1" si="1095"/>
        <v>6.0522521007104783E-4</v>
      </c>
      <c r="IM448" s="223">
        <f t="shared" ca="1" si="1096"/>
        <v>-5.080111509457141E-5</v>
      </c>
      <c r="IN448" s="223">
        <f t="shared" ca="1" si="1097"/>
        <v>-5.5086825874459534E-4</v>
      </c>
      <c r="IO448" s="223">
        <f t="shared" ca="1" si="1098"/>
        <v>6.4022752969402459E-4</v>
      </c>
      <c r="IP448" s="223">
        <f t="shared" ca="1" si="1099"/>
        <v>-1.3417215040036924E-4</v>
      </c>
      <c r="IQ448" s="223">
        <f t="shared" ca="1" si="1100"/>
        <v>-4.9666396745532521E-4</v>
      </c>
      <c r="IR448" s="223">
        <f t="shared" ca="1" si="1101"/>
        <v>6.6560023134496589E-4</v>
      </c>
      <c r="IS448" s="223">
        <f t="shared" ca="1" si="1102"/>
        <v>-2.1552511167636159E-4</v>
      </c>
      <c r="IT448" s="223">
        <f t="shared" ca="1" si="1103"/>
        <v>-4.3498938779942402E-4</v>
      </c>
      <c r="IU448" s="223">
        <f t="shared" ca="1" si="1104"/>
        <v>6.809616859740561E-4</v>
      </c>
      <c r="IV448" s="223">
        <f t="shared" ca="1" si="1105"/>
        <v>-2.9363637466141117E-4</v>
      </c>
      <c r="IW448" s="223">
        <f t="shared" ca="1" si="1106"/>
        <v>-3.6677216286177454E-4</v>
      </c>
      <c r="IX448" s="223">
        <f t="shared" ca="1" si="1107"/>
        <v>6.8608084300522015E-4</v>
      </c>
      <c r="IY448" s="223">
        <f t="shared" ca="1" si="1108"/>
        <v>-3.6733107325405759E-4</v>
      </c>
      <c r="IZ448" s="223">
        <f t="shared" ca="1" si="1109"/>
        <v>-2.9303834320220789E-4</v>
      </c>
      <c r="JA448" s="223">
        <f t="shared" ca="1" si="1110"/>
        <v>6.8088070555176602E-4</v>
      </c>
      <c r="JB448" s="223">
        <f t="shared" ca="1" si="1111"/>
        <v>-4.3550077059225186E-4</v>
      </c>
    </row>
    <row r="449" spans="2:262">
      <c r="B449" s="230">
        <v>88</v>
      </c>
      <c r="C449" s="229">
        <f t="shared" si="1112"/>
        <v>1.7187500000000011E-3</v>
      </c>
      <c r="D449" s="226">
        <f t="shared" ca="1" si="855"/>
        <v>57.812620430793565</v>
      </c>
      <c r="E449" s="225">
        <f ca="1">CP361</f>
        <v>-0.28737956920643498</v>
      </c>
      <c r="F449" s="224">
        <v>88</v>
      </c>
      <c r="G449" s="223">
        <f t="shared" ca="1" si="856"/>
        <v>-1.7065165981344955E-4</v>
      </c>
      <c r="H449" s="223">
        <f t="shared" ca="1" si="857"/>
        <v>4.5088593893941406E-4</v>
      </c>
      <c r="I449" s="223">
        <f t="shared" ca="1" si="858"/>
        <v>-3.3034595251021503E-4</v>
      </c>
      <c r="J449" s="223">
        <f t="shared" ca="1" si="859"/>
        <v>-8.3825183313049003E-5</v>
      </c>
      <c r="K449" s="223">
        <f t="shared" ca="1" si="860"/>
        <v>4.2348750576249797E-4</v>
      </c>
      <c r="L449" s="223">
        <f t="shared" ca="1" si="861"/>
        <v>-3.8672892120167302E-4</v>
      </c>
      <c r="M449" s="223">
        <f t="shared" ca="1" si="862"/>
        <v>6.2226479723676118E-6</v>
      </c>
      <c r="N449" s="223">
        <f t="shared" ca="1" si="863"/>
        <v>3.7981468523365863E-4</v>
      </c>
      <c r="O449" s="223">
        <f t="shared" ca="1" si="864"/>
        <v>-4.2825011433142858E-4</v>
      </c>
      <c r="P449" s="223">
        <f t="shared" ca="1" si="865"/>
        <v>9.6031346385907319E-5</v>
      </c>
      <c r="Q449" s="223">
        <f t="shared" ca="1" si="866"/>
        <v>3.2154579935381931E-4</v>
      </c>
      <c r="R449" s="223">
        <f t="shared" ca="1" si="867"/>
        <v>-4.5331389573285844E-4</v>
      </c>
      <c r="S449" s="223">
        <f t="shared" ca="1" si="868"/>
        <v>1.8214961401283615E-4</v>
      </c>
      <c r="T449" s="223">
        <f t="shared" ca="1" si="869"/>
        <v>2.5092008872977458E-4</v>
      </c>
      <c r="U449" s="223">
        <f t="shared" ca="1" si="870"/>
        <v>-4.6095707834263632E-4</v>
      </c>
      <c r="V449" s="223">
        <f t="shared" ca="1" si="871"/>
        <v>2.6126797412393216E-4</v>
      </c>
      <c r="W449" s="223">
        <f t="shared" ca="1" si="872"/>
        <v>1.7065165981345167E-4</v>
      </c>
      <c r="X449" s="223">
        <f t="shared" ca="1" si="873"/>
        <v>-4.5088593893941454E-4</v>
      </c>
      <c r="Y449" s="223">
        <f t="shared" ca="1" si="874"/>
        <v>3.303459525102134E-4</v>
      </c>
      <c r="Z449" s="223">
        <f t="shared" ca="1" si="875"/>
        <v>8.3825183313051199E-5</v>
      </c>
      <c r="AA449" s="223">
        <f t="shared" ca="1" si="876"/>
        <v>-4.2348750576249889E-4</v>
      </c>
      <c r="AB449" s="223">
        <f t="shared" ca="1" si="877"/>
        <v>3.8672892120167183E-4</v>
      </c>
      <c r="AC449" s="223">
        <f t="shared" ca="1" si="878"/>
        <v>-6.2226479723653349E-6</v>
      </c>
      <c r="AD449" s="223">
        <f t="shared" ca="1" si="879"/>
        <v>-3.7981468523365987E-4</v>
      </c>
      <c r="AE449" s="223">
        <f t="shared" ca="1" si="880"/>
        <v>4.2825011433142771E-4</v>
      </c>
      <c r="AF449" s="223">
        <f t="shared" ca="1" si="881"/>
        <v>-9.6031346385905123E-5</v>
      </c>
      <c r="AG449" s="223">
        <f t="shared" ca="1" si="882"/>
        <v>-3.2154579935382094E-4</v>
      </c>
      <c r="AH449" s="223">
        <f t="shared" ca="1" si="883"/>
        <v>4.53313895732858E-4</v>
      </c>
      <c r="AI449" s="223">
        <f t="shared" ca="1" si="884"/>
        <v>-1.8214961401283411E-4</v>
      </c>
      <c r="AJ449" s="223">
        <f t="shared" ca="1" si="885"/>
        <v>-2.5092008872977647E-4</v>
      </c>
      <c r="AK449" s="223">
        <f t="shared" ca="1" si="886"/>
        <v>4.6095707834263632E-4</v>
      </c>
      <c r="AL449" s="223">
        <f t="shared" ca="1" si="887"/>
        <v>-2.6126797412393026E-4</v>
      </c>
      <c r="AM449" s="223">
        <f t="shared" ca="1" si="888"/>
        <v>-1.7065165981345378E-4</v>
      </c>
      <c r="AN449" s="223">
        <f t="shared" ca="1" si="889"/>
        <v>4.5088593893941498E-4</v>
      </c>
      <c r="AO449" s="223">
        <f t="shared" ca="1" si="890"/>
        <v>-3.3034595251021188E-4</v>
      </c>
      <c r="AP449" s="223">
        <f t="shared" ca="1" si="891"/>
        <v>-8.3825183313053503E-5</v>
      </c>
      <c r="AQ449" s="223">
        <f t="shared" ca="1" si="892"/>
        <v>4.2348750576249976E-4</v>
      </c>
      <c r="AR449" s="223">
        <f t="shared" ca="1" si="893"/>
        <v>-3.8672892120167058E-4</v>
      </c>
      <c r="AS449" s="223">
        <f t="shared" ca="1" si="894"/>
        <v>6.2226479723630852E-6</v>
      </c>
      <c r="AT449" s="223">
        <f t="shared" ca="1" si="895"/>
        <v>3.7981468523366117E-4</v>
      </c>
      <c r="AU449" s="223">
        <f t="shared" ca="1" si="896"/>
        <v>-4.282501143314269E-4</v>
      </c>
      <c r="AV449" s="223">
        <f t="shared" ca="1" si="897"/>
        <v>9.6031346385902901E-5</v>
      </c>
      <c r="AW449" s="223">
        <f t="shared" ca="1" si="898"/>
        <v>3.2154579935382251E-4</v>
      </c>
      <c r="AX449" s="223">
        <f t="shared" ca="1" si="899"/>
        <v>-4.5331389573285763E-4</v>
      </c>
      <c r="AY449" s="223">
        <f t="shared" ca="1" si="900"/>
        <v>1.82149614012832E-4</v>
      </c>
      <c r="AZ449" s="223">
        <f t="shared" ca="1" si="901"/>
        <v>2.5092008872977842E-4</v>
      </c>
      <c r="BA449" s="223">
        <f t="shared" ca="1" si="902"/>
        <v>-4.6095707834263632E-4</v>
      </c>
      <c r="BB449" s="223">
        <f t="shared" ca="1" si="903"/>
        <v>2.6126797412392842E-4</v>
      </c>
      <c r="BC449" s="223">
        <f t="shared" ca="1" si="904"/>
        <v>1.7065165981345584E-4</v>
      </c>
      <c r="BD449" s="223">
        <f t="shared" ca="1" si="905"/>
        <v>-4.5088593893941541E-4</v>
      </c>
      <c r="BE449" s="223">
        <f t="shared" ca="1" si="906"/>
        <v>3.3034595251021031E-4</v>
      </c>
      <c r="BF449" s="223">
        <f t="shared" ca="1" si="907"/>
        <v>8.3825183313055698E-5</v>
      </c>
      <c r="BG449" s="223">
        <f t="shared" ca="1" si="908"/>
        <v>-4.2348750576250063E-4</v>
      </c>
      <c r="BH449" s="223">
        <f t="shared" ca="1" si="909"/>
        <v>3.8672892120166934E-4</v>
      </c>
      <c r="BI449" s="223">
        <f t="shared" ca="1" si="910"/>
        <v>-6.2226479723608084E-6</v>
      </c>
      <c r="BJ449" s="223">
        <f t="shared" ca="1" si="911"/>
        <v>-3.7981468523366247E-4</v>
      </c>
      <c r="BK449" s="223">
        <f t="shared" ca="1" si="912"/>
        <v>4.2825011433142608E-4</v>
      </c>
      <c r="BL449" s="223">
        <f t="shared" ca="1" si="913"/>
        <v>-9.6031346385900705E-5</v>
      </c>
      <c r="BM449" s="223">
        <f t="shared" ca="1" si="914"/>
        <v>-3.2154579935382419E-4</v>
      </c>
      <c r="BN449" s="223">
        <f t="shared" ca="1" si="915"/>
        <v>4.5331389573285725E-4</v>
      </c>
      <c r="BO449" s="223">
        <f t="shared" ca="1" si="916"/>
        <v>-1.8214961401282991E-4</v>
      </c>
      <c r="BP449" s="223">
        <f t="shared" ca="1" si="917"/>
        <v>-2.5092008872978032E-4</v>
      </c>
      <c r="BQ449" s="223">
        <f t="shared" ca="1" si="918"/>
        <v>4.6095707834263632E-4</v>
      </c>
      <c r="BR449" s="223">
        <f t="shared" ca="1" si="919"/>
        <v>-2.6126797412392657E-4</v>
      </c>
      <c r="BS449" s="223">
        <f t="shared" ca="1" si="920"/>
        <v>-1.7065165981345801E-4</v>
      </c>
      <c r="BT449" s="223">
        <f t="shared" ca="1" si="921"/>
        <v>4.508859389394159E-4</v>
      </c>
      <c r="BU449" s="223">
        <f t="shared" ca="1" si="922"/>
        <v>-3.3034595251020868E-4</v>
      </c>
      <c r="BV449" s="223">
        <f t="shared" ca="1" si="923"/>
        <v>-8.3825183313057894E-5</v>
      </c>
      <c r="BW449" s="223">
        <f t="shared" ca="1" si="924"/>
        <v>4.2348750576250155E-4</v>
      </c>
      <c r="BX449" s="223">
        <f t="shared" ca="1" si="925"/>
        <v>-3.8672892120166814E-4</v>
      </c>
      <c r="BY449" s="223">
        <f t="shared" ca="1" si="926"/>
        <v>6.2226479723585587E-6</v>
      </c>
      <c r="BZ449" s="223">
        <f t="shared" ca="1" si="927"/>
        <v>3.7981468523366372E-4</v>
      </c>
      <c r="CA449" s="223">
        <f t="shared" ca="1" si="928"/>
        <v>-4.2825011433142521E-4</v>
      </c>
      <c r="CB449" s="223">
        <f t="shared" ca="1" si="929"/>
        <v>9.6031346385898483E-5</v>
      </c>
      <c r="CC449" s="223">
        <f t="shared" ca="1" si="930"/>
        <v>3.2154579935382582E-4</v>
      </c>
      <c r="CD449" s="223">
        <f t="shared" ca="1" si="931"/>
        <v>-4.5331389573285681E-4</v>
      </c>
      <c r="CE449" s="223">
        <f t="shared" ca="1" si="932"/>
        <v>1.8214961401282788E-4</v>
      </c>
      <c r="CF449" s="223">
        <f t="shared" ca="1" si="933"/>
        <v>2.5092008872978216E-4</v>
      </c>
      <c r="CG449" s="223">
        <f t="shared" ca="1" si="934"/>
        <v>-4.6095707834263643E-4</v>
      </c>
      <c r="CH449" s="223">
        <f t="shared" ca="1" si="935"/>
        <v>2.6126797412392468E-4</v>
      </c>
      <c r="CI449" s="223">
        <f t="shared" ca="1" si="936"/>
        <v>1.7065165981346002E-4</v>
      </c>
      <c r="CJ449" s="223">
        <f t="shared" ca="1" si="937"/>
        <v>-4.5088593893941644E-4</v>
      </c>
      <c r="CK449" s="223">
        <f t="shared" ca="1" si="938"/>
        <v>3.3034595251020711E-4</v>
      </c>
      <c r="CL449" s="223">
        <f t="shared" ca="1" si="939"/>
        <v>8.3825183313060089E-5</v>
      </c>
      <c r="CM449" s="223">
        <f t="shared" ca="1" si="940"/>
        <v>-4.2348750576250241E-4</v>
      </c>
      <c r="CN449" s="223">
        <f t="shared" ca="1" si="941"/>
        <v>3.867289212016669E-4</v>
      </c>
      <c r="CO449" s="223">
        <f t="shared" ca="1" si="942"/>
        <v>-6.2226479723563361E-6</v>
      </c>
      <c r="CP449" s="223">
        <f t="shared" ca="1" si="943"/>
        <v>-3.7981468523366502E-4</v>
      </c>
      <c r="CQ449" s="223">
        <f t="shared" ca="1" si="944"/>
        <v>4.2825011433142435E-4</v>
      </c>
      <c r="CR449" s="223">
        <f t="shared" ca="1" si="945"/>
        <v>-9.603134638589626E-5</v>
      </c>
      <c r="CS449" s="223">
        <f t="shared" ca="1" si="946"/>
        <v>-3.2154579935382739E-4</v>
      </c>
      <c r="CT449" s="223">
        <f t="shared" ca="1" si="947"/>
        <v>4.5331389573285638E-4</v>
      </c>
      <c r="CU449" s="223">
        <f t="shared" ca="1" si="948"/>
        <v>-1.8214961401282577E-4</v>
      </c>
      <c r="CV449" s="223">
        <f t="shared" ca="1" si="949"/>
        <v>-2.5092008872978406E-4</v>
      </c>
      <c r="CW449" s="223">
        <f t="shared" ca="1" si="950"/>
        <v>4.6095707834263643E-4</v>
      </c>
      <c r="CX449" s="223">
        <f t="shared" ca="1" si="951"/>
        <v>-2.6126797412392283E-4</v>
      </c>
      <c r="CY449" s="223">
        <f t="shared" ca="1" si="952"/>
        <v>-1.7065165981346218E-4</v>
      </c>
      <c r="CZ449" s="223">
        <f t="shared" ca="1" si="953"/>
        <v>4.5088593893941682E-4</v>
      </c>
      <c r="DA449" s="223">
        <f t="shared" ca="1" si="954"/>
        <v>-3.3034595251020554E-4</v>
      </c>
      <c r="DB449" s="223">
        <f t="shared" ca="1" si="955"/>
        <v>-8.3825183313062366E-5</v>
      </c>
      <c r="DC449" s="223">
        <f t="shared" ca="1" si="956"/>
        <v>4.2348750576250334E-4</v>
      </c>
      <c r="DD449" s="223">
        <f t="shared" ca="1" si="957"/>
        <v>-3.8672892120166565E-4</v>
      </c>
      <c r="DE449" s="223">
        <f t="shared" ca="1" si="958"/>
        <v>6.2226479723540321E-6</v>
      </c>
      <c r="DF449" s="223">
        <f t="shared" ca="1" si="959"/>
        <v>3.7981468523366632E-4</v>
      </c>
      <c r="DG449" s="223">
        <f t="shared" ca="1" si="960"/>
        <v>-4.2825011433142359E-4</v>
      </c>
      <c r="DH449" s="223">
        <f t="shared" ca="1" si="961"/>
        <v>9.6031346385894064E-5</v>
      </c>
      <c r="DI449" s="223">
        <f t="shared" ca="1" si="962"/>
        <v>3.2154579935382902E-4</v>
      </c>
      <c r="DJ449" s="223">
        <f t="shared" ca="1" si="963"/>
        <v>-4.53313895732856E-4</v>
      </c>
      <c r="DK449" s="223">
        <f t="shared" ca="1" si="964"/>
        <v>1.8214961401282373E-4</v>
      </c>
      <c r="DL449" s="223">
        <f t="shared" ca="1" si="965"/>
        <v>2.5092008872978596E-4</v>
      </c>
      <c r="DM449" s="223">
        <f t="shared" ca="1" si="966"/>
        <v>-4.6095707834263653E-4</v>
      </c>
      <c r="DN449" s="223">
        <f t="shared" ca="1" si="967"/>
        <v>2.6126797412392099E-4</v>
      </c>
      <c r="DO449" s="223">
        <f t="shared" ca="1" si="968"/>
        <v>1.7065165981346422E-4</v>
      </c>
      <c r="DP449" s="223">
        <f t="shared" ca="1" si="969"/>
        <v>-4.5088593893941736E-4</v>
      </c>
      <c r="DQ449" s="223">
        <f t="shared" ca="1" si="970"/>
        <v>3.3034595251020397E-4</v>
      </c>
      <c r="DR449" s="223">
        <f t="shared" ca="1" si="971"/>
        <v>8.3825183313064589E-5</v>
      </c>
      <c r="DS449" s="223">
        <f t="shared" ca="1" si="972"/>
        <v>-4.234875057625042E-4</v>
      </c>
      <c r="DT449" s="223">
        <f t="shared" ca="1" si="973"/>
        <v>3.8672892120166446E-4</v>
      </c>
      <c r="DU449" s="223">
        <f t="shared" ca="1" si="974"/>
        <v>-6.2226479723518095E-6</v>
      </c>
      <c r="DV449" s="223">
        <f t="shared" ca="1" si="975"/>
        <v>-3.7981468523366757E-4</v>
      </c>
      <c r="DW449" s="223">
        <f t="shared" ca="1" si="976"/>
        <v>4.2825011433142272E-4</v>
      </c>
      <c r="DX449" s="223">
        <f t="shared" ca="1" si="977"/>
        <v>-9.6031346385891815E-5</v>
      </c>
      <c r="DY449" s="223">
        <f t="shared" ca="1" si="978"/>
        <v>-3.2154579935383059E-4</v>
      </c>
      <c r="DZ449" s="223">
        <f t="shared" ca="1" si="979"/>
        <v>4.5331389573285562E-4</v>
      </c>
      <c r="EA449" s="223">
        <f t="shared" ca="1" si="980"/>
        <v>-1.8214961401282162E-4</v>
      </c>
      <c r="EB449" s="223">
        <f t="shared" ca="1" si="981"/>
        <v>-2.5092008872978786E-4</v>
      </c>
      <c r="EC449" s="223">
        <f t="shared" ca="1" si="982"/>
        <v>4.6095707834263648E-4</v>
      </c>
      <c r="ED449" s="223">
        <f t="shared" ca="1" si="983"/>
        <v>-2.6126797412391909E-4</v>
      </c>
      <c r="EE449" s="223">
        <f t="shared" ca="1" si="984"/>
        <v>-1.7065165981346636E-4</v>
      </c>
      <c r="EF449" s="223">
        <f t="shared" ca="1" si="985"/>
        <v>4.508859389394178E-4</v>
      </c>
      <c r="EG449" s="223">
        <f t="shared" ca="1" si="986"/>
        <v>-3.3034595251020245E-4</v>
      </c>
      <c r="EH449" s="223">
        <f t="shared" ca="1" si="987"/>
        <v>-8.3825183313066784E-5</v>
      </c>
      <c r="EI449" s="223">
        <f t="shared" ca="1" si="988"/>
        <v>4.2348750576250512E-4</v>
      </c>
      <c r="EJ449" s="223">
        <f t="shared" ca="1" si="989"/>
        <v>-3.8672892120166326E-4</v>
      </c>
      <c r="EK449" s="223">
        <f t="shared" ca="1" si="990"/>
        <v>6.2226479723495327E-6</v>
      </c>
      <c r="EL449" s="223">
        <f t="shared" ca="1" si="991"/>
        <v>3.7981468523366887E-4</v>
      </c>
      <c r="EM449" s="223">
        <f t="shared" ca="1" si="992"/>
        <v>-4.2825011433142191E-4</v>
      </c>
      <c r="EN449" s="223">
        <f t="shared" ca="1" si="993"/>
        <v>9.6031346385889619E-5</v>
      </c>
      <c r="EO449" s="223">
        <f t="shared" ca="1" si="994"/>
        <v>3.2154579935383227E-4</v>
      </c>
      <c r="EP449" s="223">
        <f t="shared" ca="1" si="995"/>
        <v>-4.5331389573285519E-4</v>
      </c>
      <c r="EQ449" s="223">
        <f t="shared" ca="1" si="996"/>
        <v>1.8214961401281953E-4</v>
      </c>
      <c r="ER449" s="223">
        <f t="shared" ca="1" si="997"/>
        <v>2.5092008872978975E-4</v>
      </c>
      <c r="ES449" s="223">
        <f t="shared" ca="1" si="998"/>
        <v>-4.6095707834263653E-4</v>
      </c>
      <c r="ET449" s="223">
        <f t="shared" ca="1" si="999"/>
        <v>2.6126797412391725E-4</v>
      </c>
      <c r="EU449" s="223">
        <f t="shared" ca="1" si="1000"/>
        <v>1.7065165981346845E-4</v>
      </c>
      <c r="EV449" s="223">
        <f t="shared" ca="1" si="1001"/>
        <v>-4.5088593893941828E-4</v>
      </c>
      <c r="EW449" s="223">
        <f t="shared" ca="1" si="1002"/>
        <v>3.3034595251020082E-4</v>
      </c>
      <c r="EX449" s="223">
        <f t="shared" ca="1" si="1003"/>
        <v>8.382518331306898E-5</v>
      </c>
      <c r="EY449" s="223">
        <f t="shared" ca="1" si="1004"/>
        <v>-4.2348750576250605E-4</v>
      </c>
      <c r="EZ449" s="223">
        <f t="shared" ca="1" si="1005"/>
        <v>3.8672892120166202E-4</v>
      </c>
      <c r="FA449" s="223">
        <f t="shared" ca="1" si="1006"/>
        <v>-6.222647972347283E-6</v>
      </c>
      <c r="FB449" s="223">
        <f t="shared" ca="1" si="1007"/>
        <v>-3.7981468523367012E-4</v>
      </c>
      <c r="FC449" s="223">
        <f t="shared" ca="1" si="1008"/>
        <v>4.2825011433142104E-4</v>
      </c>
      <c r="FD449" s="223">
        <f t="shared" ca="1" si="1009"/>
        <v>-9.6031346385887424E-5</v>
      </c>
      <c r="FE449" s="223">
        <f t="shared" ca="1" si="1010"/>
        <v>-3.215457993538339E-4</v>
      </c>
      <c r="FF449" s="223">
        <f t="shared" ca="1" si="1011"/>
        <v>4.5331389573285475E-4</v>
      </c>
      <c r="FG449" s="223">
        <f t="shared" ca="1" si="1012"/>
        <v>-1.8214961401281747E-4</v>
      </c>
      <c r="FH449" s="223">
        <f t="shared" ca="1" si="1013"/>
        <v>-2.5092008872979165E-4</v>
      </c>
      <c r="FI449" s="223">
        <f t="shared" ca="1" si="1014"/>
        <v>4.6095707834263653E-4</v>
      </c>
      <c r="FJ449" s="223">
        <f t="shared" ca="1" si="1015"/>
        <v>-2.6126797412391541E-4</v>
      </c>
      <c r="FK449" s="223">
        <f t="shared" ca="1" si="1016"/>
        <v>-1.7065165981347056E-4</v>
      </c>
      <c r="FL449" s="223">
        <f t="shared" ca="1" si="1017"/>
        <v>4.5088593893941877E-4</v>
      </c>
      <c r="FM449" s="223">
        <f t="shared" ca="1" si="1018"/>
        <v>-3.3034595251019925E-4</v>
      </c>
      <c r="FN449" s="223">
        <f t="shared" ca="1" si="1019"/>
        <v>-8.3825183313071175E-5</v>
      </c>
      <c r="FO449" s="223">
        <f t="shared" ca="1" si="1020"/>
        <v>4.2348750576250691E-4</v>
      </c>
      <c r="FP449" s="223">
        <f t="shared" ca="1" si="1021"/>
        <v>-3.8672892120166077E-4</v>
      </c>
      <c r="FQ449" s="223">
        <f t="shared" ca="1" si="1022"/>
        <v>6.2226479723450333E-6</v>
      </c>
      <c r="FR449" s="223">
        <f t="shared" ca="1" si="1023"/>
        <v>3.7981468523367142E-4</v>
      </c>
      <c r="FS449" s="223">
        <f t="shared" ca="1" si="1024"/>
        <v>-4.2825011433142023E-4</v>
      </c>
      <c r="FT449" s="223">
        <f t="shared" ca="1" si="1025"/>
        <v>9.6031346385885228E-5</v>
      </c>
      <c r="FU449" s="223">
        <f t="shared" ca="1" si="1026"/>
        <v>3.2154579935383552E-4</v>
      </c>
      <c r="FV449" s="223">
        <f t="shared" ca="1" si="1027"/>
        <v>-4.5331389573285437E-4</v>
      </c>
      <c r="FW449" s="223">
        <f t="shared" ca="1" si="1028"/>
        <v>1.8214961401281541E-4</v>
      </c>
      <c r="FX449" s="223">
        <f t="shared" ca="1" si="1029"/>
        <v>2.5092008872979355E-4</v>
      </c>
      <c r="FY449" s="223">
        <f t="shared" ca="1" si="1030"/>
        <v>-4.6095707834263659E-4</v>
      </c>
      <c r="FZ449" s="223">
        <f t="shared" ca="1" si="1031"/>
        <v>2.6126797412391351E-4</v>
      </c>
      <c r="GA449" s="223">
        <f t="shared" ca="1" si="1032"/>
        <v>1.7065165981347267E-4</v>
      </c>
      <c r="GB449" s="223">
        <f t="shared" ca="1" si="1033"/>
        <v>-4.5088593893941921E-4</v>
      </c>
      <c r="GC449" s="223">
        <f t="shared" ca="1" si="1034"/>
        <v>3.3034595251019768E-4</v>
      </c>
      <c r="GD449" s="223">
        <f t="shared" ca="1" si="1035"/>
        <v>8.3825183313073452E-5</v>
      </c>
      <c r="GE449" s="223">
        <f t="shared" ca="1" si="1036"/>
        <v>-4.2348750576250784E-4</v>
      </c>
      <c r="GF449" s="223">
        <f t="shared" ca="1" si="1037"/>
        <v>3.8672892120165952E-4</v>
      </c>
      <c r="GG449" s="223">
        <f t="shared" ca="1" si="1038"/>
        <v>-6.2226479723427564E-6</v>
      </c>
      <c r="GH449" s="223">
        <f t="shared" ca="1" si="1039"/>
        <v>-3.7981468523367272E-4</v>
      </c>
      <c r="GI449" s="223">
        <f t="shared" ca="1" si="1040"/>
        <v>4.2825011433141941E-4</v>
      </c>
      <c r="GJ449" s="223">
        <f t="shared" ca="1" si="1041"/>
        <v>-9.6031346385883033E-5</v>
      </c>
      <c r="GK449" s="223">
        <f t="shared" ca="1" si="1042"/>
        <v>-3.2154579935383715E-4</v>
      </c>
      <c r="GL449" s="223">
        <f t="shared" ca="1" si="1043"/>
        <v>4.5331389573285399E-4</v>
      </c>
      <c r="GM449" s="223">
        <f t="shared" ca="1" si="1044"/>
        <v>-1.821496140128133E-4</v>
      </c>
      <c r="GN449" s="223">
        <f t="shared" ca="1" si="1045"/>
        <v>-2.5092008872979545E-4</v>
      </c>
      <c r="GO449" s="223">
        <f t="shared" ca="1" si="1046"/>
        <v>4.6095707834263664E-4</v>
      </c>
      <c r="GP449" s="223">
        <f t="shared" ca="1" si="1047"/>
        <v>-2.6126797412391167E-4</v>
      </c>
      <c r="GQ449" s="223">
        <f t="shared" ca="1" si="1048"/>
        <v>-1.7065165981347473E-4</v>
      </c>
      <c r="GR449" s="223">
        <f t="shared" ca="1" si="1049"/>
        <v>4.5088593893941964E-4</v>
      </c>
      <c r="GS449" s="223">
        <f t="shared" ca="1" si="1050"/>
        <v>-3.3034595251019611E-4</v>
      </c>
      <c r="GT449" s="223">
        <f t="shared" ca="1" si="1051"/>
        <v>-8.3825183313075675E-5</v>
      </c>
      <c r="GU449" s="223">
        <f t="shared" ca="1" si="1052"/>
        <v>4.234875057625087E-4</v>
      </c>
      <c r="GV449" s="223">
        <f t="shared" ca="1" si="1053"/>
        <v>-3.8672892120165828E-4</v>
      </c>
      <c r="GW449" s="223">
        <f t="shared" ca="1" si="1054"/>
        <v>6.2226479723405067E-6</v>
      </c>
      <c r="GX449" s="223">
        <f t="shared" ca="1" si="1055"/>
        <v>3.7981468523367397E-4</v>
      </c>
      <c r="GY449" s="223">
        <f t="shared" ca="1" si="1056"/>
        <v>-4.2825011433141855E-4</v>
      </c>
      <c r="GZ449" s="223">
        <f t="shared" ca="1" si="1057"/>
        <v>9.6031346385880837E-5</v>
      </c>
      <c r="HA449" s="223">
        <f t="shared" ca="1" si="1058"/>
        <v>3.2154579935383872E-4</v>
      </c>
      <c r="HB449" s="223">
        <f t="shared" ca="1" si="1059"/>
        <v>-4.5331389573285356E-4</v>
      </c>
      <c r="HC449" s="223">
        <f t="shared" ca="1" si="1060"/>
        <v>1.8214961401281126E-4</v>
      </c>
      <c r="HD449" s="223">
        <f t="shared" ca="1" si="1061"/>
        <v>2.5092008872979734E-4</v>
      </c>
      <c r="HE449" s="223">
        <f t="shared" ca="1" si="1062"/>
        <v>-4.6095707834263664E-4</v>
      </c>
      <c r="HF449" s="223">
        <f t="shared" ca="1" si="1063"/>
        <v>2.6126797412390982E-4</v>
      </c>
      <c r="HG449" s="223">
        <f t="shared" ca="1" si="1064"/>
        <v>1.7065165981347685E-4</v>
      </c>
      <c r="HH449" s="223">
        <f t="shared" ca="1" si="1065"/>
        <v>-4.5088593893942013E-4</v>
      </c>
      <c r="HI449" s="223">
        <f t="shared" ca="1" si="1066"/>
        <v>3.3034595251019453E-4</v>
      </c>
      <c r="HJ449" s="223">
        <f t="shared" ca="1" si="1067"/>
        <v>8.382518331307787E-5</v>
      </c>
      <c r="HK449" s="223">
        <f t="shared" ca="1" si="1068"/>
        <v>-4.2348750576250957E-4</v>
      </c>
      <c r="HL449" s="223">
        <f t="shared" ca="1" si="1069"/>
        <v>3.8672892120165708E-4</v>
      </c>
      <c r="HM449" s="223">
        <f t="shared" ca="1" si="1070"/>
        <v>-6.2226479723382028E-6</v>
      </c>
      <c r="HN449" s="223">
        <f t="shared" ca="1" si="1071"/>
        <v>-3.7981468523367527E-4</v>
      </c>
      <c r="HO449" s="223">
        <f t="shared" ca="1" si="1072"/>
        <v>4.2825011433141773E-4</v>
      </c>
      <c r="HP449" s="223">
        <f t="shared" ca="1" si="1073"/>
        <v>-9.6031346385878587E-5</v>
      </c>
      <c r="HQ449" s="223">
        <f t="shared" ca="1" si="1074"/>
        <v>-3.2154579935384035E-4</v>
      </c>
      <c r="HR449" s="223">
        <f t="shared" ca="1" si="1075"/>
        <v>4.5331389573285313E-4</v>
      </c>
      <c r="HS449" s="223">
        <f t="shared" ca="1" si="1076"/>
        <v>-1.8214961401280915E-4</v>
      </c>
      <c r="HT449" s="223">
        <f t="shared" ca="1" si="1077"/>
        <v>-2.5092008872979924E-4</v>
      </c>
      <c r="HU449" s="223">
        <f t="shared" ca="1" si="1078"/>
        <v>4.609570783426367E-4</v>
      </c>
      <c r="HV449" s="223">
        <f t="shared" ca="1" si="1079"/>
        <v>-2.6126797412390793E-4</v>
      </c>
      <c r="HW449" s="223">
        <f t="shared" ca="1" si="1080"/>
        <v>-1.7065165981347894E-4</v>
      </c>
      <c r="HX449" s="223">
        <f t="shared" ca="1" si="1081"/>
        <v>4.5088593893942062E-4</v>
      </c>
      <c r="HY449" s="223">
        <f t="shared" ca="1" si="1082"/>
        <v>-3.3034595251019291E-4</v>
      </c>
      <c r="HZ449" s="223">
        <f t="shared" ca="1" si="1083"/>
        <v>-8.3825183313080066E-5</v>
      </c>
      <c r="IA449" s="223">
        <f t="shared" ca="1" si="1084"/>
        <v>4.2348750576251044E-4</v>
      </c>
      <c r="IB449" s="223">
        <f t="shared" ca="1" si="1085"/>
        <v>-3.8672892120165584E-4</v>
      </c>
      <c r="IC449" s="223">
        <f t="shared" ca="1" si="1086"/>
        <v>6.2226479723359802E-6</v>
      </c>
      <c r="ID449" s="223">
        <f t="shared" ca="1" si="1087"/>
        <v>3.7981468523367652E-4</v>
      </c>
      <c r="IE449" s="223">
        <f t="shared" ca="1" si="1088"/>
        <v>9.8567987926119255E-5</v>
      </c>
      <c r="IF449" s="223">
        <f t="shared" ca="1" si="1089"/>
        <v>9.6031346385876365E-5</v>
      </c>
      <c r="IG449" s="223">
        <f t="shared" ca="1" si="1090"/>
        <v>3.2154579935384203E-4</v>
      </c>
      <c r="IH449" s="223">
        <f t="shared" ca="1" si="1091"/>
        <v>-4.5331389573285275E-4</v>
      </c>
      <c r="II449" s="223">
        <f t="shared" ca="1" si="1092"/>
        <v>1.8214961401280712E-4</v>
      </c>
      <c r="IJ449" s="223">
        <f t="shared" ca="1" si="1093"/>
        <v>2.5092008872980114E-4</v>
      </c>
      <c r="IK449" s="223">
        <f t="shared" ca="1" si="1094"/>
        <v>-4.6095707834263675E-4</v>
      </c>
      <c r="IL449" s="223">
        <f t="shared" ca="1" si="1095"/>
        <v>2.6126797412390608E-4</v>
      </c>
      <c r="IM449" s="223">
        <f t="shared" ca="1" si="1096"/>
        <v>1.7065165981348102E-4</v>
      </c>
      <c r="IN449" s="223">
        <f t="shared" ca="1" si="1097"/>
        <v>-4.508859389394211E-4</v>
      </c>
      <c r="IO449" s="223">
        <f t="shared" ca="1" si="1098"/>
        <v>3.3034595251019139E-4</v>
      </c>
      <c r="IP449" s="223">
        <f t="shared" ca="1" si="1099"/>
        <v>8.3825183313082315E-5</v>
      </c>
      <c r="IQ449" s="223">
        <f t="shared" ca="1" si="1100"/>
        <v>-4.2348750576251136E-4</v>
      </c>
      <c r="IR449" s="223">
        <f t="shared" ca="1" si="1101"/>
        <v>3.8672892120165459E-4</v>
      </c>
      <c r="IS449" s="223">
        <f t="shared" ca="1" si="1102"/>
        <v>-6.2226479723337033E-6</v>
      </c>
      <c r="IT449" s="223">
        <f t="shared" ca="1" si="1103"/>
        <v>-3.7981468523367782E-4</v>
      </c>
      <c r="IU449" s="223">
        <f t="shared" ca="1" si="1104"/>
        <v>4.2825011433141605E-4</v>
      </c>
      <c r="IV449" s="223">
        <f t="shared" ca="1" si="1105"/>
        <v>-9.6031346385874169E-5</v>
      </c>
      <c r="IW449" s="223">
        <f t="shared" ca="1" si="1106"/>
        <v>-3.215457993538436E-4</v>
      </c>
      <c r="IX449" s="223">
        <f t="shared" ca="1" si="1107"/>
        <v>4.5331389573285226E-4</v>
      </c>
      <c r="IY449" s="223">
        <f t="shared" ca="1" si="1108"/>
        <v>-1.82149614012805E-4</v>
      </c>
      <c r="IZ449" s="223">
        <f t="shared" ca="1" si="1109"/>
        <v>-2.5092008872980298E-4</v>
      </c>
      <c r="JA449" s="223">
        <f t="shared" ca="1" si="1110"/>
        <v>4.6095707834263675E-4</v>
      </c>
      <c r="JB449" s="223">
        <f t="shared" ca="1" si="1111"/>
        <v>-2.6126797412390424E-4</v>
      </c>
    </row>
    <row r="450" spans="2:262">
      <c r="B450" s="230">
        <v>89</v>
      </c>
      <c r="C450" s="229">
        <f t="shared" si="1112"/>
        <v>1.7382812500000011E-3</v>
      </c>
      <c r="D450" s="226">
        <f t="shared" ca="1" si="855"/>
        <v>57.815266616298565</v>
      </c>
      <c r="E450" s="225">
        <f ca="1">CQ361</f>
        <v>-0.28473338370143741</v>
      </c>
      <c r="F450" s="224">
        <v>89</v>
      </c>
      <c r="G450" s="223">
        <f t="shared" ca="1" si="856"/>
        <v>-6.6283512608433161E-5</v>
      </c>
      <c r="H450" s="223">
        <f t="shared" ca="1" si="857"/>
        <v>5.9274831946061448E-5</v>
      </c>
      <c r="I450" s="223">
        <f t="shared" ca="1" si="858"/>
        <v>-1.9783549504835396E-6</v>
      </c>
      <c r="J450" s="223">
        <f t="shared" ca="1" si="859"/>
        <v>-5.6996525974020476E-5</v>
      </c>
      <c r="K450" s="223">
        <f t="shared" ca="1" si="860"/>
        <v>6.761648802688553E-5</v>
      </c>
      <c r="L450" s="223">
        <f t="shared" ca="1" si="861"/>
        <v>-2.0871729387554156E-5</v>
      </c>
      <c r="M450" s="223">
        <f t="shared" ca="1" si="862"/>
        <v>-4.3580262526064967E-5</v>
      </c>
      <c r="N450" s="223">
        <f t="shared" ca="1" si="863"/>
        <v>7.105947368085093E-5</v>
      </c>
      <c r="O450" s="223">
        <f t="shared" ca="1" si="864"/>
        <v>-3.825299152048449E-5</v>
      </c>
      <c r="P450" s="223">
        <f t="shared" ca="1" si="865"/>
        <v>-2.7006701953386089E-5</v>
      </c>
      <c r="Q450" s="223">
        <f t="shared" ca="1" si="866"/>
        <v>6.9354351936364708E-5</v>
      </c>
      <c r="R450" s="223">
        <f t="shared" ca="1" si="867"/>
        <v>-5.2862905957483569E-5</v>
      </c>
      <c r="S450" s="223">
        <f t="shared" ca="1" si="868"/>
        <v>-8.4765633914240604E-6</v>
      </c>
      <c r="T450" s="223">
        <f t="shared" ca="1" si="869"/>
        <v>6.2624655229192927E-5</v>
      </c>
      <c r="U450" s="223">
        <f t="shared" ca="1" si="870"/>
        <v>-6.3643015539951189E-5</v>
      </c>
      <c r="V450" s="223">
        <f t="shared" ca="1" si="871"/>
        <v>1.0667684119681421E-5</v>
      </c>
      <c r="W450" s="223">
        <f t="shared" ca="1" si="872"/>
        <v>5.13579357408099E-5</v>
      </c>
      <c r="X450" s="223">
        <f t="shared" ca="1" si="873"/>
        <v>-6.9812324307420845E-5</v>
      </c>
      <c r="Y450" s="223">
        <f t="shared" ca="1" si="874"/>
        <v>2.9039080655454162E-5</v>
      </c>
      <c r="Z450" s="223">
        <f t="shared" ca="1" si="875"/>
        <v>3.6370443282112737E-5</v>
      </c>
      <c r="AA450" s="223">
        <f t="shared" ca="1" si="876"/>
        <v>-7.0923878990131642E-5</v>
      </c>
      <c r="AB450" s="223">
        <f t="shared" ca="1" si="877"/>
        <v>4.5306657697178731E-5</v>
      </c>
      <c r="AC450" s="223">
        <f t="shared" ca="1" si="878"/>
        <v>1.8747989734531706E-5</v>
      </c>
      <c r="AD450" s="223">
        <f t="shared" ca="1" si="879"/>
        <v>-6.6897149820701032E-5</v>
      </c>
      <c r="AE450" s="223">
        <f t="shared" ca="1" si="880"/>
        <v>5.8291863964001044E-5</v>
      </c>
      <c r="AF450" s="223">
        <f t="shared" ca="1" si="881"/>
        <v>-2.3271570627220878E-7</v>
      </c>
      <c r="AG450" s="223">
        <f t="shared" ca="1" si="882"/>
        <v>-5.8023864744114799E-5</v>
      </c>
      <c r="AH450" s="223">
        <f t="shared" ca="1" si="883"/>
        <v>6.7053948941037087E-5</v>
      </c>
      <c r="AI450" s="223">
        <f t="shared" ca="1" si="884"/>
        <v>-1.9196561390211387E-5</v>
      </c>
      <c r="AJ450" s="223">
        <f t="shared" ca="1" si="885"/>
        <v>-4.4946874349958903E-5</v>
      </c>
      <c r="AK450" s="223">
        <f t="shared" ca="1" si="886"/>
        <v>7.0958118248881018E-5</v>
      </c>
      <c r="AL450" s="223">
        <f t="shared" ca="1" si="887"/>
        <v>-3.6769657120644919E-5</v>
      </c>
      <c r="AM450" s="223">
        <f t="shared" ca="1" si="888"/>
        <v>-2.8613578717495172E-5</v>
      </c>
      <c r="AN450" s="223">
        <f t="shared" ca="1" si="889"/>
        <v>6.9721523143271126E-5</v>
      </c>
      <c r="AO450" s="223">
        <f t="shared" ca="1" si="890"/>
        <v>-5.1678869570553871E-5</v>
      </c>
      <c r="AP450" s="223">
        <f t="shared" ca="1" si="891"/>
        <v>-1.020729029939325E-5</v>
      </c>
      <c r="AQ450" s="223">
        <f t="shared" ca="1" si="892"/>
        <v>6.3433752303694303E-5</v>
      </c>
      <c r="AR450" s="223">
        <f t="shared" ca="1" si="893"/>
        <v>-6.2844058078282577E-5</v>
      </c>
      <c r="AS450" s="223">
        <f t="shared" ca="1" si="894"/>
        <v>8.9384945431337713E-6</v>
      </c>
      <c r="AT450" s="223">
        <f t="shared" ca="1" si="895"/>
        <v>5.2550341324522265E-5</v>
      </c>
      <c r="AU450" s="223">
        <f t="shared" ca="1" si="896"/>
        <v>-6.945632853606121E-5</v>
      </c>
      <c r="AV450" s="223">
        <f t="shared" ca="1" si="897"/>
        <v>2.743670450922323E-5</v>
      </c>
      <c r="AW450" s="223">
        <f t="shared" ca="1" si="898"/>
        <v>3.7859770132217551E-5</v>
      </c>
      <c r="AX450" s="223">
        <f t="shared" ca="1" si="899"/>
        <v>-7.103663604387847E-5</v>
      </c>
      <c r="AY450" s="223">
        <f t="shared" ca="1" si="900"/>
        <v>4.3947183717449468E-5</v>
      </c>
      <c r="AZ450" s="223">
        <f t="shared" ca="1" si="901"/>
        <v>2.0426339295373583E-5</v>
      </c>
      <c r="BA450" s="223">
        <f t="shared" ca="1" si="902"/>
        <v>-6.7470490691362193E-5</v>
      </c>
      <c r="BB450" s="223">
        <f t="shared" ca="1" si="903"/>
        <v>5.7273783142761746E-5</v>
      </c>
      <c r="BC450" s="223">
        <f t="shared" ca="1" si="904"/>
        <v>1.5130637171792808E-6</v>
      </c>
      <c r="BD450" s="223">
        <f t="shared" ca="1" si="905"/>
        <v>-5.9016252107739679E-5</v>
      </c>
      <c r="BE450" s="223">
        <f t="shared" ca="1" si="906"/>
        <v>6.6451019063655309E-5</v>
      </c>
      <c r="BF450" s="223">
        <f t="shared" ca="1" si="907"/>
        <v>-1.7509830102092818E-5</v>
      </c>
      <c r="BG450" s="223">
        <f t="shared" ca="1" si="908"/>
        <v>-4.6286411857415628E-5</v>
      </c>
      <c r="BH450" s="223">
        <f t="shared" ca="1" si="909"/>
        <v>7.0814020299772988E-5</v>
      </c>
      <c r="BI450" s="223">
        <f t="shared" ca="1" si="910"/>
        <v>-3.5264174054261489E-5</v>
      </c>
      <c r="BJ450" s="223">
        <f t="shared" ca="1" si="911"/>
        <v>-3.0203219731715925E-5</v>
      </c>
      <c r="BK450" s="223">
        <f t="shared" ca="1" si="912"/>
        <v>7.0046696711691852E-5</v>
      </c>
      <c r="BL450" s="223">
        <f t="shared" ca="1" si="913"/>
        <v>-5.0463703764991576E-5</v>
      </c>
      <c r="BM450" s="223">
        <f t="shared" ca="1" si="914"/>
        <v>-1.1931868717360252E-5</v>
      </c>
      <c r="BN450" s="223">
        <f t="shared" ca="1" si="915"/>
        <v>6.4204639257748797E-5</v>
      </c>
      <c r="BO450" s="223">
        <f t="shared" ca="1" si="916"/>
        <v>-6.2007245705918533E-5</v>
      </c>
      <c r="BP450" s="223">
        <f t="shared" ca="1" si="917"/>
        <v>7.2039207517046731E-6</v>
      </c>
      <c r="BQ450" s="223">
        <f t="shared" ca="1" si="918"/>
        <v>5.3711092547604239E-5</v>
      </c>
      <c r="BR450" s="223">
        <f t="shared" ca="1" si="919"/>
        <v>-6.905849486953065E-5</v>
      </c>
      <c r="BS450" s="223">
        <f t="shared" ca="1" si="920"/>
        <v>2.5817801518120403E-5</v>
      </c>
      <c r="BT450" s="223">
        <f t="shared" ca="1" si="921"/>
        <v>3.9326291672461861E-5</v>
      </c>
      <c r="BU450" s="223">
        <f t="shared" ca="1" si="922"/>
        <v>-7.1106603284303379E-5</v>
      </c>
      <c r="BV450" s="223">
        <f t="shared" ca="1" si="923"/>
        <v>4.256123759754027E-5</v>
      </c>
      <c r="BW450" s="223">
        <f t="shared" ca="1" si="924"/>
        <v>2.209238479321443E-5</v>
      </c>
      <c r="BX450" s="223">
        <f t="shared" ca="1" si="925"/>
        <v>-6.8003189861315071E-5</v>
      </c>
      <c r="BY450" s="223">
        <f t="shared" ca="1" si="926"/>
        <v>5.622120273616253E-5</v>
      </c>
      <c r="BZ450" s="223">
        <f t="shared" ca="1" si="927"/>
        <v>3.2579317276246438E-6</v>
      </c>
      <c r="CA450" s="223">
        <f t="shared" ca="1" si="928"/>
        <v>-5.9973090287854101E-5</v>
      </c>
      <c r="CB450" s="223">
        <f t="shared" ca="1" si="929"/>
        <v>6.5808061577153035E-5</v>
      </c>
      <c r="CC450" s="223">
        <f t="shared" ca="1" si="930"/>
        <v>-1.5812551547055952E-5</v>
      </c>
      <c r="CD450" s="223">
        <f t="shared" ca="1" si="931"/>
        <v>-4.759806816113063E-5</v>
      </c>
      <c r="CE450" s="223">
        <f t="shared" ca="1" si="932"/>
        <v>7.062726663274293E-5</v>
      </c>
      <c r="CF450" s="223">
        <f t="shared" ca="1" si="933"/>
        <v>-3.3737449168041051E-5</v>
      </c>
      <c r="CG450" s="223">
        <f t="shared" ca="1" si="934"/>
        <v>-3.1774667455741411E-5</v>
      </c>
      <c r="CH450" s="223">
        <f t="shared" ca="1" si="935"/>
        <v>7.032967676922799E-5</v>
      </c>
      <c r="CI450" s="223">
        <f t="shared" ca="1" si="936"/>
        <v>-4.9218140511240666E-5</v>
      </c>
      <c r="CJ450" s="223">
        <f t="shared" ca="1" si="937"/>
        <v>-1.3649259823773231E-5</v>
      </c>
      <c r="CK450" s="223">
        <f t="shared" ca="1" si="938"/>
        <v>6.4936851737880098E-5</v>
      </c>
      <c r="CL450" s="223">
        <f t="shared" ca="1" si="939"/>
        <v>-6.1133082487340511E-5</v>
      </c>
      <c r="CM450" s="223">
        <f t="shared" ca="1" si="940"/>
        <v>5.4650075877877075E-6</v>
      </c>
      <c r="CN450" s="223">
        <f t="shared" ca="1" si="941"/>
        <v>5.4839490216923967E-5</v>
      </c>
      <c r="CO450" s="223">
        <f t="shared" ca="1" si="942"/>
        <v>-6.8619062947954386E-5</v>
      </c>
      <c r="CP450" s="223">
        <f t="shared" ca="1" si="943"/>
        <v>2.4183346848773778E-5</v>
      </c>
      <c r="CQ450" s="223">
        <f t="shared" ca="1" si="944"/>
        <v>4.0769124525107459E-5</v>
      </c>
      <c r="CR450" s="223">
        <f t="shared" ca="1" si="945"/>
        <v>-7.1133738565756972E-5</v>
      </c>
      <c r="CS450" s="223">
        <f t="shared" ca="1" si="946"/>
        <v>4.1149654179567865E-5</v>
      </c>
      <c r="CT450" s="223">
        <f t="shared" ca="1" si="947"/>
        <v>2.3745122664542363E-5</v>
      </c>
      <c r="CU450" s="223">
        <f t="shared" ca="1" si="948"/>
        <v>-6.8494926452499107E-5</v>
      </c>
      <c r="CV450" s="223">
        <f t="shared" ca="1" si="949"/>
        <v>5.5134756779281254E-5</v>
      </c>
      <c r="CW450" s="223">
        <f t="shared" ca="1" si="950"/>
        <v>5.000837281818186E-6</v>
      </c>
      <c r="CX450" s="223">
        <f t="shared" ca="1" si="951"/>
        <v>-6.0893802920918474E-5</v>
      </c>
      <c r="CY450" s="223">
        <f t="shared" ca="1" si="952"/>
        <v>6.5125463775078993E-5</v>
      </c>
      <c r="CZ450" s="223">
        <f t="shared" ca="1" si="953"/>
        <v>-1.4105748102234567E-5</v>
      </c>
      <c r="DA450" s="223">
        <f t="shared" ca="1" si="954"/>
        <v>-4.8881053168391031E-5</v>
      </c>
      <c r="DB450" s="223">
        <f t="shared" ca="1" si="955"/>
        <v>7.0397969741217134E-5</v>
      </c>
      <c r="DC450" s="223">
        <f t="shared" ca="1" si="956"/>
        <v>-3.2190402103966282E-5</v>
      </c>
      <c r="DD450" s="223">
        <f t="shared" ca="1" si="957"/>
        <v>-3.3326975308222001E-5</v>
      </c>
      <c r="DE450" s="223">
        <f t="shared" ca="1" si="958"/>
        <v>7.0570292859274629E-5</v>
      </c>
      <c r="DF450" s="223">
        <f t="shared" ca="1" si="959"/>
        <v>-4.7942930090031329E-5</v>
      </c>
      <c r="DG450" s="223">
        <f t="shared" ca="1" si="960"/>
        <v>-1.5358429126449044E-5</v>
      </c>
      <c r="DH450" s="223">
        <f t="shared" ca="1" si="961"/>
        <v>6.5629948686669808E-5</v>
      </c>
      <c r="DI450" s="223">
        <f t="shared" ca="1" si="962"/>
        <v>-6.0222094985786327E-5</v>
      </c>
      <c r="DJ450" s="223">
        <f t="shared" ca="1" si="963"/>
        <v>3.722802507649654E-6</v>
      </c>
      <c r="DK450" s="223">
        <f t="shared" ca="1" si="964"/>
        <v>5.5934854627916338E-5</v>
      </c>
      <c r="DL450" s="223">
        <f t="shared" ca="1" si="965"/>
        <v>-6.8138297468689767E-5</v>
      </c>
      <c r="DM450" s="223">
        <f t="shared" ca="1" si="966"/>
        <v>2.2534325035559047E-5</v>
      </c>
      <c r="DN450" s="223">
        <f t="shared" ca="1" si="967"/>
        <v>4.2187399581596524E-5</v>
      </c>
      <c r="DO450" s="223">
        <f t="shared" ca="1" si="968"/>
        <v>-7.1118025542960372E-5</v>
      </c>
      <c r="DP450" s="223">
        <f t="shared" ca="1" si="969"/>
        <v>3.9713283748604004E-5</v>
      </c>
      <c r="DQ450" s="223">
        <f t="shared" ca="1" si="970"/>
        <v>2.5383557361864511E-5</v>
      </c>
      <c r="DR450" s="223">
        <f t="shared" ca="1" si="971"/>
        <v>-6.8945404261177862E-5</v>
      </c>
      <c r="DS450" s="223">
        <f t="shared" ca="1" si="972"/>
        <v>5.4015099706536203E-5</v>
      </c>
      <c r="DT450" s="223">
        <f t="shared" ca="1" si="973"/>
        <v>6.7407305186265118E-6</v>
      </c>
      <c r="DU450" s="223">
        <f t="shared" ca="1" si="974"/>
        <v>-6.17778354040672E-5</v>
      </c>
      <c r="DV450" s="223">
        <f t="shared" ca="1" si="975"/>
        <v>6.4403636828823954E-5</v>
      </c>
      <c r="DW450" s="223">
        <f t="shared" ca="1" si="976"/>
        <v>-1.2390447882206256E-5</v>
      </c>
      <c r="DX450" s="223">
        <f t="shared" ca="1" si="977"/>
        <v>-5.0134594057003111E-5</v>
      </c>
      <c r="DY450" s="223">
        <f t="shared" ca="1" si="978"/>
        <v>7.0126267745068561E-5</v>
      </c>
      <c r="DZ450" s="223">
        <f t="shared" ca="1" si="979"/>
        <v>-3.0623964745338936E-5</v>
      </c>
      <c r="EA450" s="223">
        <f t="shared" ca="1" si="980"/>
        <v>-3.4859208236952814E-5</v>
      </c>
      <c r="EB450" s="223">
        <f t="shared" ca="1" si="981"/>
        <v>7.0768400043695582E-5</v>
      </c>
      <c r="EC450" s="223">
        <f t="shared" ca="1" si="982"/>
        <v>-4.6638840640435873E-5</v>
      </c>
      <c r="ED450" s="223">
        <f t="shared" ca="1" si="983"/>
        <v>-1.7058347085705766E-5</v>
      </c>
      <c r="EE450" s="223">
        <f t="shared" ca="1" si="984"/>
        <v>6.6283512608432551E-5</v>
      </c>
      <c r="EF450" s="223">
        <f t="shared" ca="1" si="985"/>
        <v>-5.9274831946060764E-5</v>
      </c>
      <c r="EG450" s="223">
        <f t="shared" ca="1" si="986"/>
        <v>1.9783549504835227E-6</v>
      </c>
      <c r="EH450" s="223">
        <f t="shared" ca="1" si="987"/>
        <v>5.6996525974019805E-5</v>
      </c>
      <c r="EI450" s="223">
        <f t="shared" ca="1" si="988"/>
        <v>-6.7616488026886235E-5</v>
      </c>
      <c r="EJ450" s="223">
        <f t="shared" ca="1" si="989"/>
        <v>2.0871729387553658E-5</v>
      </c>
      <c r="EK450" s="223">
        <f t="shared" ca="1" si="990"/>
        <v>4.3580262526064485E-5</v>
      </c>
      <c r="EL450" s="223">
        <f t="shared" ca="1" si="991"/>
        <v>-7.1059473680851011E-5</v>
      </c>
      <c r="EM450" s="223">
        <f t="shared" ca="1" si="992"/>
        <v>3.8252991520483623E-5</v>
      </c>
      <c r="EN450" s="223">
        <f t="shared" ca="1" si="993"/>
        <v>2.7006701953386102E-5</v>
      </c>
      <c r="EO450" s="223">
        <f t="shared" ca="1" si="994"/>
        <v>-6.9354351936364424E-5</v>
      </c>
      <c r="EP450" s="223">
        <f t="shared" ca="1" si="995"/>
        <v>5.2862905957485249E-5</v>
      </c>
      <c r="EQ450" s="223">
        <f t="shared" ca="1" si="996"/>
        <v>8.4765633914245822E-6</v>
      </c>
      <c r="ER450" s="223">
        <f t="shared" ca="1" si="997"/>
        <v>-6.2624655229192588E-5</v>
      </c>
      <c r="ES450" s="223">
        <f t="shared" ca="1" si="998"/>
        <v>6.3643015539952084E-5</v>
      </c>
      <c r="ET450" s="223">
        <f t="shared" ca="1" si="999"/>
        <v>-1.0667684119680401E-5</v>
      </c>
      <c r="EU450" s="223">
        <f t="shared" ca="1" si="1000"/>
        <v>-5.1357935740809914E-5</v>
      </c>
      <c r="EV450" s="223">
        <f t="shared" ca="1" si="1001"/>
        <v>6.981232430742113E-5</v>
      </c>
      <c r="EW450" s="223">
        <f t="shared" ca="1" si="1002"/>
        <v>-2.9039080655456453E-5</v>
      </c>
      <c r="EX450" s="223">
        <f t="shared" ca="1" si="1003"/>
        <v>-3.6370443282113184E-5</v>
      </c>
      <c r="EY450" s="223">
        <f t="shared" ca="1" si="1004"/>
        <v>7.0923878990131574E-5</v>
      </c>
      <c r="EZ450" s="223">
        <f t="shared" ca="1" si="1005"/>
        <v>-4.5306657697180276E-5</v>
      </c>
      <c r="FA450" s="223">
        <f t="shared" ca="1" si="1006"/>
        <v>-1.8747989734532698E-5</v>
      </c>
      <c r="FB450" s="223">
        <f t="shared" ca="1" si="1007"/>
        <v>6.6897149820700869E-5</v>
      </c>
      <c r="FC450" s="223">
        <f t="shared" ca="1" si="1008"/>
        <v>-5.8291863964001904E-5</v>
      </c>
      <c r="FD450" s="223">
        <f t="shared" ca="1" si="1009"/>
        <v>2.3271570627067734E-7</v>
      </c>
      <c r="FE450" s="223">
        <f t="shared" ca="1" si="1010"/>
        <v>5.802386474411509E-5</v>
      </c>
      <c r="FF450" s="223">
        <f t="shared" ca="1" si="1011"/>
        <v>-6.7053948941037426E-5</v>
      </c>
      <c r="FG450" s="223">
        <f t="shared" ca="1" si="1012"/>
        <v>1.9196561390213319E-5</v>
      </c>
      <c r="FH450" s="223">
        <f t="shared" ca="1" si="1013"/>
        <v>4.494687434995931E-5</v>
      </c>
      <c r="FI450" s="223">
        <f t="shared" ca="1" si="1014"/>
        <v>-7.0958118248881058E-5</v>
      </c>
      <c r="FJ450" s="223">
        <f t="shared" ca="1" si="1015"/>
        <v>3.6769657120646213E-5</v>
      </c>
      <c r="FK450" s="223">
        <f t="shared" ca="1" si="1016"/>
        <v>2.8613578717496578E-5</v>
      </c>
      <c r="FL450" s="223">
        <f t="shared" ca="1" si="1017"/>
        <v>-6.9721523143271221E-5</v>
      </c>
      <c r="FM450" s="223">
        <f t="shared" ca="1" si="1018"/>
        <v>5.1678869570554203E-5</v>
      </c>
      <c r="FN450" s="223">
        <f t="shared" ca="1" si="1019"/>
        <v>1.0207290299390764E-5</v>
      </c>
      <c r="FO450" s="223">
        <f t="shared" ca="1" si="1020"/>
        <v>-6.3433752303694533E-5</v>
      </c>
      <c r="FP450" s="223">
        <f t="shared" ca="1" si="1021"/>
        <v>6.2844058078282794E-5</v>
      </c>
      <c r="FQ450" s="223">
        <f t="shared" ca="1" si="1022"/>
        <v>-8.9384945431352553E-6</v>
      </c>
      <c r="FR450" s="223">
        <f t="shared" ca="1" si="1023"/>
        <v>-5.2550341324523295E-5</v>
      </c>
      <c r="FS450" s="223">
        <f t="shared" ca="1" si="1024"/>
        <v>6.9456328536061102E-5</v>
      </c>
      <c r="FT450" s="223">
        <f t="shared" ca="1" si="1025"/>
        <v>-2.7436704509224616E-5</v>
      </c>
      <c r="FU450" s="223">
        <f t="shared" ca="1" si="1026"/>
        <v>-3.785977013221543E-5</v>
      </c>
      <c r="FV450" s="223">
        <f t="shared" ca="1" si="1027"/>
        <v>7.1036636043878497E-5</v>
      </c>
      <c r="FW450" s="223">
        <f t="shared" ca="1" si="1028"/>
        <v>-4.3947183717449854E-5</v>
      </c>
      <c r="FX450" s="223">
        <f t="shared" ca="1" si="1029"/>
        <v>-2.0426339295372147E-5</v>
      </c>
      <c r="FY450" s="223">
        <f t="shared" ca="1" si="1030"/>
        <v>6.7470490691362694E-5</v>
      </c>
      <c r="FZ450" s="223">
        <f t="shared" ca="1" si="1031"/>
        <v>-5.727378314276203E-5</v>
      </c>
      <c r="GA450" s="223">
        <f t="shared" ca="1" si="1032"/>
        <v>-1.5130637171777833E-6</v>
      </c>
      <c r="GB450" s="223">
        <f t="shared" ca="1" si="1033"/>
        <v>5.9016252107738276E-5</v>
      </c>
      <c r="GC450" s="223">
        <f t="shared" ca="1" si="1034"/>
        <v>-6.6451019063655119E-5</v>
      </c>
      <c r="GD450" s="223">
        <f t="shared" ca="1" si="1035"/>
        <v>1.7509830102093286E-5</v>
      </c>
      <c r="GE450" s="223">
        <f t="shared" ca="1" si="1036"/>
        <v>4.6286411857414483E-5</v>
      </c>
      <c r="GF450" s="223">
        <f t="shared" ca="1" si="1037"/>
        <v>-7.0814020299772825E-5</v>
      </c>
      <c r="GG450" s="223">
        <f t="shared" ca="1" si="1038"/>
        <v>3.5264174054261916E-5</v>
      </c>
      <c r="GH450" s="223">
        <f t="shared" ca="1" si="1039"/>
        <v>3.0203219731714569E-5</v>
      </c>
      <c r="GI450" s="223">
        <f t="shared" ca="1" si="1040"/>
        <v>-7.0046696711691418E-5</v>
      </c>
      <c r="GJ450" s="223">
        <f t="shared" ca="1" si="1041"/>
        <v>5.0463703764991204E-5</v>
      </c>
      <c r="GK450" s="223">
        <f t="shared" ca="1" si="1042"/>
        <v>1.193186871735977E-5</v>
      </c>
      <c r="GL450" s="223">
        <f t="shared" ca="1" si="1043"/>
        <v>-6.4204639257747713E-5</v>
      </c>
      <c r="GM450" s="223">
        <f t="shared" ca="1" si="1044"/>
        <v>6.2007245705917788E-5</v>
      </c>
      <c r="GN450" s="223">
        <f t="shared" ca="1" si="1045"/>
        <v>-7.203920751705161E-6</v>
      </c>
      <c r="GO450" s="223">
        <f t="shared" ca="1" si="1046"/>
        <v>-5.371109254760392E-5</v>
      </c>
      <c r="GP450" s="223">
        <f t="shared" ca="1" si="1047"/>
        <v>6.9058494869530284E-5</v>
      </c>
      <c r="GQ450" s="223">
        <f t="shared" ca="1" si="1048"/>
        <v>-2.5817801518120857E-5</v>
      </c>
      <c r="GR450" s="223">
        <f t="shared" ca="1" si="1049"/>
        <v>-3.9326291672461448E-5</v>
      </c>
      <c r="GS450" s="223">
        <f t="shared" ca="1" si="1050"/>
        <v>7.1106603284303311E-5</v>
      </c>
      <c r="GT450" s="223">
        <f t="shared" ca="1" si="1051"/>
        <v>-4.2561237597539043E-5</v>
      </c>
      <c r="GU450" s="223">
        <f t="shared" ca="1" si="1052"/>
        <v>-2.2092384793213966E-5</v>
      </c>
      <c r="GV450" s="223">
        <f t="shared" ca="1" si="1053"/>
        <v>6.8003189861314922E-5</v>
      </c>
      <c r="GW450" s="223">
        <f t="shared" ca="1" si="1054"/>
        <v>-5.6221202736161595E-5</v>
      </c>
      <c r="GX450" s="223">
        <f t="shared" ca="1" si="1055"/>
        <v>-3.2579317276241542E-6</v>
      </c>
      <c r="GY450" s="223">
        <f t="shared" ca="1" si="1056"/>
        <v>5.9973090287853836E-5</v>
      </c>
      <c r="GZ450" s="223">
        <f t="shared" ca="1" si="1057"/>
        <v>-6.5808061577153984E-5</v>
      </c>
      <c r="HA450" s="223">
        <f t="shared" ca="1" si="1058"/>
        <v>1.5812551547054458E-5</v>
      </c>
      <c r="HB450" s="223">
        <f t="shared" ca="1" si="1059"/>
        <v>4.7598068161130264E-5</v>
      </c>
      <c r="HC450" s="223">
        <f t="shared" ca="1" si="1060"/>
        <v>-7.0627266632743228E-5</v>
      </c>
      <c r="HD450" s="223">
        <f t="shared" ca="1" si="1061"/>
        <v>3.3737449168039703E-5</v>
      </c>
      <c r="HE450" s="223">
        <f t="shared" ca="1" si="1062"/>
        <v>3.1774667455740977E-5</v>
      </c>
      <c r="HF450" s="223">
        <f t="shared" ca="1" si="1063"/>
        <v>-7.0329676769227922E-5</v>
      </c>
      <c r="HG450" s="223">
        <f t="shared" ca="1" si="1064"/>
        <v>4.9218140511242475E-5</v>
      </c>
      <c r="HH450" s="223">
        <f t="shared" ca="1" si="1065"/>
        <v>1.3649259823774733E-5</v>
      </c>
      <c r="HI450" s="223">
        <f t="shared" ca="1" si="1066"/>
        <v>-6.4936851737879895E-5</v>
      </c>
      <c r="HJ450" s="223">
        <f t="shared" ca="1" si="1067"/>
        <v>6.1133082487341785E-5</v>
      </c>
      <c r="HK450" s="223">
        <f t="shared" ca="1" si="1068"/>
        <v>-5.465007587786176E-6</v>
      </c>
      <c r="HL450" s="223">
        <f t="shared" ca="1" si="1069"/>
        <v>-5.4839490216923655E-5</v>
      </c>
      <c r="HM450" s="223">
        <f t="shared" ca="1" si="1070"/>
        <v>6.8619062947954522E-5</v>
      </c>
      <c r="HN450" s="223">
        <f t="shared" ca="1" si="1071"/>
        <v>-2.4183346848776136E-5</v>
      </c>
      <c r="HO450" s="223">
        <f t="shared" ca="1" si="1072"/>
        <v>-4.0769124525108705E-5</v>
      </c>
      <c r="HP450" s="223">
        <f t="shared" ca="1" si="1073"/>
        <v>7.1133738565756972E-5</v>
      </c>
      <c r="HQ450" s="223">
        <f t="shared" ca="1" si="1074"/>
        <v>-4.1149654179569912E-5</v>
      </c>
      <c r="HR450" s="223">
        <f t="shared" ca="1" si="1075"/>
        <v>-2.3745122664543809E-5</v>
      </c>
      <c r="HS450" s="223">
        <f t="shared" ca="1" si="1076"/>
        <v>6.8494926452498971E-5</v>
      </c>
      <c r="HT450" s="223">
        <f t="shared" ca="1" si="1077"/>
        <v>-5.5134756779281566E-5</v>
      </c>
      <c r="HU450" s="223">
        <f t="shared" ca="1" si="1078"/>
        <v>-5.0008372818156788E-6</v>
      </c>
      <c r="HV450" s="223">
        <f t="shared" ca="1" si="1079"/>
        <v>6.0893802920918237E-5</v>
      </c>
      <c r="HW450" s="223">
        <f t="shared" ca="1" si="1080"/>
        <v>-6.5125463775079196E-5</v>
      </c>
      <c r="HX450" s="223">
        <f t="shared" ca="1" si="1081"/>
        <v>1.4105748102237023E-5</v>
      </c>
      <c r="HY450" s="223">
        <f t="shared" ca="1" si="1082"/>
        <v>4.8881053168392142E-5</v>
      </c>
      <c r="HZ450" s="223">
        <f t="shared" ca="1" si="1083"/>
        <v>-7.0397969741217215E-5</v>
      </c>
      <c r="IA450" s="223">
        <f t="shared" ca="1" si="1084"/>
        <v>3.2190402103966716E-5</v>
      </c>
      <c r="IB450" s="223">
        <f t="shared" ca="1" si="1085"/>
        <v>3.3326975308219792E-5</v>
      </c>
      <c r="IC450" s="223">
        <f t="shared" ca="1" si="1086"/>
        <v>-7.0570292859274575E-5</v>
      </c>
      <c r="ID450" s="223">
        <f t="shared" ca="1" si="1087"/>
        <v>4.7942930090031681E-5</v>
      </c>
      <c r="IE450" s="223">
        <f t="shared" ca="1" si="1088"/>
        <v>2.885958014833147E-5</v>
      </c>
      <c r="IF450" s="223">
        <f t="shared" ca="1" si="1089"/>
        <v>-6.5629948686670404E-5</v>
      </c>
      <c r="IG450" s="223">
        <f t="shared" ca="1" si="1090"/>
        <v>6.0222094985788725E-5</v>
      </c>
      <c r="IH450" s="223">
        <f t="shared" ca="1" si="1091"/>
        <v>-3.7228025076501385E-6</v>
      </c>
      <c r="II450" s="223">
        <f t="shared" ca="1" si="1092"/>
        <v>-5.5934854627917287E-5</v>
      </c>
      <c r="IJ450" s="223">
        <f t="shared" ca="1" si="1093"/>
        <v>6.8138297468691068E-5</v>
      </c>
      <c r="IK450" s="223">
        <f t="shared" ca="1" si="1094"/>
        <v>-2.2534325035559511E-5</v>
      </c>
      <c r="IL450" s="223">
        <f t="shared" ca="1" si="1095"/>
        <v>-4.2187399581597757E-5</v>
      </c>
      <c r="IM450" s="223">
        <f t="shared" ca="1" si="1096"/>
        <v>7.1118025542960439E-5</v>
      </c>
      <c r="IN450" s="223">
        <f t="shared" ca="1" si="1097"/>
        <v>-3.9713283748604403E-5</v>
      </c>
      <c r="IO450" s="223">
        <f t="shared" ca="1" si="1098"/>
        <v>-2.5383557361867835E-5</v>
      </c>
      <c r="IP450" s="223">
        <f t="shared" ca="1" si="1099"/>
        <v>6.8945404261177239E-5</v>
      </c>
      <c r="IQ450" s="223">
        <f t="shared" ca="1" si="1100"/>
        <v>-5.4015099706536522E-5</v>
      </c>
      <c r="IR450" s="223">
        <f t="shared" ca="1" si="1101"/>
        <v>-6.7407305186300507E-6</v>
      </c>
      <c r="IS450" s="223">
        <f t="shared" ca="1" si="1102"/>
        <v>6.1777835404066943E-5</v>
      </c>
      <c r="IT450" s="223">
        <f t="shared" ca="1" si="1103"/>
        <v>-6.4403636828824171E-5</v>
      </c>
      <c r="IU450" s="223">
        <f t="shared" ca="1" si="1104"/>
        <v>1.2390447882210718E-5</v>
      </c>
      <c r="IV450" s="223">
        <f t="shared" ca="1" si="1105"/>
        <v>5.0134594057002773E-5</v>
      </c>
      <c r="IW450" s="223">
        <f t="shared" ca="1" si="1106"/>
        <v>-7.0126267745068655E-5</v>
      </c>
      <c r="IX450" s="223">
        <f t="shared" ca="1" si="1107"/>
        <v>3.0623964745343022E-5</v>
      </c>
      <c r="IY450" s="223">
        <f t="shared" ca="1" si="1108"/>
        <v>3.4859208236952387E-5</v>
      </c>
      <c r="IZ450" s="223">
        <f t="shared" ca="1" si="1109"/>
        <v>-7.0768400043695948E-5</v>
      </c>
      <c r="JA450" s="223">
        <f t="shared" ca="1" si="1110"/>
        <v>4.6638840640439295E-5</v>
      </c>
      <c r="JB450" s="223">
        <f t="shared" ca="1" si="1111"/>
        <v>1.7058347085705292E-5</v>
      </c>
    </row>
    <row r="451" spans="2:262">
      <c r="B451" s="230">
        <v>90</v>
      </c>
      <c r="C451" s="229">
        <f t="shared" si="1112"/>
        <v>1.7578125000000011E-3</v>
      </c>
      <c r="D451" s="226">
        <f t="shared" ca="1" si="855"/>
        <v>57.816732836557115</v>
      </c>
      <c r="E451" s="225">
        <f ca="1">CR361</f>
        <v>-0.28326716344288344</v>
      </c>
      <c r="F451" s="224">
        <v>90</v>
      </c>
      <c r="G451" s="223">
        <f t="shared" ca="1" si="856"/>
        <v>-7.5586374004092091E-5</v>
      </c>
      <c r="H451" s="223">
        <f t="shared" ca="1" si="857"/>
        <v>2.280119413764376E-4</v>
      </c>
      <c r="I451" s="223">
        <f t="shared" ca="1" si="858"/>
        <v>-1.9606673578373467E-4</v>
      </c>
      <c r="J451" s="223">
        <f t="shared" ca="1" si="859"/>
        <v>5.5816949045072004E-6</v>
      </c>
      <c r="K451" s="223">
        <f t="shared" ca="1" si="860"/>
        <v>1.8941671223872688E-4</v>
      </c>
      <c r="L451" s="223">
        <f t="shared" ca="1" si="861"/>
        <v>-2.3125250238421316E-4</v>
      </c>
      <c r="M451" s="223">
        <f t="shared" ca="1" si="862"/>
        <v>8.6097197426094325E-5</v>
      </c>
      <c r="N451" s="223">
        <f t="shared" ca="1" si="863"/>
        <v>1.28676421133269E-4</v>
      </c>
      <c r="O451" s="223">
        <f t="shared" ca="1" si="864"/>
        <v>-2.3940210657342174E-4</v>
      </c>
      <c r="P451" s="223">
        <f t="shared" ca="1" si="865"/>
        <v>1.5654691562635235E-4</v>
      </c>
      <c r="Q451" s="223">
        <f t="shared" ca="1" si="866"/>
        <v>5.2892329055313997E-5</v>
      </c>
      <c r="R451" s="223">
        <f t="shared" ca="1" si="867"/>
        <v>-2.1956276288882343E-4</v>
      </c>
      <c r="S451" s="223">
        <f t="shared" ca="1" si="868"/>
        <v>2.0869444123530439E-4</v>
      </c>
      <c r="T451" s="223">
        <f t="shared" ca="1" si="869"/>
        <v>-2.9075504101792307E-5</v>
      </c>
      <c r="U451" s="223">
        <f t="shared" ca="1" si="870"/>
        <v>-1.7405392609289518E-4</v>
      </c>
      <c r="V451" s="223">
        <f t="shared" ca="1" si="871"/>
        <v>2.3644310953722263E-4</v>
      </c>
      <c r="W451" s="223">
        <f t="shared" ca="1" si="872"/>
        <v>-1.0764406571380747E-4</v>
      </c>
      <c r="X451" s="223">
        <f t="shared" ca="1" si="873"/>
        <v>-1.0819611938031571E-4</v>
      </c>
      <c r="Y451" s="223">
        <f t="shared" ca="1" si="874"/>
        <v>2.365487718410773E-4</v>
      </c>
      <c r="Z451" s="223">
        <f t="shared" ca="1" si="875"/>
        <v>-1.7362775834822155E-4</v>
      </c>
      <c r="AA451" s="223">
        <f t="shared" ca="1" si="876"/>
        <v>-2.9688902063844497E-5</v>
      </c>
      <c r="AB451" s="223">
        <f t="shared" ca="1" si="877"/>
        <v>2.0899907496937491E-4</v>
      </c>
      <c r="AC451" s="223">
        <f t="shared" ca="1" si="878"/>
        <v>-2.1931230513379187E-4</v>
      </c>
      <c r="AD451" s="223">
        <f t="shared" ca="1" si="879"/>
        <v>5.228930030029025E-5</v>
      </c>
      <c r="AE451" s="223">
        <f t="shared" ca="1" si="880"/>
        <v>1.57014905491235E-4</v>
      </c>
      <c r="AF451" s="223">
        <f t="shared" ca="1" si="881"/>
        <v>-2.3935664029243735E-4</v>
      </c>
      <c r="AG451" s="223">
        <f t="shared" ca="1" si="882"/>
        <v>1.2815426280446507E-4</v>
      </c>
      <c r="AH451" s="223">
        <f t="shared" ca="1" si="883"/>
        <v>8.6673829851715463E-5</v>
      </c>
      <c r="AI451" s="223">
        <f t="shared" ca="1" si="884"/>
        <v>-2.3141734312519106E-4</v>
      </c>
      <c r="AJ451" s="223">
        <f t="shared" ca="1" si="885"/>
        <v>1.8903647084261095E-4</v>
      </c>
      <c r="AK451" s="223">
        <f t="shared" ca="1" si="886"/>
        <v>6.1995547158979846E-6</v>
      </c>
      <c r="AL451" s="223">
        <f t="shared" ca="1" si="887"/>
        <v>-1.9642261170745533E-4</v>
      </c>
      <c r="AM451" s="223">
        <f t="shared" ca="1" si="888"/>
        <v>2.2781807164554043E-4</v>
      </c>
      <c r="AN451" s="223">
        <f t="shared" ca="1" si="889"/>
        <v>-7.4999521952654754E-5</v>
      </c>
      <c r="AO451" s="223">
        <f t="shared" ca="1" si="890"/>
        <v>-1.3846374551661591E-4</v>
      </c>
      <c r="AP451" s="223">
        <f t="shared" ca="1" si="891"/>
        <v>2.399650357559866E-4</v>
      </c>
      <c r="AQ451" s="223">
        <f t="shared" ca="1" si="892"/>
        <v>-1.474302642880695E-4</v>
      </c>
      <c r="AR451" s="223">
        <f t="shared" ca="1" si="893"/>
        <v>-6.431682396090825E-5</v>
      </c>
      <c r="AS451" s="223">
        <f t="shared" ca="1" si="894"/>
        <v>2.2405723888942064E-4</v>
      </c>
      <c r="AT451" s="223">
        <f t="shared" ca="1" si="895"/>
        <v>-2.026246587849374E-4</v>
      </c>
      <c r="AU451" s="223">
        <f t="shared" ca="1" si="896"/>
        <v>1.734949773298738E-5</v>
      </c>
      <c r="AV451" s="223">
        <f t="shared" ca="1" si="897"/>
        <v>1.8195449131927E-4</v>
      </c>
      <c r="AW451" s="223">
        <f t="shared" ca="1" si="898"/>
        <v>-2.3412982558931533E-4</v>
      </c>
      <c r="AX451" s="223">
        <f t="shared" ca="1" si="899"/>
        <v>9.6987457209709313E-5</v>
      </c>
      <c r="AY451" s="223">
        <f t="shared" ca="1" si="900"/>
        <v>1.1857910398068762E-4</v>
      </c>
      <c r="AZ451" s="223">
        <f t="shared" ca="1" si="901"/>
        <v>-2.3826243674697375E-4</v>
      </c>
      <c r="BA451" s="223">
        <f t="shared" ca="1" si="902"/>
        <v>1.6528643173300062E-4</v>
      </c>
      <c r="BB451" s="223">
        <f t="shared" ca="1" si="903"/>
        <v>4.1340411896203445E-5</v>
      </c>
      <c r="BC451" s="223">
        <f t="shared" ca="1" si="904"/>
        <v>-2.1453934096100064E-4</v>
      </c>
      <c r="BD451" s="223">
        <f t="shared" ca="1" si="905"/>
        <v>2.1426146049726108E-4</v>
      </c>
      <c r="BE451" s="223">
        <f t="shared" ca="1" si="906"/>
        <v>-4.0731465034500491E-5</v>
      </c>
      <c r="BF451" s="223">
        <f t="shared" ca="1" si="907"/>
        <v>-1.6573404971323961E-4</v>
      </c>
      <c r="BG451" s="223">
        <f t="shared" ca="1" si="908"/>
        <v>2.3818678132428417E-4</v>
      </c>
      <c r="BH451" s="223">
        <f t="shared" ca="1" si="909"/>
        <v>-1.1804135023509409E-4</v>
      </c>
      <c r="BI451" s="223">
        <f t="shared" ca="1" si="910"/>
        <v>-9.7552480851496306E-5</v>
      </c>
      <c r="BJ451" s="223">
        <f t="shared" ca="1" si="911"/>
        <v>2.3426524022459038E-4</v>
      </c>
      <c r="BK451" s="223">
        <f t="shared" ca="1" si="912"/>
        <v>-1.8155080048558591E-4</v>
      </c>
      <c r="BL451" s="223">
        <f t="shared" ca="1" si="913"/>
        <v>-1.7965869065973586E-5</v>
      </c>
      <c r="BM451" s="223">
        <f t="shared" ca="1" si="914"/>
        <v>2.0295531189999124E-4</v>
      </c>
      <c r="BN451" s="223">
        <f t="shared" ca="1" si="915"/>
        <v>-2.238348072177673E-4</v>
      </c>
      <c r="BO451" s="223">
        <f t="shared" ca="1" si="916"/>
        <v>6.3721166061654277E-5</v>
      </c>
      <c r="BP451" s="223">
        <f t="shared" ca="1" si="917"/>
        <v>1.4791749860902358E-4</v>
      </c>
      <c r="BQ451" s="223">
        <f t="shared" ca="1" si="918"/>
        <v>-2.3994986814896048E-4</v>
      </c>
      <c r="BR451" s="223">
        <f t="shared" ca="1" si="919"/>
        <v>1.3795844052975201E-4</v>
      </c>
      <c r="BS451" s="223">
        <f t="shared" ca="1" si="920"/>
        <v>7.5586374004091427E-5</v>
      </c>
      <c r="BT451" s="223">
        <f t="shared" ca="1" si="921"/>
        <v>-2.28011941376437E-4</v>
      </c>
      <c r="BU451" s="223">
        <f t="shared" ca="1" si="922"/>
        <v>1.9606673578373245E-4</v>
      </c>
      <c r="BV451" s="223">
        <f t="shared" ca="1" si="923"/>
        <v>-5.5816949045045847E-6</v>
      </c>
      <c r="BW451" s="223">
        <f t="shared" ca="1" si="924"/>
        <v>-1.8941671223872769E-4</v>
      </c>
      <c r="BX451" s="223">
        <f t="shared" ca="1" si="925"/>
        <v>2.3125250238421302E-4</v>
      </c>
      <c r="BY451" s="223">
        <f t="shared" ca="1" si="926"/>
        <v>-8.609719742609507E-5</v>
      </c>
      <c r="BZ451" s="223">
        <f t="shared" ca="1" si="927"/>
        <v>-1.2867642113326724E-4</v>
      </c>
      <c r="CA451" s="223">
        <f t="shared" ca="1" si="928"/>
        <v>2.3940210657342207E-4</v>
      </c>
      <c r="CB451" s="223">
        <f t="shared" ca="1" si="929"/>
        <v>-1.5654691562635073E-4</v>
      </c>
      <c r="CC451" s="223">
        <f t="shared" ca="1" si="930"/>
        <v>-5.2892329055315312E-5</v>
      </c>
      <c r="CD451" s="223">
        <f t="shared" ca="1" si="931"/>
        <v>2.1956276288882362E-4</v>
      </c>
      <c r="CE451" s="223">
        <f t="shared" ca="1" si="932"/>
        <v>-2.0869444123530498E-4</v>
      </c>
      <c r="CF451" s="223">
        <f t="shared" ca="1" si="933"/>
        <v>2.9075504101794367E-5</v>
      </c>
      <c r="CG451" s="223">
        <f t="shared" ca="1" si="934"/>
        <v>1.7405392609289789E-4</v>
      </c>
      <c r="CH451" s="223">
        <f t="shared" ca="1" si="935"/>
        <v>-2.3644310953722226E-4</v>
      </c>
      <c r="CI451" s="223">
        <f t="shared" ca="1" si="936"/>
        <v>1.0764406571380704E-4</v>
      </c>
      <c r="CJ451" s="223">
        <f t="shared" ca="1" si="937"/>
        <v>1.0819611938031612E-4</v>
      </c>
      <c r="CK451" s="223">
        <f t="shared" ca="1" si="938"/>
        <v>-2.3654877184107711E-4</v>
      </c>
      <c r="CL451" s="223">
        <f t="shared" ca="1" si="939"/>
        <v>1.7362775834822358E-4</v>
      </c>
      <c r="CM451" s="223">
        <f t="shared" ca="1" si="940"/>
        <v>2.9688902063848359E-5</v>
      </c>
      <c r="CN451" s="223">
        <f t="shared" ca="1" si="941"/>
        <v>-2.08999074969376E-4</v>
      </c>
      <c r="CO451" s="223">
        <f t="shared" ca="1" si="942"/>
        <v>2.193123051337917E-4</v>
      </c>
      <c r="CP451" s="223">
        <f t="shared" ca="1" si="943"/>
        <v>-5.2289300300289776E-5</v>
      </c>
      <c r="CQ451" s="223">
        <f t="shared" ca="1" si="944"/>
        <v>-1.570149054912341E-4</v>
      </c>
      <c r="CR451" s="223">
        <f t="shared" ca="1" si="945"/>
        <v>2.3935664029243756E-4</v>
      </c>
      <c r="CS451" s="223">
        <f t="shared" ca="1" si="946"/>
        <v>-1.2815426280446323E-4</v>
      </c>
      <c r="CT451" s="223">
        <f t="shared" ca="1" si="947"/>
        <v>-8.667382985171751E-5</v>
      </c>
      <c r="CU451" s="223">
        <f t="shared" ca="1" si="948"/>
        <v>2.3141734312519117E-4</v>
      </c>
      <c r="CV451" s="223">
        <f t="shared" ca="1" si="949"/>
        <v>-1.8903647084261068E-4</v>
      </c>
      <c r="CW451" s="223">
        <f t="shared" ca="1" si="950"/>
        <v>-6.1995547158950301E-6</v>
      </c>
      <c r="CX451" s="223">
        <f t="shared" ca="1" si="951"/>
        <v>1.9642261170745365E-4</v>
      </c>
      <c r="CY451" s="223">
        <f t="shared" ca="1" si="952"/>
        <v>-2.2781807164553919E-4</v>
      </c>
      <c r="CZ451" s="223">
        <f t="shared" ca="1" si="953"/>
        <v>7.4999521952654307E-5</v>
      </c>
      <c r="DA451" s="223">
        <f t="shared" ca="1" si="954"/>
        <v>1.3846374551661631E-4</v>
      </c>
      <c r="DB451" s="223">
        <f t="shared" ca="1" si="955"/>
        <v>-2.399650357559866E-4</v>
      </c>
      <c r="DC451" s="223">
        <f t="shared" ca="1" si="956"/>
        <v>1.4743026428807183E-4</v>
      </c>
      <c r="DD451" s="223">
        <f t="shared" ca="1" si="957"/>
        <v>6.4316823960912004E-5</v>
      </c>
      <c r="DE451" s="223">
        <f t="shared" ca="1" si="958"/>
        <v>-2.2405723888942202E-4</v>
      </c>
      <c r="DF451" s="223">
        <f t="shared" ca="1" si="959"/>
        <v>2.0262465878493713E-4</v>
      </c>
      <c r="DG451" s="223">
        <f t="shared" ca="1" si="960"/>
        <v>-1.7349497732986919E-5</v>
      </c>
      <c r="DH451" s="223">
        <f t="shared" ca="1" si="961"/>
        <v>-1.8195449131927033E-4</v>
      </c>
      <c r="DI451" s="223">
        <f t="shared" ca="1" si="962"/>
        <v>2.3412982558931601E-4</v>
      </c>
      <c r="DJ451" s="223">
        <f t="shared" ca="1" si="963"/>
        <v>-9.6987457209705763E-5</v>
      </c>
      <c r="DK451" s="223">
        <f t="shared" ca="1" si="964"/>
        <v>-1.1857910398069099E-4</v>
      </c>
      <c r="DL451" s="223">
        <f t="shared" ca="1" si="965"/>
        <v>2.3826243674697381E-4</v>
      </c>
      <c r="DM451" s="223">
        <f t="shared" ca="1" si="966"/>
        <v>-1.6528643173300026E-4</v>
      </c>
      <c r="DN451" s="223">
        <f t="shared" ca="1" si="967"/>
        <v>-4.1340411896203865E-5</v>
      </c>
      <c r="DO451" s="223">
        <f t="shared" ca="1" si="968"/>
        <v>2.1453934096099932E-4</v>
      </c>
      <c r="DP451" s="223">
        <f t="shared" ca="1" si="969"/>
        <v>-2.1426146049725934E-4</v>
      </c>
      <c r="DQ451" s="223">
        <f t="shared" ca="1" si="970"/>
        <v>4.073146503450003E-5</v>
      </c>
      <c r="DR451" s="223">
        <f t="shared" ca="1" si="971"/>
        <v>1.6573404971323996E-4</v>
      </c>
      <c r="DS451" s="223">
        <f t="shared" ca="1" si="972"/>
        <v>-2.3818678132428325E-4</v>
      </c>
      <c r="DT451" s="223">
        <f t="shared" ca="1" si="973"/>
        <v>1.1804135023509665E-4</v>
      </c>
      <c r="DU451" s="223">
        <f t="shared" ca="1" si="974"/>
        <v>9.7552480851499843E-5</v>
      </c>
      <c r="DV451" s="223">
        <f t="shared" ca="1" si="975"/>
        <v>-2.3426524022458973E-4</v>
      </c>
      <c r="DW451" s="223">
        <f t="shared" ca="1" si="976"/>
        <v>1.8155080048558558E-4</v>
      </c>
      <c r="DX451" s="223">
        <f t="shared" ca="1" si="977"/>
        <v>1.7965869065967243E-5</v>
      </c>
      <c r="DY451" s="223">
        <f t="shared" ca="1" si="978"/>
        <v>-2.0295531189999148E-4</v>
      </c>
      <c r="DZ451" s="223">
        <f t="shared" ca="1" si="979"/>
        <v>2.238348072177647E-4</v>
      </c>
      <c r="EA451" s="223">
        <f t="shared" ca="1" si="980"/>
        <v>-6.3721166061653844E-5</v>
      </c>
      <c r="EB451" s="223">
        <f t="shared" ca="1" si="981"/>
        <v>-1.4791749860902393E-4</v>
      </c>
      <c r="EC451" s="223">
        <f t="shared" ca="1" si="982"/>
        <v>2.3994986814896064E-4</v>
      </c>
      <c r="ED451" s="223">
        <f t="shared" ca="1" si="983"/>
        <v>-1.3795844052975163E-4</v>
      </c>
      <c r="EE451" s="223">
        <f t="shared" ca="1" si="984"/>
        <v>-7.5586374004098339E-5</v>
      </c>
      <c r="EF451" s="223">
        <f t="shared" ca="1" si="985"/>
        <v>2.2801194137643714E-4</v>
      </c>
      <c r="EG451" s="223">
        <f t="shared" ca="1" si="986"/>
        <v>-1.9606673578373215E-4</v>
      </c>
      <c r="EH451" s="223">
        <f t="shared" ca="1" si="987"/>
        <v>5.581694904510968E-6</v>
      </c>
      <c r="EI451" s="223">
        <f t="shared" ca="1" si="988"/>
        <v>1.8941671223872796E-4</v>
      </c>
      <c r="EJ451" s="223">
        <f t="shared" ca="1" si="989"/>
        <v>-2.3125250238421104E-4</v>
      </c>
      <c r="EK451" s="223">
        <f t="shared" ca="1" si="990"/>
        <v>8.609719742609465E-5</v>
      </c>
      <c r="EL451" s="223">
        <f t="shared" ca="1" si="991"/>
        <v>1.2867642113327339E-4</v>
      </c>
      <c r="EM451" s="223">
        <f t="shared" ca="1" si="992"/>
        <v>-2.3940210657342161E-4</v>
      </c>
      <c r="EN451" s="223">
        <f t="shared" ca="1" si="993"/>
        <v>1.5654691562635035E-4</v>
      </c>
      <c r="EO451" s="223">
        <f t="shared" ca="1" si="994"/>
        <v>5.2892329055309118E-5</v>
      </c>
      <c r="EP451" s="223">
        <f t="shared" ca="1" si="995"/>
        <v>-2.1956276288882383E-4</v>
      </c>
      <c r="EQ451" s="223">
        <f t="shared" ca="1" si="996"/>
        <v>2.0869444123530138E-4</v>
      </c>
      <c r="ER451" s="223">
        <f t="shared" ca="1" si="997"/>
        <v>-2.9075504101793893E-5</v>
      </c>
      <c r="ES451" s="223">
        <f t="shared" ca="1" si="998"/>
        <v>-1.7405392609289819E-4</v>
      </c>
      <c r="ET451" s="223">
        <f t="shared" ca="1" si="999"/>
        <v>2.3644310953722337E-4</v>
      </c>
      <c r="EU451" s="223">
        <f t="shared" ca="1" si="1000"/>
        <v>-1.0764406571380663E-4</v>
      </c>
      <c r="EV451" s="223">
        <f t="shared" ca="1" si="1001"/>
        <v>-1.0819611938032262E-4</v>
      </c>
      <c r="EW451" s="223">
        <f t="shared" ca="1" si="1002"/>
        <v>2.3654877184107719E-4</v>
      </c>
      <c r="EX451" s="223">
        <f t="shared" ca="1" si="1003"/>
        <v>-1.7362775834821854E-4</v>
      </c>
      <c r="EY451" s="223">
        <f t="shared" ca="1" si="1004"/>
        <v>-2.9688902063842085E-5</v>
      </c>
      <c r="EZ451" s="223">
        <f t="shared" ca="1" si="1005"/>
        <v>2.0899907496937622E-4</v>
      </c>
      <c r="FA451" s="223">
        <f t="shared" ca="1" si="1006"/>
        <v>-2.1931230513379425E-4</v>
      </c>
      <c r="FB451" s="223">
        <f t="shared" ca="1" si="1007"/>
        <v>5.2289300300289315E-5</v>
      </c>
      <c r="FC451" s="223">
        <f t="shared" ca="1" si="1008"/>
        <v>1.5701490549123958E-4</v>
      </c>
      <c r="FD451" s="223">
        <f t="shared" ca="1" si="1009"/>
        <v>-2.3935664029243754E-4</v>
      </c>
      <c r="FE451" s="223">
        <f t="shared" ca="1" si="1010"/>
        <v>1.2815426280446285E-4</v>
      </c>
      <c r="FF451" s="223">
        <f t="shared" ca="1" si="1011"/>
        <v>8.667382985171156E-5</v>
      </c>
      <c r="FG451" s="223">
        <f t="shared" ca="1" si="1012"/>
        <v>-2.314173431251913E-4</v>
      </c>
      <c r="FH451" s="223">
        <f t="shared" ca="1" si="1013"/>
        <v>1.8903647084260618E-4</v>
      </c>
      <c r="FI451" s="223">
        <f t="shared" ca="1" si="1014"/>
        <v>6.199554715895518E-6</v>
      </c>
      <c r="FJ451" s="223">
        <f t="shared" ca="1" si="1015"/>
        <v>-1.9642261170745782E-4</v>
      </c>
      <c r="FK451" s="223">
        <f t="shared" ca="1" si="1016"/>
        <v>2.2781807164554119E-4</v>
      </c>
      <c r="FL451" s="223">
        <f t="shared" ca="1" si="1017"/>
        <v>-7.4999521952653859E-5</v>
      </c>
      <c r="FM451" s="223">
        <f t="shared" ca="1" si="1018"/>
        <v>-1.3846374551662225E-4</v>
      </c>
      <c r="FN451" s="223">
        <f t="shared" ca="1" si="1019"/>
        <v>2.3996503575598663E-4</v>
      </c>
      <c r="FO451" s="223">
        <f t="shared" ca="1" si="1020"/>
        <v>-1.4743026428806606E-4</v>
      </c>
      <c r="FP451" s="223">
        <f t="shared" ca="1" si="1021"/>
        <v>-6.4316823960905851E-5</v>
      </c>
      <c r="FQ451" s="223">
        <f t="shared" ca="1" si="1022"/>
        <v>2.2405723888942221E-4</v>
      </c>
      <c r="FR451" s="223">
        <f t="shared" ca="1" si="1023"/>
        <v>-2.0262465878494054E-4</v>
      </c>
      <c r="FS451" s="223">
        <f t="shared" ca="1" si="1024"/>
        <v>1.7349497732986445E-5</v>
      </c>
      <c r="FT451" s="223">
        <f t="shared" ca="1" si="1025"/>
        <v>1.8195449131927507E-4</v>
      </c>
      <c r="FU451" s="223">
        <f t="shared" ca="1" si="1026"/>
        <v>-2.3412982558931585E-4</v>
      </c>
      <c r="FV451" s="223">
        <f t="shared" ca="1" si="1027"/>
        <v>9.6987457209705329E-5</v>
      </c>
      <c r="FW451" s="223">
        <f t="shared" ca="1" si="1028"/>
        <v>1.1857910398068548E-4</v>
      </c>
      <c r="FX451" s="223">
        <f t="shared" ca="1" si="1029"/>
        <v>-2.3826243674697386E-4</v>
      </c>
      <c r="FY451" s="223">
        <f t="shared" ca="1" si="1030"/>
        <v>1.6528643173299495E-4</v>
      </c>
      <c r="FZ451" s="223">
        <f t="shared" ca="1" si="1031"/>
        <v>4.1340411896204367E-5</v>
      </c>
      <c r="GA451" s="223">
        <f t="shared" ca="1" si="1032"/>
        <v>-2.145393409610026E-4</v>
      </c>
      <c r="GB451" s="223">
        <f t="shared" ca="1" si="1033"/>
        <v>2.1426146049726219E-4</v>
      </c>
      <c r="GC451" s="223">
        <f t="shared" ca="1" si="1034"/>
        <v>-4.0731465034499542E-5</v>
      </c>
      <c r="GD451" s="223">
        <f t="shared" ca="1" si="1035"/>
        <v>-1.6573404971323536E-4</v>
      </c>
      <c r="GE451" s="223">
        <f t="shared" ca="1" si="1036"/>
        <v>2.3818678132428407E-4</v>
      </c>
      <c r="GF451" s="223">
        <f t="shared" ca="1" si="1037"/>
        <v>-1.1804135023509031E-4</v>
      </c>
      <c r="GG451" s="223">
        <f t="shared" ca="1" si="1038"/>
        <v>-9.7552480851494016E-5</v>
      </c>
      <c r="GH451" s="223">
        <f t="shared" ca="1" si="1039"/>
        <v>2.3426524022459133E-4</v>
      </c>
      <c r="GI451" s="223">
        <f t="shared" ca="1" si="1040"/>
        <v>-1.8155080048558976E-4</v>
      </c>
      <c r="GJ451" s="223">
        <f t="shared" ca="1" si="1041"/>
        <v>-1.7965869065974521E-5</v>
      </c>
      <c r="GK451" s="223">
        <f t="shared" ca="1" si="1042"/>
        <v>2.0295531189999536E-4</v>
      </c>
      <c r="GL451" s="223">
        <f t="shared" ca="1" si="1043"/>
        <v>-2.2383480721776698E-4</v>
      </c>
      <c r="GM451" s="223">
        <f t="shared" ca="1" si="1044"/>
        <v>6.372116606164681E-5</v>
      </c>
      <c r="GN451" s="223">
        <f t="shared" ca="1" si="1045"/>
        <v>1.4791749860901894E-4</v>
      </c>
      <c r="GO451" s="223">
        <f t="shared" ca="1" si="1046"/>
        <v>-2.3994986814896048E-4</v>
      </c>
      <c r="GP451" s="223">
        <f t="shared" ca="1" si="1047"/>
        <v>1.3795844052975681E-4</v>
      </c>
      <c r="GQ451" s="223">
        <f t="shared" ca="1" si="1048"/>
        <v>7.5586374004092335E-5</v>
      </c>
      <c r="GR451" s="223">
        <f t="shared" ca="1" si="1049"/>
        <v>-2.2801194137643944E-4</v>
      </c>
      <c r="GS451" s="223">
        <f t="shared" ca="1" si="1050"/>
        <v>1.9606673578373581E-4</v>
      </c>
      <c r="GT451" s="223">
        <f t="shared" ca="1" si="1051"/>
        <v>-5.5816949045036632E-6</v>
      </c>
      <c r="GU451" s="223">
        <f t="shared" ca="1" si="1052"/>
        <v>-1.8941671223872408E-4</v>
      </c>
      <c r="GV451" s="223">
        <f t="shared" ca="1" si="1053"/>
        <v>2.3125250238421278E-4</v>
      </c>
      <c r="GW451" s="223">
        <f t="shared" ca="1" si="1054"/>
        <v>-8.6097197426087833E-5</v>
      </c>
      <c r="GX451" s="223">
        <f t="shared" ca="1" si="1055"/>
        <v>-1.2867642113326806E-4</v>
      </c>
      <c r="GY451" s="223">
        <f t="shared" ca="1" si="1056"/>
        <v>2.3940210657342212E-4</v>
      </c>
      <c r="GZ451" s="223">
        <f t="shared" ca="1" si="1057"/>
        <v>-1.5654691562635517E-4</v>
      </c>
      <c r="HA451" s="223">
        <f t="shared" ca="1" si="1058"/>
        <v>-5.2892329055316206E-5</v>
      </c>
      <c r="HB451" s="223">
        <f t="shared" ca="1" si="1059"/>
        <v>2.1956276288882676E-4</v>
      </c>
      <c r="HC451" s="223">
        <f t="shared" ca="1" si="1060"/>
        <v>-2.0869444123530452E-4</v>
      </c>
      <c r="HD451" s="223">
        <f t="shared" ca="1" si="1061"/>
        <v>2.9075504101786656E-5</v>
      </c>
      <c r="HE451" s="223">
        <f t="shared" ca="1" si="1062"/>
        <v>1.740539260928938E-4</v>
      </c>
      <c r="HF451" s="223">
        <f t="shared" ca="1" si="1063"/>
        <v>-2.3644310953722212E-4</v>
      </c>
      <c r="HG451" s="223">
        <f t="shared" ca="1" si="1064"/>
        <v>1.0764406571381232E-4</v>
      </c>
      <c r="HH451" s="223">
        <f t="shared" ca="1" si="1065"/>
        <v>1.0819611938031697E-4</v>
      </c>
      <c r="HI451" s="223">
        <f t="shared" ca="1" si="1066"/>
        <v>-2.3654877184107841E-4</v>
      </c>
      <c r="HJ451" s="223">
        <f t="shared" ca="1" si="1067"/>
        <v>1.7362775834822293E-4</v>
      </c>
      <c r="HK451" s="223">
        <f t="shared" ca="1" si="1068"/>
        <v>2.9688902063849295E-5</v>
      </c>
      <c r="HL451" s="223">
        <f t="shared" ca="1" si="1069"/>
        <v>-2.0899907496937307E-4</v>
      </c>
      <c r="HM451" s="223">
        <f t="shared" ca="1" si="1070"/>
        <v>2.1931230513379127E-4</v>
      </c>
      <c r="HN451" s="223">
        <f t="shared" ca="1" si="1071"/>
        <v>-5.22893003002822E-5</v>
      </c>
      <c r="HO451" s="223">
        <f t="shared" ca="1" si="1072"/>
        <v>-1.5701490549123478E-4</v>
      </c>
      <c r="HP451" s="223">
        <f t="shared" ca="1" si="1073"/>
        <v>2.3935664029243699E-4</v>
      </c>
      <c r="HQ451" s="223">
        <f t="shared" ca="1" si="1074"/>
        <v>-1.2815426280446822E-4</v>
      </c>
      <c r="HR451" s="223">
        <f t="shared" ca="1" si="1075"/>
        <v>-8.6673829851718364E-5</v>
      </c>
      <c r="HS451" s="223">
        <f t="shared" ca="1" si="1076"/>
        <v>2.3141734312518962E-4</v>
      </c>
      <c r="HT451" s="223">
        <f t="shared" ca="1" si="1077"/>
        <v>-1.8903647084261008E-4</v>
      </c>
      <c r="HU451" s="223">
        <f t="shared" ca="1" si="1078"/>
        <v>-6.1995547159027957E-6</v>
      </c>
      <c r="HV451" s="223">
        <f t="shared" ca="1" si="1079"/>
        <v>1.9642261170745419E-4</v>
      </c>
      <c r="HW451" s="223">
        <f t="shared" ca="1" si="1080"/>
        <v>-2.2781807164553891E-4</v>
      </c>
      <c r="HX451" s="223">
        <f t="shared" ca="1" si="1081"/>
        <v>7.4999521952659877E-5</v>
      </c>
      <c r="HY451" s="223">
        <f t="shared" ca="1" si="1082"/>
        <v>1.3846374551661705E-4</v>
      </c>
      <c r="HZ451" s="223">
        <f t="shared" ca="1" si="1083"/>
        <v>-2.3996503575598682E-4</v>
      </c>
      <c r="IA451" s="223">
        <f t="shared" ca="1" si="1084"/>
        <v>1.4743026428807107E-4</v>
      </c>
      <c r="IB451" s="223">
        <f t="shared" ca="1" si="1085"/>
        <v>6.4316823960912898E-5</v>
      </c>
      <c r="IC451" s="223">
        <f t="shared" ca="1" si="1086"/>
        <v>-2.2405723888941994E-4</v>
      </c>
      <c r="ID451" s="223">
        <f t="shared" ca="1" si="1087"/>
        <v>2.0262465878493664E-4</v>
      </c>
      <c r="IE451" s="223">
        <f t="shared" ca="1" si="1088"/>
        <v>-2.3533971461411375E-4</v>
      </c>
      <c r="IF451" s="223">
        <f t="shared" ca="1" si="1089"/>
        <v>-1.8195449131927984E-4</v>
      </c>
      <c r="IG451" s="223">
        <f t="shared" ca="1" si="1090"/>
        <v>2.3412982558931427E-4</v>
      </c>
      <c r="IH451" s="223">
        <f t="shared" ca="1" si="1091"/>
        <v>-9.6987457209711156E-5</v>
      </c>
      <c r="II451" s="223">
        <f t="shared" ca="1" si="1092"/>
        <v>-1.1857910398067992E-4</v>
      </c>
      <c r="IJ451" s="223">
        <f t="shared" ca="1" si="1093"/>
        <v>2.3826243674697473E-4</v>
      </c>
      <c r="IK451" s="223">
        <f t="shared" ca="1" si="1094"/>
        <v>-1.6528643173299953E-4</v>
      </c>
      <c r="IL451" s="223">
        <f t="shared" ca="1" si="1095"/>
        <v>-4.1340411896198092E-5</v>
      </c>
      <c r="IM451" s="223">
        <f t="shared" ca="1" si="1096"/>
        <v>2.1453934096100588E-4</v>
      </c>
      <c r="IN451" s="223">
        <f t="shared" ca="1" si="1097"/>
        <v>-2.1426146049725891E-4</v>
      </c>
      <c r="IO451" s="223">
        <f t="shared" ca="1" si="1098"/>
        <v>4.0731465034505817E-5</v>
      </c>
      <c r="IP451" s="223">
        <f t="shared" ca="1" si="1099"/>
        <v>1.6573404971323077E-4</v>
      </c>
      <c r="IQ451" s="223">
        <f t="shared" ca="1" si="1100"/>
        <v>-2.3818678132428317E-4</v>
      </c>
      <c r="IR451" s="223">
        <f t="shared" ca="1" si="1101"/>
        <v>1.1804135023509583E-4</v>
      </c>
      <c r="IS451" s="223">
        <f t="shared" ca="1" si="1102"/>
        <v>9.7552480851488242E-5</v>
      </c>
      <c r="IT451" s="223">
        <f t="shared" ca="1" si="1103"/>
        <v>-2.342652402245929E-4</v>
      </c>
      <c r="IU451" s="223">
        <f t="shared" ca="1" si="1104"/>
        <v>1.8155080048558498E-4</v>
      </c>
      <c r="IV451" s="223">
        <f t="shared" ca="1" si="1105"/>
        <v>1.7965869065968192E-5</v>
      </c>
      <c r="IW451" s="223">
        <f t="shared" ca="1" si="1106"/>
        <v>-2.0295531189999926E-4</v>
      </c>
      <c r="IX451" s="223">
        <f t="shared" ca="1" si="1107"/>
        <v>2.2383480721776432E-4</v>
      </c>
      <c r="IY451" s="223">
        <f t="shared" ca="1" si="1108"/>
        <v>-6.3721166061652922E-5</v>
      </c>
      <c r="IZ451" s="223">
        <f t="shared" ca="1" si="1109"/>
        <v>-1.4791749860901395E-4</v>
      </c>
      <c r="JA451" s="223">
        <f t="shared" ca="1" si="1110"/>
        <v>2.3994986814896026E-4</v>
      </c>
      <c r="JB451" s="223">
        <f t="shared" ca="1" si="1111"/>
        <v>-1.3795844052975084E-4</v>
      </c>
    </row>
    <row r="452" spans="2:262">
      <c r="B452" s="230">
        <v>91</v>
      </c>
      <c r="C452" s="229">
        <f t="shared" si="1112"/>
        <v>1.7773437500000011E-3</v>
      </c>
      <c r="D452" s="226">
        <f t="shared" ca="1" si="855"/>
        <v>57.822586038424717</v>
      </c>
      <c r="E452" s="225">
        <f ca="1">CS361</f>
        <v>-0.27741396157528619</v>
      </c>
      <c r="F452" s="224">
        <v>91</v>
      </c>
      <c r="G452" s="223">
        <f t="shared" ca="1" si="856"/>
        <v>-1.3654652327066083E-4</v>
      </c>
      <c r="H452" s="223">
        <f t="shared" ca="1" si="857"/>
        <v>5.6368588556085443E-4</v>
      </c>
      <c r="I452" s="223">
        <f t="shared" ca="1" si="858"/>
        <v>-5.570482046522463E-4</v>
      </c>
      <c r="J452" s="223">
        <f t="shared" ca="1" si="859"/>
        <v>1.2174142039571371E-4</v>
      </c>
      <c r="K452" s="223">
        <f t="shared" ca="1" si="860"/>
        <v>4.072498692330468E-4</v>
      </c>
      <c r="L452" s="223">
        <f t="shared" ca="1" si="861"/>
        <v>-6.2284739001971319E-4</v>
      </c>
      <c r="M452" s="223">
        <f t="shared" ca="1" si="862"/>
        <v>3.5914091166859303E-4</v>
      </c>
      <c r="N452" s="223">
        <f t="shared" ca="1" si="863"/>
        <v>1.8093772136282317E-4</v>
      </c>
      <c r="O452" s="223">
        <f t="shared" ca="1" si="864"/>
        <v>-5.8177811588876107E-4</v>
      </c>
      <c r="P452" s="223">
        <f t="shared" ca="1" si="865"/>
        <v>5.3491882984366265E-4</v>
      </c>
      <c r="Q452" s="223">
        <f t="shared" ca="1" si="866"/>
        <v>-7.6419809143727648E-5</v>
      </c>
      <c r="R452" s="223">
        <f t="shared" ca="1" si="867"/>
        <v>-4.4088706838093714E-4</v>
      </c>
      <c r="S452" s="223">
        <f t="shared" ca="1" si="868"/>
        <v>6.1891511383659276E-4</v>
      </c>
      <c r="T452" s="223">
        <f t="shared" ca="1" si="869"/>
        <v>-3.2066519145921662E-4</v>
      </c>
      <c r="U452" s="223">
        <f t="shared" ca="1" si="870"/>
        <v>-2.2434840226600249E-4</v>
      </c>
      <c r="V452" s="223">
        <f t="shared" ca="1" si="871"/>
        <v>5.9671764019988678E-4</v>
      </c>
      <c r="W452" s="223">
        <f t="shared" ca="1" si="872"/>
        <v>-5.0989068354938684E-4</v>
      </c>
      <c r="X452" s="223">
        <f t="shared" ca="1" si="873"/>
        <v>3.0684072324778226E-5</v>
      </c>
      <c r="Y452" s="223">
        <f t="shared" ca="1" si="874"/>
        <v>4.7213506230565829E-4</v>
      </c>
      <c r="Z452" s="223">
        <f t="shared" ca="1" si="875"/>
        <v>-6.1162888302716541E-4</v>
      </c>
      <c r="AA452" s="223">
        <f t="shared" ca="1" si="876"/>
        <v>2.8045175879405236E-4</v>
      </c>
      <c r="AB452" s="223">
        <f t="shared" ca="1" si="877"/>
        <v>2.66543319739167E-4</v>
      </c>
      <c r="AC452" s="223">
        <f t="shared" ca="1" si="878"/>
        <v>-6.0842349991758918E-4</v>
      </c>
      <c r="AD452" s="223">
        <f t="shared" ca="1" si="879"/>
        <v>4.8209939546269102E-4</v>
      </c>
      <c r="AE452" s="223">
        <f t="shared" ca="1" si="880"/>
        <v>1.5217944140649817E-5</v>
      </c>
      <c r="AF452" s="223">
        <f t="shared" ca="1" si="881"/>
        <v>-5.0082451542072918E-4</v>
      </c>
      <c r="AG452" s="223">
        <f t="shared" ca="1" si="882"/>
        <v>6.0102818230748419E-4</v>
      </c>
      <c r="AH452" s="223">
        <f t="shared" ca="1" si="883"/>
        <v>-2.3871853374890411E-4</v>
      </c>
      <c r="AI452" s="223">
        <f t="shared" ca="1" si="884"/>
        <v>-3.0729381586865366E-4</v>
      </c>
      <c r="AJ452" s="223">
        <f t="shared" ca="1" si="885"/>
        <v>6.1683225997383314E-4</v>
      </c>
      <c r="AK452" s="223">
        <f t="shared" ca="1" si="886"/>
        <v>-4.5169556898163411E-4</v>
      </c>
      <c r="AL452" s="223">
        <f t="shared" ca="1" si="887"/>
        <v>-6.103749324825274E-5</v>
      </c>
      <c r="AM452" s="223">
        <f t="shared" ca="1" si="888"/>
        <v>5.2679995709398707E-4</v>
      </c>
      <c r="AN452" s="223">
        <f t="shared" ca="1" si="889"/>
        <v>-5.8717045779322382E-4</v>
      </c>
      <c r="AO452" s="223">
        <f t="shared" ca="1" si="890"/>
        <v>1.9569167228617135E-4</v>
      </c>
      <c r="AP452" s="223">
        <f t="shared" ca="1" si="891"/>
        <v>3.4637906018521072E-4</v>
      </c>
      <c r="AQ452" s="223">
        <f t="shared" ca="1" si="892"/>
        <v>-6.2189835256931572E-4</v>
      </c>
      <c r="AR452" s="223">
        <f t="shared" ca="1" si="893"/>
        <v>4.1884396507617242E-4</v>
      </c>
      <c r="AS452" s="223">
        <f t="shared" ca="1" si="894"/>
        <v>1.0652627489149945E-4</v>
      </c>
      <c r="AT452" s="223">
        <f t="shared" ca="1" si="895"/>
        <v>-5.4992062415641966E-4</v>
      </c>
      <c r="AU452" s="223">
        <f t="shared" ca="1" si="896"/>
        <v>5.7013080569419373E-4</v>
      </c>
      <c r="AV452" s="223">
        <f t="shared" ca="1" si="897"/>
        <v>-1.5160434069608908E-4</v>
      </c>
      <c r="AW452" s="223">
        <f t="shared" ca="1" si="898"/>
        <v>-3.8358724636343466E-4</v>
      </c>
      <c r="AX452" s="223">
        <f t="shared" ca="1" si="899"/>
        <v>6.2359432410932227E-4</v>
      </c>
      <c r="AY452" s="223">
        <f t="shared" ca="1" si="900"/>
        <v>-3.8372260943422425E-4</v>
      </c>
      <c r="AZ452" s="223">
        <f t="shared" ca="1" si="901"/>
        <v>-1.5143778142138491E-4</v>
      </c>
      <c r="BA452" s="223">
        <f t="shared" ca="1" si="902"/>
        <v>5.7006122370998951E-4</v>
      </c>
      <c r="BB452" s="223">
        <f t="shared" ca="1" si="903"/>
        <v>-5.5000156536147979E-4</v>
      </c>
      <c r="BC452" s="223">
        <f t="shared" ca="1" si="904"/>
        <v>1.0669545204836897E-4</v>
      </c>
      <c r="BD452" s="223">
        <f t="shared" ca="1" si="905"/>
        <v>4.1871674001861097E-4</v>
      </c>
      <c r="BE452" s="223">
        <f t="shared" ca="1" si="906"/>
        <v>-6.2191098397713484E-4</v>
      </c>
      <c r="BF452" s="223">
        <f t="shared" ca="1" si="907"/>
        <v>3.4652182772501974E-4</v>
      </c>
      <c r="BG452" s="223">
        <f t="shared" ca="1" si="908"/>
        <v>1.9552863349279044E-4</v>
      </c>
      <c r="BH452" s="223">
        <f t="shared" ca="1" si="909"/>
        <v>-5.8711261210067677E-4</v>
      </c>
      <c r="BI452" s="223">
        <f t="shared" ca="1" si="910"/>
        <v>5.2689181889250007E-4</v>
      </c>
      <c r="BJ452" s="223">
        <f t="shared" ca="1" si="911"/>
        <v>-6.120837150162524E-5</v>
      </c>
      <c r="BK452" s="223">
        <f t="shared" ca="1" si="912"/>
        <v>-4.5157717138090495E-4</v>
      </c>
      <c r="BL452" s="223">
        <f t="shared" ca="1" si="913"/>
        <v>6.1685745433877944E-4</v>
      </c>
      <c r="BM452" s="223">
        <f t="shared" ca="1" si="914"/>
        <v>-3.0744321420782196E-4</v>
      </c>
      <c r="BN452" s="223">
        <f t="shared" ca="1" si="915"/>
        <v>-2.3855989895818543E-4</v>
      </c>
      <c r="BO452" s="223">
        <f t="shared" ca="1" si="916"/>
        <v>6.0098238637741543E-4</v>
      </c>
      <c r="BP452" s="223">
        <f t="shared" ca="1" si="917"/>
        <v>-5.009268000056551E-4</v>
      </c>
      <c r="BQ452" s="223">
        <f t="shared" ca="1" si="918"/>
        <v>1.538959748646941E-5</v>
      </c>
      <c r="BR452" s="223">
        <f t="shared" ca="1" si="919"/>
        <v>4.8199046692566291E-4</v>
      </c>
      <c r="BS452" s="223">
        <f t="shared" ca="1" si="920"/>
        <v>-6.0846112070921349E-4</v>
      </c>
      <c r="BT452" s="223">
        <f t="shared" ca="1" si="921"/>
        <v>2.666985392751309E-4</v>
      </c>
      <c r="BU452" s="223">
        <f t="shared" ca="1" si="922"/>
        <v>2.802983876616633E-4</v>
      </c>
      <c r="BV452" s="223">
        <f t="shared" ca="1" si="923"/>
        <v>-6.1159538503168442E-4</v>
      </c>
      <c r="BW452" s="223">
        <f t="shared" ca="1" si="924"/>
        <v>4.7224721538795847E-4</v>
      </c>
      <c r="BX452" s="223">
        <f t="shared" ca="1" si="925"/>
        <v>3.0512574090878414E-5</v>
      </c>
      <c r="BY452" s="223">
        <f t="shared" ca="1" si="926"/>
        <v>-5.0979181436922863E-4</v>
      </c>
      <c r="BZ452" s="223">
        <f t="shared" ca="1" si="927"/>
        <v>5.9676748354786213E-4</v>
      </c>
      <c r="CA452" s="223">
        <f t="shared" ca="1" si="928"/>
        <v>-2.2450860185066365E-4</v>
      </c>
      <c r="CB452" s="223">
        <f t="shared" ca="1" si="929"/>
        <v>-3.2051791511663165E-4</v>
      </c>
      <c r="CC452" s="223">
        <f t="shared" ca="1" si="930"/>
        <v>6.1889409530424132E-4</v>
      </c>
      <c r="CD452" s="223">
        <f t="shared" ca="1" si="931"/>
        <v>-4.4100848219334987E-4</v>
      </c>
      <c r="CE452" s="223">
        <f t="shared" ca="1" si="932"/>
        <v>-7.6249395385520678E-5</v>
      </c>
      <c r="CF452" s="223">
        <f t="shared" ca="1" si="933"/>
        <v>5.3483055580103901E-4</v>
      </c>
      <c r="CG452" s="223">
        <f t="shared" ca="1" si="934"/>
        <v>-5.8183991168766786E-4</v>
      </c>
      <c r="CH452" s="223">
        <f t="shared" ca="1" si="935"/>
        <v>1.8110203286075458E-4</v>
      </c>
      <c r="CI452" s="223">
        <f t="shared" ca="1" si="936"/>
        <v>3.5900052821905579E-4</v>
      </c>
      <c r="CJ452" s="223">
        <f t="shared" ca="1" si="937"/>
        <v>-6.2283896485174062E-4</v>
      </c>
      <c r="CK452" s="223">
        <f t="shared" ca="1" si="938"/>
        <v>4.0737988582359257E-4</v>
      </c>
      <c r="CL452" s="223">
        <f t="shared" ca="1" si="939"/>
        <v>1.215730146001216E-4</v>
      </c>
      <c r="CM452" s="223">
        <f t="shared" ca="1" si="940"/>
        <v>-5.5697100411183378E-4</v>
      </c>
      <c r="CN452" s="223">
        <f t="shared" ca="1" si="941"/>
        <v>5.6375929893389722E-4</v>
      </c>
      <c r="CO452" s="223">
        <f t="shared" ca="1" si="942"/>
        <v>-1.3671405626360149E-4</v>
      </c>
      <c r="CP452" s="223">
        <f t="shared" ca="1" si="943"/>
        <v>-3.9553768635431524E-4</v>
      </c>
      <c r="CQ452" s="223">
        <f t="shared" ca="1" si="944"/>
        <v>6.2340861608430748E-4</v>
      </c>
      <c r="CR452" s="223">
        <f t="shared" ca="1" si="945"/>
        <v>-3.7154366255610981E-4</v>
      </c>
      <c r="CS452" s="223">
        <f t="shared" ca="1" si="946"/>
        <v>-1.6623781911521721E-4</v>
      </c>
      <c r="CT452" s="223">
        <f t="shared" ca="1" si="947"/>
        <v>5.760931782939205E-4</v>
      </c>
      <c r="CU452" s="223">
        <f t="shared" ca="1" si="948"/>
        <v>-5.4262362569362842E-4</v>
      </c>
      <c r="CV452" s="223">
        <f t="shared" ca="1" si="949"/>
        <v>9.158521435030908E-5</v>
      </c>
      <c r="CW452" s="223">
        <f t="shared" ca="1" si="950"/>
        <v>4.2993139149681271E-4</v>
      </c>
      <c r="CX452" s="223">
        <f t="shared" ca="1" si="951"/>
        <v>-6.2059996201255707E-4</v>
      </c>
      <c r="CY452" s="223">
        <f t="shared" ca="1" si="952"/>
        <v>3.3369401198971981E-4</v>
      </c>
      <c r="CZ452" s="223">
        <f t="shared" ca="1" si="953"/>
        <v>2.1000176648523026E-4</v>
      </c>
      <c r="DA452" s="223">
        <f t="shared" ca="1" si="954"/>
        <v>-5.9209345362861668E-4</v>
      </c>
      <c r="DB452" s="223">
        <f t="shared" ca="1" si="955"/>
        <v>5.1854742801138443E-4</v>
      </c>
      <c r="DC452" s="223">
        <f t="shared" ca="1" si="956"/>
        <v>-4.5960064225269688E-5</v>
      </c>
      <c r="DD452" s="223">
        <f t="shared" ca="1" si="957"/>
        <v>-4.6199526117839384E-4</v>
      </c>
      <c r="DE452" s="223">
        <f t="shared" ca="1" si="958"/>
        <v>6.1442822297625549E-4</v>
      </c>
      <c r="DF452" s="223">
        <f t="shared" ca="1" si="959"/>
        <v>-2.9403604466021901E-4</v>
      </c>
      <c r="DG452" s="223">
        <f t="shared" ca="1" si="960"/>
        <v>-2.5262769608755685E-4</v>
      </c>
      <c r="DH452" s="223">
        <f t="shared" ca="1" si="961"/>
        <v>6.0488512323756565E-4</v>
      </c>
      <c r="DI452" s="223">
        <f t="shared" ca="1" si="962"/>
        <v>-4.9166117688844856E-4</v>
      </c>
      <c r="DJ452" s="223">
        <f t="shared" ca="1" si="963"/>
        <v>8.5852530075489122E-8</v>
      </c>
      <c r="DK452" s="223">
        <f t="shared" ca="1" si="964"/>
        <v>4.915555385111703E-4</v>
      </c>
      <c r="DL452" s="223">
        <f t="shared" ca="1" si="965"/>
        <v>-6.0492684416397569E-4</v>
      </c>
      <c r="DM452" s="223">
        <f t="shared" ca="1" si="966"/>
        <v>2.5278467052866681E-4</v>
      </c>
      <c r="DN452" s="223">
        <f t="shared" ca="1" si="967"/>
        <v>2.9388461431647568E-4</v>
      </c>
      <c r="DO452" s="223">
        <f t="shared" ca="1" si="968"/>
        <v>-6.1439886795486244E-4</v>
      </c>
      <c r="DP452" s="223">
        <f t="shared" ca="1" si="969"/>
        <v>4.6211057124914267E-4</v>
      </c>
      <c r="DQ452" s="223">
        <f t="shared" ca="1" si="970"/>
        <v>4.5788824407417715E-5</v>
      </c>
      <c r="DR452" s="223">
        <f t="shared" ca="1" si="971"/>
        <v>-5.1845203379109576E-4</v>
      </c>
      <c r="DS452" s="223">
        <f t="shared" ca="1" si="972"/>
        <v>5.9214731437072564E-4</v>
      </c>
      <c r="DT452" s="223">
        <f t="shared" ca="1" si="973"/>
        <v>-2.1016343436559395E-4</v>
      </c>
      <c r="DU452" s="223">
        <f t="shared" ca="1" si="974"/>
        <v>-3.3354894635746491E-4</v>
      </c>
      <c r="DV452" s="223">
        <f t="shared" ca="1" si="975"/>
        <v>6.205831319735809E-4</v>
      </c>
      <c r="DW452" s="223">
        <f t="shared" ca="1" si="976"/>
        <v>-4.3005574838575505E-4</v>
      </c>
      <c r="DX452" s="223">
        <f t="shared" ca="1" si="977"/>
        <v>-9.1415367738165729E-5</v>
      </c>
      <c r="DY452" s="223">
        <f t="shared" ca="1" si="978"/>
        <v>5.4253899257988326E-4</v>
      </c>
      <c r="DZ452" s="223">
        <f t="shared" ca="1" si="979"/>
        <v>-5.7615888697570708E-4</v>
      </c>
      <c r="EA452" s="223">
        <f t="shared" ca="1" si="980"/>
        <v>1.6640330434258374E-4</v>
      </c>
      <c r="EB452" s="223">
        <f t="shared" ca="1" si="981"/>
        <v>3.7140574775858893E-4</v>
      </c>
      <c r="EC452" s="223">
        <f t="shared" ca="1" si="982"/>
        <v>-6.2340440223118731E-4</v>
      </c>
      <c r="ED452" s="223">
        <f t="shared" ca="1" si="983"/>
        <v>3.9567041616072089E-4</v>
      </c>
      <c r="EE452" s="223">
        <f t="shared" ca="1" si="984"/>
        <v>1.3654652327067376E-4</v>
      </c>
      <c r="EF452" s="223">
        <f t="shared" ca="1" si="985"/>
        <v>-5.636858855608618E-4</v>
      </c>
      <c r="EG452" s="223">
        <f t="shared" ca="1" si="986"/>
        <v>5.5704820465223666E-4</v>
      </c>
      <c r="EH452" s="223">
        <f t="shared" ca="1" si="987"/>
        <v>-1.2174142039568839E-4</v>
      </c>
      <c r="EI452" s="223">
        <f t="shared" ca="1" si="988"/>
        <v>-4.0724986923304285E-4</v>
      </c>
      <c r="EJ452" s="223">
        <f t="shared" ca="1" si="989"/>
        <v>6.228473900197133E-4</v>
      </c>
      <c r="EK452" s="223">
        <f t="shared" ca="1" si="990"/>
        <v>-3.5914091166859108E-4</v>
      </c>
      <c r="EL452" s="223">
        <f t="shared" ca="1" si="991"/>
        <v>-1.8093772136282979E-4</v>
      </c>
      <c r="EM452" s="223">
        <f t="shared" ca="1" si="992"/>
        <v>5.8177811588876519E-4</v>
      </c>
      <c r="EN452" s="223">
        <f t="shared" ca="1" si="993"/>
        <v>-5.3491882984365452E-4</v>
      </c>
      <c r="EO452" s="223">
        <f t="shared" ca="1" si="994"/>
        <v>7.6419809143707536E-5</v>
      </c>
      <c r="EP452" s="223">
        <f t="shared" ca="1" si="995"/>
        <v>4.4088706838095302E-4</v>
      </c>
      <c r="EQ452" s="223">
        <f t="shared" ca="1" si="996"/>
        <v>-6.1891511383659384E-4</v>
      </c>
      <c r="ER452" s="223">
        <f t="shared" ca="1" si="997"/>
        <v>3.2066519145922015E-4</v>
      </c>
      <c r="ES452" s="223">
        <f t="shared" ca="1" si="998"/>
        <v>2.2434840226600276E-4</v>
      </c>
      <c r="ET452" s="223">
        <f t="shared" ca="1" si="999"/>
        <v>-5.9671764019988819E-4</v>
      </c>
      <c r="EU452" s="223">
        <f t="shared" ca="1" si="1000"/>
        <v>5.0989068354938163E-4</v>
      </c>
      <c r="EV452" s="223">
        <f t="shared" ca="1" si="1001"/>
        <v>-3.0684072324764619E-5</v>
      </c>
      <c r="EW452" s="223">
        <f t="shared" ca="1" si="1002"/>
        <v>-4.7213506230567006E-4</v>
      </c>
      <c r="EX452" s="223">
        <f t="shared" ca="1" si="1003"/>
        <v>6.1162888302716107E-4</v>
      </c>
      <c r="EY452" s="223">
        <f t="shared" ca="1" si="1004"/>
        <v>-2.8045175879402835E-4</v>
      </c>
      <c r="EZ452" s="223">
        <f t="shared" ca="1" si="1005"/>
        <v>-2.6654331973916337E-4</v>
      </c>
      <c r="FA452" s="223">
        <f t="shared" ca="1" si="1006"/>
        <v>6.0842349991758918E-4</v>
      </c>
      <c r="FB452" s="223">
        <f t="shared" ca="1" si="1007"/>
        <v>-4.820993954626908E-4</v>
      </c>
      <c r="FC452" s="223">
        <f t="shared" ca="1" si="1008"/>
        <v>-1.5217944140654587E-5</v>
      </c>
      <c r="FD452" s="223">
        <f t="shared" ca="1" si="1009"/>
        <v>5.0082451542073471E-4</v>
      </c>
      <c r="FE452" s="223">
        <f t="shared" ca="1" si="1010"/>
        <v>-6.0102818230748072E-4</v>
      </c>
      <c r="FF452" s="223">
        <f t="shared" ca="1" si="1011"/>
        <v>2.3871853374888747E-4</v>
      </c>
      <c r="FG452" s="223">
        <f t="shared" ca="1" si="1012"/>
        <v>3.0729381586867707E-4</v>
      </c>
      <c r="FH452" s="223">
        <f t="shared" ca="1" si="1013"/>
        <v>-6.1683225997383184E-4</v>
      </c>
      <c r="FI452" s="223">
        <f t="shared" ca="1" si="1014"/>
        <v>4.5169556898163384E-4</v>
      </c>
      <c r="FJ452" s="223">
        <f t="shared" ca="1" si="1015"/>
        <v>6.1037493248253065E-5</v>
      </c>
      <c r="FK452" s="223">
        <f t="shared" ca="1" si="1016"/>
        <v>-5.2679995709398718E-4</v>
      </c>
      <c r="FL452" s="223">
        <f t="shared" ca="1" si="1017"/>
        <v>5.8717045779322079E-4</v>
      </c>
      <c r="FM452" s="223">
        <f t="shared" ca="1" si="1018"/>
        <v>-1.9569167228616262E-4</v>
      </c>
      <c r="FN452" s="223">
        <f t="shared" ca="1" si="1019"/>
        <v>-3.4637906018522568E-4</v>
      </c>
      <c r="FO452" s="223">
        <f t="shared" ca="1" si="1020"/>
        <v>6.2189835256931713E-4</v>
      </c>
      <c r="FP452" s="223">
        <f t="shared" ca="1" si="1021"/>
        <v>-4.1884396507615247E-4</v>
      </c>
      <c r="FQ452" s="223">
        <f t="shared" ca="1" si="1022"/>
        <v>-1.0652627489149099E-4</v>
      </c>
      <c r="FR452" s="223">
        <f t="shared" ca="1" si="1023"/>
        <v>5.4992062415641977E-4</v>
      </c>
      <c r="FS452" s="223">
        <f t="shared" ca="1" si="1024"/>
        <v>-5.7013080569419351E-4</v>
      </c>
      <c r="FT452" s="223">
        <f t="shared" ca="1" si="1025"/>
        <v>1.5160434069608016E-4</v>
      </c>
      <c r="FU452" s="223">
        <f t="shared" ca="1" si="1026"/>
        <v>3.8358724636344187E-4</v>
      </c>
      <c r="FV452" s="223">
        <f t="shared" ca="1" si="1027"/>
        <v>-6.2359432410932227E-4</v>
      </c>
      <c r="FW452" s="223">
        <f t="shared" ca="1" si="1028"/>
        <v>3.8372260943421004E-4</v>
      </c>
      <c r="FX452" s="223">
        <f t="shared" ca="1" si="1029"/>
        <v>1.5143778142141096E-4</v>
      </c>
      <c r="FY452" s="223">
        <f t="shared" ca="1" si="1030"/>
        <v>-5.7006122370998604E-4</v>
      </c>
      <c r="FZ452" s="223">
        <f t="shared" ca="1" si="1031"/>
        <v>5.5000156536148381E-4</v>
      </c>
      <c r="GA452" s="223">
        <f t="shared" ca="1" si="1032"/>
        <v>-1.0669545204836865E-4</v>
      </c>
      <c r="GB452" s="223">
        <f t="shared" ca="1" si="1033"/>
        <v>-4.1871674001861124E-4</v>
      </c>
      <c r="GC452" s="223">
        <f t="shared" ca="1" si="1034"/>
        <v>6.2191098397713419E-4</v>
      </c>
      <c r="GD452" s="223">
        <f t="shared" ca="1" si="1035"/>
        <v>-3.4652182772501215E-4</v>
      </c>
      <c r="GE452" s="223">
        <f t="shared" ca="1" si="1036"/>
        <v>-1.9552863349280757E-4</v>
      </c>
      <c r="GF452" s="223">
        <f t="shared" ca="1" si="1037"/>
        <v>5.8711261210068284E-4</v>
      </c>
      <c r="GG452" s="223">
        <f t="shared" ca="1" si="1038"/>
        <v>-5.2689181889248565E-4</v>
      </c>
      <c r="GH452" s="223">
        <f t="shared" ca="1" si="1039"/>
        <v>6.1208371501633805E-5</v>
      </c>
      <c r="GI452" s="223">
        <f t="shared" ca="1" si="1040"/>
        <v>4.5157717138090517E-4</v>
      </c>
      <c r="GJ452" s="223">
        <f t="shared" ca="1" si="1041"/>
        <v>-6.1685745433877814E-4</v>
      </c>
      <c r="GK452" s="223">
        <f t="shared" ca="1" si="1042"/>
        <v>3.0744321420781399E-4</v>
      </c>
      <c r="GL452" s="223">
        <f t="shared" ca="1" si="1043"/>
        <v>2.3855989895819383E-4</v>
      </c>
      <c r="GM452" s="223">
        <f t="shared" ca="1" si="1044"/>
        <v>-6.0098238637741792E-4</v>
      </c>
      <c r="GN452" s="223">
        <f t="shared" ca="1" si="1045"/>
        <v>5.0092680000563905E-4</v>
      </c>
      <c r="GO452" s="223">
        <f t="shared" ca="1" si="1046"/>
        <v>-1.5389597486442468E-5</v>
      </c>
      <c r="GP452" s="223">
        <f t="shared" ca="1" si="1047"/>
        <v>-4.8199046692567994E-4</v>
      </c>
      <c r="GQ452" s="223">
        <f t="shared" ca="1" si="1048"/>
        <v>6.0846112070921533E-4</v>
      </c>
      <c r="GR452" s="223">
        <f t="shared" ca="1" si="1049"/>
        <v>-2.6669853927513865E-4</v>
      </c>
      <c r="GS452" s="223">
        <f t="shared" ca="1" si="1050"/>
        <v>-2.8029838766167154E-4</v>
      </c>
      <c r="GT452" s="223">
        <f t="shared" ca="1" si="1051"/>
        <v>6.1159538503168626E-4</v>
      </c>
      <c r="GU452" s="223">
        <f t="shared" ca="1" si="1052"/>
        <v>-4.7224721538795245E-4</v>
      </c>
      <c r="GV452" s="223">
        <f t="shared" ca="1" si="1053"/>
        <v>-3.0512574090887522E-5</v>
      </c>
      <c r="GW452" s="223">
        <f t="shared" ca="1" si="1054"/>
        <v>5.0979181436924413E-4</v>
      </c>
      <c r="GX452" s="223">
        <f t="shared" ca="1" si="1055"/>
        <v>-5.9676748354785432E-4</v>
      </c>
      <c r="GY452" s="223">
        <f t="shared" ca="1" si="1056"/>
        <v>2.2450860185067162E-4</v>
      </c>
      <c r="GZ452" s="223">
        <f t="shared" ca="1" si="1057"/>
        <v>3.2051791511662439E-4</v>
      </c>
      <c r="HA452" s="223">
        <f t="shared" ca="1" si="1058"/>
        <v>-6.188940953042424E-4</v>
      </c>
      <c r="HB452" s="223">
        <f t="shared" ca="1" si="1059"/>
        <v>4.4100848219334342E-4</v>
      </c>
      <c r="HC452" s="223">
        <f t="shared" ca="1" si="1060"/>
        <v>7.6249395385529785E-5</v>
      </c>
      <c r="HD452" s="223">
        <f t="shared" ca="1" si="1061"/>
        <v>-5.3483055580104378E-4</v>
      </c>
      <c r="HE452" s="223">
        <f t="shared" ca="1" si="1062"/>
        <v>5.8183991168765821E-4</v>
      </c>
      <c r="HF452" s="223">
        <f t="shared" ca="1" si="1063"/>
        <v>-1.811020328607288E-4</v>
      </c>
      <c r="HG452" s="223">
        <f t="shared" ca="1" si="1064"/>
        <v>-3.590005282190778E-4</v>
      </c>
      <c r="HH452" s="223">
        <f t="shared" ca="1" si="1065"/>
        <v>6.2283896485174019E-4</v>
      </c>
      <c r="HI452" s="223">
        <f t="shared" ca="1" si="1066"/>
        <v>-4.0737988582359902E-4</v>
      </c>
      <c r="HJ452" s="223">
        <f t="shared" ca="1" si="1067"/>
        <v>-1.215730146001306E-4</v>
      </c>
      <c r="HK452" s="223">
        <f t="shared" ca="1" si="1068"/>
        <v>5.569710041118379E-4</v>
      </c>
      <c r="HL452" s="223">
        <f t="shared" ca="1" si="1069"/>
        <v>-5.6375929893389331E-4</v>
      </c>
      <c r="HM452" s="223">
        <f t="shared" ca="1" si="1070"/>
        <v>1.3671405626359252E-4</v>
      </c>
      <c r="HN452" s="223">
        <f t="shared" ca="1" si="1071"/>
        <v>3.9553768635433605E-4</v>
      </c>
      <c r="HO452" s="223">
        <f t="shared" ca="1" si="1072"/>
        <v>-6.2340861608430683E-4</v>
      </c>
      <c r="HP452" s="223">
        <f t="shared" ca="1" si="1073"/>
        <v>3.7154366255611664E-4</v>
      </c>
      <c r="HQ452" s="223">
        <f t="shared" ca="1" si="1074"/>
        <v>1.6623781911520897E-4</v>
      </c>
      <c r="HR452" s="223">
        <f t="shared" ca="1" si="1075"/>
        <v>-5.7609317829392397E-4</v>
      </c>
      <c r="HS452" s="223">
        <f t="shared" ca="1" si="1076"/>
        <v>5.4262362569362386E-4</v>
      </c>
      <c r="HT452" s="223">
        <f t="shared" ca="1" si="1077"/>
        <v>-9.1585214350300081E-5</v>
      </c>
      <c r="HU452" s="223">
        <f t="shared" ca="1" si="1078"/>
        <v>-4.2993139149681933E-4</v>
      </c>
      <c r="HV452" s="223">
        <f t="shared" ca="1" si="1079"/>
        <v>6.2059996201255609E-4</v>
      </c>
      <c r="HW452" s="223">
        <f t="shared" ca="1" si="1080"/>
        <v>-3.336940119896971E-4</v>
      </c>
      <c r="HX452" s="223">
        <f t="shared" ca="1" si="1081"/>
        <v>-2.100017664852555E-4</v>
      </c>
      <c r="HY452" s="223">
        <f t="shared" ca="1" si="1082"/>
        <v>5.9209345362861397E-4</v>
      </c>
      <c r="HZ452" s="223">
        <f t="shared" ca="1" si="1083"/>
        <v>-5.185474280113892E-4</v>
      </c>
      <c r="IA452" s="223">
        <f t="shared" ca="1" si="1084"/>
        <v>4.5960064225260527E-5</v>
      </c>
      <c r="IB452" s="223">
        <f t="shared" ca="1" si="1085"/>
        <v>4.6199526117842387E-4</v>
      </c>
      <c r="IC452" s="223">
        <f t="shared" ca="1" si="1086"/>
        <v>-6.1442822297626005E-4</v>
      </c>
      <c r="ID452" s="223">
        <f t="shared" ca="1" si="1087"/>
        <v>2.9403604466024226E-4</v>
      </c>
      <c r="IE452" s="223">
        <f t="shared" ca="1" si="1088"/>
        <v>-6.5626357621041687E-4</v>
      </c>
      <c r="IF452" s="223">
        <f t="shared" ca="1" si="1089"/>
        <v>-6.0488512323756348E-4</v>
      </c>
      <c r="IG452" s="223">
        <f t="shared" ca="1" si="1090"/>
        <v>4.9166117688845387E-4</v>
      </c>
      <c r="IH452" s="223">
        <f t="shared" ca="1" si="1091"/>
        <v>-8.5852530084000109E-8</v>
      </c>
      <c r="II452" s="223">
        <f t="shared" ca="1" si="1092"/>
        <v>-4.9155553851117594E-4</v>
      </c>
      <c r="IJ452" s="223">
        <f t="shared" ca="1" si="1093"/>
        <v>6.0492684416397341E-4</v>
      </c>
      <c r="IK452" s="223">
        <f t="shared" ca="1" si="1094"/>
        <v>-2.5278467052865835E-4</v>
      </c>
      <c r="IL452" s="223">
        <f t="shared" ca="1" si="1095"/>
        <v>-2.9388461431648376E-4</v>
      </c>
      <c r="IM452" s="223">
        <f t="shared" ca="1" si="1096"/>
        <v>6.1439886795486395E-4</v>
      </c>
      <c r="IN452" s="223">
        <f t="shared" ca="1" si="1097"/>
        <v>-4.6211057124912461E-4</v>
      </c>
      <c r="IO452" s="223">
        <f t="shared" ca="1" si="1098"/>
        <v>-4.5788824407426876E-5</v>
      </c>
      <c r="IP452" s="223">
        <f t="shared" ca="1" si="1099"/>
        <v>5.1845203379112059E-4</v>
      </c>
      <c r="IQ452" s="223">
        <f t="shared" ca="1" si="1100"/>
        <v>-5.9214731437071165E-4</v>
      </c>
      <c r="IR452" s="223">
        <f t="shared" ca="1" si="1101"/>
        <v>2.1016343436555191E-4</v>
      </c>
      <c r="IS452" s="223">
        <f t="shared" ca="1" si="1102"/>
        <v>3.3354894635750259E-4</v>
      </c>
      <c r="IT452" s="223">
        <f t="shared" ca="1" si="1103"/>
        <v>-6.2058313197357841E-4</v>
      </c>
      <c r="IU452" s="223">
        <f t="shared" ca="1" si="1104"/>
        <v>4.3005574838577402E-4</v>
      </c>
      <c r="IV452" s="223">
        <f t="shared" ca="1" si="1105"/>
        <v>9.1415367738139708E-5</v>
      </c>
      <c r="IW452" s="223">
        <f t="shared" ca="1" si="1106"/>
        <v>-5.4253899257987036E-4</v>
      </c>
      <c r="IX452" s="223">
        <f t="shared" ca="1" si="1107"/>
        <v>5.7615888697570361E-4</v>
      </c>
      <c r="IY452" s="223">
        <f t="shared" ca="1" si="1108"/>
        <v>-1.6640330434257493E-4</v>
      </c>
      <c r="IZ452" s="223">
        <f t="shared" ca="1" si="1109"/>
        <v>-3.7140574775859636E-4</v>
      </c>
      <c r="JA452" s="223">
        <f t="shared" ca="1" si="1110"/>
        <v>6.2340440223118763E-4</v>
      </c>
      <c r="JB452" s="223">
        <f t="shared" ca="1" si="1111"/>
        <v>-3.9567041616071384E-4</v>
      </c>
    </row>
    <row r="453" spans="2:262">
      <c r="B453" s="230">
        <v>92</v>
      </c>
      <c r="C453" s="229">
        <f t="shared" si="1112"/>
        <v>1.7968750000000012E-3</v>
      </c>
      <c r="D453" s="226">
        <f t="shared" ca="1" si="855"/>
        <v>57.826477205077012</v>
      </c>
      <c r="E453" s="225">
        <f ca="1">CT361</f>
        <v>-0.27352279492298964</v>
      </c>
      <c r="F453" s="224">
        <v>92</v>
      </c>
      <c r="G453" s="223">
        <f t="shared" ca="1" si="856"/>
        <v>-1.247966473214231E-4</v>
      </c>
      <c r="H453" s="223">
        <f t="shared" ca="1" si="857"/>
        <v>4.0824947420746362E-4</v>
      </c>
      <c r="I453" s="223">
        <f t="shared" ca="1" si="858"/>
        <v>-3.9318480207968553E-4</v>
      </c>
      <c r="J453" s="223">
        <f t="shared" ca="1" si="859"/>
        <v>9.061812154166545E-5</v>
      </c>
      <c r="K453" s="223">
        <f t="shared" ca="1" si="860"/>
        <v>2.7820974662057056E-4</v>
      </c>
      <c r="L453" s="223">
        <f t="shared" ca="1" si="861"/>
        <v>-4.4360691123158393E-4</v>
      </c>
      <c r="M453" s="223">
        <f t="shared" ca="1" si="862"/>
        <v>2.8463274396722029E-4</v>
      </c>
      <c r="N453" s="223">
        <f t="shared" ca="1" si="863"/>
        <v>8.2468708779834395E-5</v>
      </c>
      <c r="O453" s="223">
        <f t="shared" ca="1" si="864"/>
        <v>-3.8926793397436909E-4</v>
      </c>
      <c r="P453" s="223">
        <f t="shared" ca="1" si="865"/>
        <v>4.1142921732735939E-4</v>
      </c>
      <c r="Q453" s="223">
        <f t="shared" ca="1" si="866"/>
        <v>-1.3274793078799411E-4</v>
      </c>
      <c r="R453" s="223">
        <f t="shared" ca="1" si="867"/>
        <v>-2.4300042577031044E-4</v>
      </c>
      <c r="S453" s="223">
        <f t="shared" ca="1" si="868"/>
        <v>4.4106360710317817E-4</v>
      </c>
      <c r="T453" s="223">
        <f t="shared" ca="1" si="869"/>
        <v>-3.1661515470018714E-4</v>
      </c>
      <c r="U453" s="223">
        <f t="shared" ca="1" si="870"/>
        <v>-3.9346551490715317E-5</v>
      </c>
      <c r="V453" s="223">
        <f t="shared" ca="1" si="871"/>
        <v>3.665375307416028E-4</v>
      </c>
      <c r="W453" s="223">
        <f t="shared" ca="1" si="872"/>
        <v>-4.2571134430208343E-4</v>
      </c>
      <c r="X453" s="223">
        <f t="shared" ca="1" si="873"/>
        <v>1.7359930489343453E-4</v>
      </c>
      <c r="Y453" s="223">
        <f t="shared" ca="1" si="874"/>
        <v>2.0545087798233785E-4</v>
      </c>
      <c r="Z453" s="223">
        <f t="shared" ca="1" si="875"/>
        <v>-4.3427261932847553E-4</v>
      </c>
      <c r="AA453" s="223">
        <f t="shared" ca="1" si="876"/>
        <v>3.4554838841394184E-4</v>
      </c>
      <c r="AB453" s="223">
        <f t="shared" ca="1" si="877"/>
        <v>-4.1545345982739077E-6</v>
      </c>
      <c r="AC453" s="223">
        <f t="shared" ca="1" si="878"/>
        <v>-3.4027717071799887E-4</v>
      </c>
      <c r="AD453" s="223">
        <f t="shared" ca="1" si="879"/>
        <v>4.3589363831368497E-4</v>
      </c>
      <c r="AE453" s="223">
        <f t="shared" ca="1" si="880"/>
        <v>-2.1277882279371803E-4</v>
      </c>
      <c r="AF453" s="223">
        <f t="shared" ca="1" si="881"/>
        <v>-1.6592272592852117E-4</v>
      </c>
      <c r="AG453" s="223">
        <f t="shared" ca="1" si="882"/>
        <v>4.2329934883207773E-4</v>
      </c>
      <c r="AH453" s="223">
        <f t="shared" ca="1" si="883"/>
        <v>-3.7115380225130655E-4</v>
      </c>
      <c r="AI453" s="223">
        <f t="shared" ca="1" si="884"/>
        <v>4.7615610247982095E-5</v>
      </c>
      <c r="AJ453" s="223">
        <f t="shared" ca="1" si="885"/>
        <v>3.1073975552595992E-4</v>
      </c>
      <c r="AK453" s="223">
        <f t="shared" ca="1" si="886"/>
        <v>-4.418780383046246E-4</v>
      </c>
      <c r="AL453" s="223">
        <f t="shared" ca="1" si="887"/>
        <v>2.4990916431376169E-4</v>
      </c>
      <c r="AM453" s="223">
        <f t="shared" ca="1" si="888"/>
        <v>1.2479664732142749E-4</v>
      </c>
      <c r="AN453" s="223">
        <f t="shared" ca="1" si="889"/>
        <v>-4.0824947420746362E-4</v>
      </c>
      <c r="AO453" s="223">
        <f t="shared" ca="1" si="890"/>
        <v>3.9318480207968455E-4</v>
      </c>
      <c r="AP453" s="223">
        <f t="shared" ca="1" si="891"/>
        <v>-9.0618121541661899E-5</v>
      </c>
      <c r="AQ453" s="223">
        <f t="shared" ca="1" si="892"/>
        <v>-2.7820974662057458E-4</v>
      </c>
      <c r="AR453" s="223">
        <f t="shared" ca="1" si="893"/>
        <v>4.4360691123158404E-4</v>
      </c>
      <c r="AS453" s="223">
        <f t="shared" ca="1" si="894"/>
        <v>-2.8463274396721812E-4</v>
      </c>
      <c r="AT453" s="223">
        <f t="shared" ca="1" si="895"/>
        <v>-8.2468708779838759E-5</v>
      </c>
      <c r="AU453" s="223">
        <f t="shared" ca="1" si="896"/>
        <v>3.8926793397436887E-4</v>
      </c>
      <c r="AV453" s="223">
        <f t="shared" ca="1" si="897"/>
        <v>-4.1142921732735896E-4</v>
      </c>
      <c r="AW453" s="223">
        <f t="shared" ca="1" si="898"/>
        <v>1.327479307879914E-4</v>
      </c>
      <c r="AX453" s="223">
        <f t="shared" ca="1" si="899"/>
        <v>2.4300042577031543E-4</v>
      </c>
      <c r="AY453" s="223">
        <f t="shared" ca="1" si="900"/>
        <v>-4.4106360710317833E-4</v>
      </c>
      <c r="AZ453" s="223">
        <f t="shared" ca="1" si="901"/>
        <v>3.1661515470018508E-4</v>
      </c>
      <c r="BA453" s="223">
        <f t="shared" ca="1" si="902"/>
        <v>3.9346551490718109E-5</v>
      </c>
      <c r="BB453" s="223">
        <f t="shared" ca="1" si="903"/>
        <v>-3.6653753074160258E-4</v>
      </c>
      <c r="BC453" s="223">
        <f t="shared" ca="1" si="904"/>
        <v>4.2571134430208267E-4</v>
      </c>
      <c r="BD453" s="223">
        <f t="shared" ca="1" si="905"/>
        <v>-1.7359930489343198E-4</v>
      </c>
      <c r="BE453" s="223">
        <f t="shared" ca="1" si="906"/>
        <v>-2.0545087798234317E-4</v>
      </c>
      <c r="BF453" s="223">
        <f t="shared" ca="1" si="907"/>
        <v>4.3427261932847553E-4</v>
      </c>
      <c r="BG453" s="223">
        <f t="shared" ca="1" si="908"/>
        <v>-3.4554838841394E-4</v>
      </c>
      <c r="BH453" s="223">
        <f t="shared" ca="1" si="909"/>
        <v>4.1545345982710617E-6</v>
      </c>
      <c r="BI453" s="223">
        <f t="shared" ca="1" si="910"/>
        <v>3.4027717071800266E-4</v>
      </c>
      <c r="BJ453" s="223">
        <f t="shared" ca="1" si="911"/>
        <v>-4.3589363831368443E-4</v>
      </c>
      <c r="BK453" s="223">
        <f t="shared" ca="1" si="912"/>
        <v>2.1277882279372112E-4</v>
      </c>
      <c r="BL453" s="223">
        <f t="shared" ca="1" si="913"/>
        <v>1.659227259285267E-4</v>
      </c>
      <c r="BM453" s="223">
        <f t="shared" ca="1" si="914"/>
        <v>-4.2329934883207762E-4</v>
      </c>
      <c r="BN453" s="223">
        <f t="shared" ca="1" si="915"/>
        <v>3.7115380225130157E-4</v>
      </c>
      <c r="BO453" s="223">
        <f t="shared" ca="1" si="916"/>
        <v>-4.7615610247979276E-5</v>
      </c>
      <c r="BP453" s="223">
        <f t="shared" ca="1" si="917"/>
        <v>-3.1073975552595748E-4</v>
      </c>
      <c r="BQ453" s="223">
        <f t="shared" ca="1" si="918"/>
        <v>4.4187803830462394E-4</v>
      </c>
      <c r="BR453" s="223">
        <f t="shared" ca="1" si="919"/>
        <v>-2.4990916431375936E-4</v>
      </c>
      <c r="BS453" s="223">
        <f t="shared" ca="1" si="920"/>
        <v>-1.2479664732142413E-4</v>
      </c>
      <c r="BT453" s="223">
        <f t="shared" ca="1" si="921"/>
        <v>4.082494742074672E-4</v>
      </c>
      <c r="BU453" s="223">
        <f t="shared" ca="1" si="922"/>
        <v>-3.9318480207968325E-4</v>
      </c>
      <c r="BV453" s="223">
        <f t="shared" ca="1" si="923"/>
        <v>9.0618121541665315E-5</v>
      </c>
      <c r="BW453" s="223">
        <f t="shared" ca="1" si="924"/>
        <v>2.782097466205768E-4</v>
      </c>
      <c r="BX453" s="223">
        <f t="shared" ca="1" si="925"/>
        <v>-4.4360691123158409E-4</v>
      </c>
      <c r="BY453" s="223">
        <f t="shared" ca="1" si="926"/>
        <v>2.8463274396721113E-4</v>
      </c>
      <c r="BZ453" s="223">
        <f t="shared" ca="1" si="927"/>
        <v>8.2468708779841497E-5</v>
      </c>
      <c r="CA453" s="223">
        <f t="shared" ca="1" si="928"/>
        <v>-3.8926793397437023E-4</v>
      </c>
      <c r="CB453" s="223">
        <f t="shared" ca="1" si="929"/>
        <v>4.1142921732735554E-4</v>
      </c>
      <c r="CC453" s="223">
        <f t="shared" ca="1" si="930"/>
        <v>-1.3274793078798871E-4</v>
      </c>
      <c r="CD453" s="223">
        <f t="shared" ca="1" si="931"/>
        <v>-2.4300042577031256E-4</v>
      </c>
      <c r="CE453" s="223">
        <f t="shared" ca="1" si="932"/>
        <v>4.4106360710317931E-4</v>
      </c>
      <c r="CF453" s="223">
        <f t="shared" ca="1" si="933"/>
        <v>-3.1661515470018313E-4</v>
      </c>
      <c r="CG453" s="223">
        <f t="shared" ca="1" si="934"/>
        <v>-3.934655149071464E-5</v>
      </c>
      <c r="CH453" s="223">
        <f t="shared" ca="1" si="935"/>
        <v>3.6653753074160773E-4</v>
      </c>
      <c r="CI453" s="223">
        <f t="shared" ca="1" si="936"/>
        <v>-4.2571134430208186E-4</v>
      </c>
      <c r="CJ453" s="223">
        <f t="shared" ca="1" si="937"/>
        <v>1.7359930489343518E-4</v>
      </c>
      <c r="CK453" s="223">
        <f t="shared" ca="1" si="938"/>
        <v>2.0545087798234571E-4</v>
      </c>
      <c r="CL453" s="223">
        <f t="shared" ca="1" si="939"/>
        <v>-4.3427261932847607E-4</v>
      </c>
      <c r="CM453" s="223">
        <f t="shared" ca="1" si="940"/>
        <v>3.4554838841393431E-4</v>
      </c>
      <c r="CN453" s="223">
        <f t="shared" ca="1" si="941"/>
        <v>-4.1545345982682157E-6</v>
      </c>
      <c r="CO453" s="223">
        <f t="shared" ca="1" si="942"/>
        <v>-3.4027717071800044E-4</v>
      </c>
      <c r="CP453" s="223">
        <f t="shared" ca="1" si="943"/>
        <v>4.3589363831368275E-4</v>
      </c>
      <c r="CQ453" s="223">
        <f t="shared" ca="1" si="944"/>
        <v>-2.127788227937131E-4</v>
      </c>
      <c r="CR453" s="223">
        <f t="shared" ca="1" si="945"/>
        <v>-1.659227259285235E-4</v>
      </c>
      <c r="CS453" s="223">
        <f t="shared" ca="1" si="946"/>
        <v>4.2329934883208033E-4</v>
      </c>
      <c r="CT453" s="223">
        <f t="shared" ca="1" si="947"/>
        <v>-3.7115380225130352E-4</v>
      </c>
      <c r="CU453" s="223">
        <f t="shared" ca="1" si="948"/>
        <v>4.7615610247982718E-5</v>
      </c>
      <c r="CV453" s="223">
        <f t="shared" ca="1" si="949"/>
        <v>3.1073975552596398E-4</v>
      </c>
      <c r="CW453" s="223">
        <f t="shared" ca="1" si="950"/>
        <v>-4.4187803830462416E-4</v>
      </c>
      <c r="CX453" s="223">
        <f t="shared" ca="1" si="951"/>
        <v>2.4990916431376223E-4</v>
      </c>
      <c r="CY453" s="223">
        <f t="shared" ca="1" si="952"/>
        <v>1.2479664732143294E-4</v>
      </c>
      <c r="CZ453" s="223">
        <f t="shared" ca="1" si="953"/>
        <v>-4.0824947420746584E-4</v>
      </c>
      <c r="DA453" s="223">
        <f t="shared" ca="1" si="954"/>
        <v>3.9318480207967902E-4</v>
      </c>
      <c r="DB453" s="223">
        <f t="shared" ca="1" si="955"/>
        <v>-9.061812154165637E-5</v>
      </c>
      <c r="DC453" s="223">
        <f t="shared" ca="1" si="956"/>
        <v>-2.7820974662057409E-4</v>
      </c>
      <c r="DD453" s="223">
        <f t="shared" ca="1" si="957"/>
        <v>4.4360691123158415E-4</v>
      </c>
      <c r="DE453" s="223">
        <f t="shared" ca="1" si="958"/>
        <v>-2.8463274396721373E-4</v>
      </c>
      <c r="DF453" s="223">
        <f t="shared" ca="1" si="959"/>
        <v>-8.2468708779838082E-5</v>
      </c>
      <c r="DG453" s="223">
        <f t="shared" ca="1" si="960"/>
        <v>3.8926793397437462E-4</v>
      </c>
      <c r="DH453" s="223">
        <f t="shared" ca="1" si="961"/>
        <v>-4.1142921732735679E-4</v>
      </c>
      <c r="DI453" s="223">
        <f t="shared" ca="1" si="962"/>
        <v>1.3274793078799199E-4</v>
      </c>
      <c r="DJ453" s="223">
        <f t="shared" ca="1" si="963"/>
        <v>2.4300042577032018E-4</v>
      </c>
      <c r="DK453" s="223">
        <f t="shared" ca="1" si="964"/>
        <v>-4.4106360710317887E-4</v>
      </c>
      <c r="DL453" s="223">
        <f t="shared" ca="1" si="965"/>
        <v>3.1661515470017673E-4</v>
      </c>
      <c r="DM453" s="223">
        <f t="shared" ca="1" si="966"/>
        <v>3.9346551490723747E-5</v>
      </c>
      <c r="DN453" s="223">
        <f t="shared" ca="1" si="967"/>
        <v>-3.6653753074160578E-4</v>
      </c>
      <c r="DO453" s="223">
        <f t="shared" ca="1" si="968"/>
        <v>4.2571134430207931E-4</v>
      </c>
      <c r="DP453" s="223">
        <f t="shared" ca="1" si="969"/>
        <v>-1.7359930489343838E-4</v>
      </c>
      <c r="DQ453" s="223">
        <f t="shared" ca="1" si="970"/>
        <v>-2.0545087798235374E-4</v>
      </c>
      <c r="DR453" s="223">
        <f t="shared" ca="1" si="971"/>
        <v>4.3427261932847797E-4</v>
      </c>
      <c r="DS453" s="223">
        <f t="shared" ca="1" si="972"/>
        <v>-3.4554838841393648E-4</v>
      </c>
      <c r="DT453" s="223">
        <f t="shared" ca="1" si="973"/>
        <v>4.1545345982716851E-6</v>
      </c>
      <c r="DU453" s="223">
        <f t="shared" ca="1" si="974"/>
        <v>3.4027717071799827E-4</v>
      </c>
      <c r="DV453" s="223">
        <f t="shared" ca="1" si="975"/>
        <v>-4.3589363831368101E-4</v>
      </c>
      <c r="DW453" s="223">
        <f t="shared" ca="1" si="976"/>
        <v>2.1277882279370508E-4</v>
      </c>
      <c r="DX453" s="223">
        <f t="shared" ca="1" si="977"/>
        <v>1.6592272592853195E-4</v>
      </c>
      <c r="DY453" s="223">
        <f t="shared" ca="1" si="978"/>
        <v>-4.232993488320793E-4</v>
      </c>
      <c r="DZ453" s="223">
        <f t="shared" ca="1" si="979"/>
        <v>3.7115380225130536E-4</v>
      </c>
      <c r="EA453" s="223">
        <f t="shared" ca="1" si="980"/>
        <v>-4.7615610247986188E-5</v>
      </c>
      <c r="EB453" s="223">
        <f t="shared" ca="1" si="981"/>
        <v>-3.1073975552597049E-4</v>
      </c>
      <c r="EC453" s="223">
        <f t="shared" ca="1" si="982"/>
        <v>4.418780383046234E-4</v>
      </c>
      <c r="ED453" s="223">
        <f t="shared" ca="1" si="983"/>
        <v>-2.499091643137547E-4</v>
      </c>
      <c r="EE453" s="223">
        <f t="shared" ca="1" si="984"/>
        <v>-1.247966473214296E-4</v>
      </c>
      <c r="EF453" s="223">
        <f t="shared" ca="1" si="985"/>
        <v>4.0824947420746449E-4</v>
      </c>
      <c r="EG453" s="223">
        <f t="shared" ca="1" si="986"/>
        <v>-3.9318480207967479E-4</v>
      </c>
      <c r="EH453" s="223">
        <f t="shared" ca="1" si="987"/>
        <v>9.0618121541647425E-5</v>
      </c>
      <c r="EI453" s="223">
        <f t="shared" ca="1" si="988"/>
        <v>2.7820974662058119E-4</v>
      </c>
      <c r="EJ453" s="223">
        <f t="shared" ca="1" si="989"/>
        <v>-4.4360691123158415E-4</v>
      </c>
      <c r="EK453" s="223">
        <f t="shared" ca="1" si="990"/>
        <v>2.8463274396721644E-4</v>
      </c>
      <c r="EL453" s="223">
        <f t="shared" ca="1" si="991"/>
        <v>8.2468708779834639E-5</v>
      </c>
      <c r="EM453" s="223">
        <f t="shared" ca="1" si="992"/>
        <v>-3.8926793397437895E-4</v>
      </c>
      <c r="EN453" s="223">
        <f t="shared" ca="1" si="993"/>
        <v>4.1142921732735337E-4</v>
      </c>
      <c r="EO453" s="223">
        <f t="shared" ca="1" si="994"/>
        <v>-1.3274793078798332E-4</v>
      </c>
      <c r="EP453" s="223">
        <f t="shared" ca="1" si="995"/>
        <v>-2.4300042577031728E-4</v>
      </c>
      <c r="EQ453" s="223">
        <f t="shared" ca="1" si="996"/>
        <v>4.4106360710317855E-4</v>
      </c>
      <c r="ER453" s="223">
        <f t="shared" ca="1" si="997"/>
        <v>-3.1661515470017033E-4</v>
      </c>
      <c r="ES453" s="223">
        <f t="shared" ca="1" si="998"/>
        <v>-3.9346551490732854E-5</v>
      </c>
      <c r="ET453" s="223">
        <f t="shared" ca="1" si="999"/>
        <v>3.6653753074161093E-4</v>
      </c>
      <c r="EU453" s="223">
        <f t="shared" ca="1" si="1000"/>
        <v>-4.2571134430208029E-4</v>
      </c>
      <c r="EV453" s="223">
        <f t="shared" ca="1" si="1001"/>
        <v>1.7359930489342998E-4</v>
      </c>
      <c r="EW453" s="223">
        <f t="shared" ca="1" si="1002"/>
        <v>2.0545087798233948E-4</v>
      </c>
      <c r="EX453" s="223">
        <f t="shared" ca="1" si="1003"/>
        <v>-4.3427261932847986E-4</v>
      </c>
      <c r="EY453" s="223">
        <f t="shared" ca="1" si="1004"/>
        <v>3.4554838841393079E-4</v>
      </c>
      <c r="EZ453" s="223">
        <f t="shared" ca="1" si="1005"/>
        <v>-4.1545345982625778E-6</v>
      </c>
      <c r="FA453" s="223">
        <f t="shared" ca="1" si="1006"/>
        <v>-3.4027717071800407E-4</v>
      </c>
      <c r="FB453" s="223">
        <f t="shared" ca="1" si="1007"/>
        <v>4.3589363831368405E-4</v>
      </c>
      <c r="FC453" s="223">
        <f t="shared" ca="1" si="1008"/>
        <v>-2.1277882279371917E-4</v>
      </c>
      <c r="FD453" s="223">
        <f t="shared" ca="1" si="1009"/>
        <v>-1.6592272592854041E-4</v>
      </c>
      <c r="FE453" s="223">
        <f t="shared" ca="1" si="1010"/>
        <v>4.2329934883208206E-4</v>
      </c>
      <c r="FF453" s="223">
        <f t="shared" ca="1" si="1011"/>
        <v>-3.7115380225130037E-4</v>
      </c>
      <c r="FG453" s="223">
        <f t="shared" ca="1" si="1012"/>
        <v>4.7615610247977107E-5</v>
      </c>
      <c r="FH453" s="223">
        <f t="shared" ca="1" si="1013"/>
        <v>3.10739755525959E-4</v>
      </c>
      <c r="FI453" s="223">
        <f t="shared" ca="1" si="1014"/>
        <v>-4.4187803830462254E-4</v>
      </c>
      <c r="FJ453" s="223">
        <f t="shared" ca="1" si="1015"/>
        <v>2.4990916431374716E-4</v>
      </c>
      <c r="FK453" s="223">
        <f t="shared" ca="1" si="1016"/>
        <v>1.2479664732143838E-4</v>
      </c>
      <c r="FL453" s="223">
        <f t="shared" ca="1" si="1017"/>
        <v>-4.0824947420746807E-4</v>
      </c>
      <c r="FM453" s="223">
        <f t="shared" ca="1" si="1018"/>
        <v>3.9318480207968228E-4</v>
      </c>
      <c r="FN453" s="223">
        <f t="shared" ca="1" si="1019"/>
        <v>-9.0618121541663173E-5</v>
      </c>
      <c r="FO453" s="223">
        <f t="shared" ca="1" si="1020"/>
        <v>-2.7820974662058834E-4</v>
      </c>
      <c r="FP453" s="223">
        <f t="shared" ca="1" si="1021"/>
        <v>4.4360691123158415E-4</v>
      </c>
      <c r="FQ453" s="223">
        <f t="shared" ca="1" si="1022"/>
        <v>-2.846327439672095E-4</v>
      </c>
      <c r="FR453" s="223">
        <f t="shared" ca="1" si="1023"/>
        <v>-8.2468708779843665E-5</v>
      </c>
      <c r="FS453" s="223">
        <f t="shared" ca="1" si="1024"/>
        <v>3.8926793397437126E-4</v>
      </c>
      <c r="FT453" s="223">
        <f t="shared" ca="1" si="1025"/>
        <v>-4.1142921732734996E-4</v>
      </c>
      <c r="FU453" s="223">
        <f t="shared" ca="1" si="1026"/>
        <v>1.3274793078797462E-4</v>
      </c>
      <c r="FV453" s="223">
        <f t="shared" ca="1" si="1027"/>
        <v>2.4300042577032492E-4</v>
      </c>
      <c r="FW453" s="223">
        <f t="shared" ca="1" si="1028"/>
        <v>-4.4106360710317947E-4</v>
      </c>
      <c r="FX453" s="223">
        <f t="shared" ca="1" si="1029"/>
        <v>3.1661515470018161E-4</v>
      </c>
      <c r="FY453" s="223">
        <f t="shared" ca="1" si="1030"/>
        <v>3.9346551490716808E-5</v>
      </c>
      <c r="FZ453" s="223">
        <f t="shared" ca="1" si="1031"/>
        <v>-3.6653753074161608E-4</v>
      </c>
      <c r="GA453" s="223">
        <f t="shared" ca="1" si="1032"/>
        <v>4.2571134430207768E-4</v>
      </c>
      <c r="GB453" s="223">
        <f t="shared" ca="1" si="1033"/>
        <v>-1.7359930489342157E-4</v>
      </c>
      <c r="GC453" s="223">
        <f t="shared" ca="1" si="1034"/>
        <v>-2.0545087798234761E-4</v>
      </c>
      <c r="GD453" s="223">
        <f t="shared" ca="1" si="1035"/>
        <v>4.342726193284765E-4</v>
      </c>
      <c r="GE453" s="223">
        <f t="shared" ca="1" si="1036"/>
        <v>-3.4554838841392504E-4</v>
      </c>
      <c r="GF453" s="223">
        <f t="shared" ca="1" si="1037"/>
        <v>4.1545345982534434E-6</v>
      </c>
      <c r="GG453" s="223">
        <f t="shared" ca="1" si="1038"/>
        <v>3.4027717071800998E-4</v>
      </c>
      <c r="GH453" s="223">
        <f t="shared" ca="1" si="1039"/>
        <v>-4.3589363831368237E-4</v>
      </c>
      <c r="GI453" s="223">
        <f t="shared" ca="1" si="1040"/>
        <v>2.1277882279371115E-4</v>
      </c>
      <c r="GJ453" s="223">
        <f t="shared" ca="1" si="1041"/>
        <v>1.6592272592852548E-4</v>
      </c>
      <c r="GK453" s="223">
        <f t="shared" ca="1" si="1042"/>
        <v>-4.2329934883208477E-4</v>
      </c>
      <c r="GL453" s="223">
        <f t="shared" ca="1" si="1043"/>
        <v>3.7115380225129539E-4</v>
      </c>
      <c r="GM453" s="223">
        <f t="shared" ca="1" si="1044"/>
        <v>-4.7615610247968054E-5</v>
      </c>
      <c r="GN453" s="223">
        <f t="shared" ca="1" si="1045"/>
        <v>-3.107397555259655E-4</v>
      </c>
      <c r="GO453" s="223">
        <f t="shared" ca="1" si="1046"/>
        <v>4.4187803830462394E-4</v>
      </c>
      <c r="GP453" s="223">
        <f t="shared" ca="1" si="1047"/>
        <v>-2.4990916431376044E-4</v>
      </c>
      <c r="GQ453" s="223">
        <f t="shared" ca="1" si="1048"/>
        <v>-1.2479664732144711E-4</v>
      </c>
      <c r="GR453" s="223">
        <f t="shared" ca="1" si="1049"/>
        <v>4.0824947420747164E-4</v>
      </c>
      <c r="GS453" s="223">
        <f t="shared" ca="1" si="1050"/>
        <v>-3.9318480207967805E-4</v>
      </c>
      <c r="GT453" s="223">
        <f t="shared" ca="1" si="1051"/>
        <v>9.0618121541654283E-5</v>
      </c>
      <c r="GU453" s="223">
        <f t="shared" ca="1" si="1052"/>
        <v>2.7820974662057577E-4</v>
      </c>
      <c r="GV453" s="223">
        <f t="shared" ca="1" si="1053"/>
        <v>-4.4360691123158426E-4</v>
      </c>
      <c r="GW453" s="223">
        <f t="shared" ca="1" si="1054"/>
        <v>2.8463274396720245E-4</v>
      </c>
      <c r="GX453" s="223">
        <f t="shared" ca="1" si="1055"/>
        <v>8.246870877985261E-5</v>
      </c>
      <c r="GY453" s="223">
        <f t="shared" ca="1" si="1056"/>
        <v>-3.8926793397437565E-4</v>
      </c>
      <c r="GZ453" s="223">
        <f t="shared" ca="1" si="1057"/>
        <v>4.1142921732735603E-4</v>
      </c>
      <c r="HA453" s="223">
        <f t="shared" ca="1" si="1058"/>
        <v>-1.3274793078798996E-4</v>
      </c>
      <c r="HB453" s="223">
        <f t="shared" ca="1" si="1059"/>
        <v>-2.4300042577033251E-4</v>
      </c>
      <c r="HC453" s="223">
        <f t="shared" ca="1" si="1060"/>
        <v>4.4106360710318045E-4</v>
      </c>
      <c r="HD453" s="223">
        <f t="shared" ca="1" si="1061"/>
        <v>-3.1661515470017521E-4</v>
      </c>
      <c r="HE453" s="223">
        <f t="shared" ca="1" si="1062"/>
        <v>-3.9346551490725915E-5</v>
      </c>
      <c r="HF453" s="223">
        <f t="shared" ca="1" si="1063"/>
        <v>3.6653753074160703E-4</v>
      </c>
      <c r="HG453" s="223">
        <f t="shared" ca="1" si="1064"/>
        <v>-4.2571134430207514E-4</v>
      </c>
      <c r="HH453" s="223">
        <f t="shared" ca="1" si="1065"/>
        <v>1.7359930489341312E-4</v>
      </c>
      <c r="HI453" s="223">
        <f t="shared" ca="1" si="1066"/>
        <v>2.0545087798235569E-4</v>
      </c>
      <c r="HJ453" s="223">
        <f t="shared" ca="1" si="1067"/>
        <v>-4.342726193284784E-4</v>
      </c>
      <c r="HK453" s="223">
        <f t="shared" ca="1" si="1068"/>
        <v>3.4554838841393518E-4</v>
      </c>
      <c r="HL453" s="223">
        <f t="shared" ca="1" si="1069"/>
        <v>-4.1545345982695438E-6</v>
      </c>
      <c r="HM453" s="223">
        <f t="shared" ca="1" si="1070"/>
        <v>-3.4027717071801584E-4</v>
      </c>
      <c r="HN453" s="223">
        <f t="shared" ca="1" si="1071"/>
        <v>4.3589363831368063E-4</v>
      </c>
      <c r="HO453" s="223">
        <f t="shared" ca="1" si="1072"/>
        <v>-2.1277882279370318E-4</v>
      </c>
      <c r="HP453" s="223">
        <f t="shared" ca="1" si="1073"/>
        <v>-1.6592272592853393E-4</v>
      </c>
      <c r="HQ453" s="223">
        <f t="shared" ca="1" si="1074"/>
        <v>4.2329934883208E-4</v>
      </c>
      <c r="HR453" s="223">
        <f t="shared" ca="1" si="1075"/>
        <v>-3.711538022512904E-4</v>
      </c>
      <c r="HS453" s="223">
        <f t="shared" ca="1" si="1076"/>
        <v>4.7615610247958947E-5</v>
      </c>
      <c r="HT453" s="223">
        <f t="shared" ca="1" si="1077"/>
        <v>3.1073975552597201E-4</v>
      </c>
      <c r="HU453" s="223">
        <f t="shared" ca="1" si="1078"/>
        <v>-4.4187803830462319E-4</v>
      </c>
      <c r="HV453" s="223">
        <f t="shared" ca="1" si="1079"/>
        <v>2.4990916431375291E-4</v>
      </c>
      <c r="HW453" s="223">
        <f t="shared" ca="1" si="1080"/>
        <v>1.2479664732143166E-4</v>
      </c>
      <c r="HX453" s="223">
        <f t="shared" ca="1" si="1081"/>
        <v>-4.0824947420747522E-4</v>
      </c>
      <c r="HY453" s="223">
        <f t="shared" ca="1" si="1082"/>
        <v>3.9318480207967382E-4</v>
      </c>
      <c r="HZ453" s="223">
        <f t="shared" ca="1" si="1083"/>
        <v>-9.0618121541670004E-5</v>
      </c>
      <c r="IA453" s="223">
        <f t="shared" ca="1" si="1084"/>
        <v>-2.7820974662058292E-4</v>
      </c>
      <c r="IB453" s="223">
        <f t="shared" ca="1" si="1085"/>
        <v>4.4360691123158436E-4</v>
      </c>
      <c r="IC453" s="223">
        <f t="shared" ca="1" si="1086"/>
        <v>-2.8463274396721476E-4</v>
      </c>
      <c r="ID453" s="223">
        <f t="shared" ca="1" si="1087"/>
        <v>-8.2468708779861582E-5</v>
      </c>
      <c r="IE453" s="223">
        <f t="shared" ca="1" si="1088"/>
        <v>-2.5884196118482981E-4</v>
      </c>
      <c r="IF453" s="223">
        <f t="shared" ca="1" si="1089"/>
        <v>-4.1142921732735256E-4</v>
      </c>
      <c r="IG453" s="223">
        <f t="shared" ca="1" si="1090"/>
        <v>1.3274793078795716E-4</v>
      </c>
      <c r="IH453" s="223">
        <f t="shared" ca="1" si="1091"/>
        <v>2.4300042577031912E-4</v>
      </c>
      <c r="II453" s="223">
        <f t="shared" ca="1" si="1092"/>
        <v>-4.4106360710318148E-4</v>
      </c>
      <c r="IJ453" s="223">
        <f t="shared" ca="1" si="1093"/>
        <v>3.1661515470018649E-4</v>
      </c>
      <c r="IK453" s="223">
        <f t="shared" ca="1" si="1094"/>
        <v>3.9346551490735023E-5</v>
      </c>
      <c r="IL453" s="223">
        <f t="shared" ca="1" si="1095"/>
        <v>-3.6653753074162638E-4</v>
      </c>
      <c r="IM453" s="223">
        <f t="shared" ca="1" si="1096"/>
        <v>4.2571134430207969E-4</v>
      </c>
      <c r="IN453" s="223">
        <f t="shared" ca="1" si="1097"/>
        <v>-1.7359930489340477E-4</v>
      </c>
      <c r="IO453" s="223">
        <f t="shared" ca="1" si="1098"/>
        <v>-2.0545087798234143E-4</v>
      </c>
      <c r="IP453" s="223">
        <f t="shared" ca="1" si="1099"/>
        <v>4.342726193284803E-4</v>
      </c>
      <c r="IQ453" s="223">
        <f t="shared" ca="1" si="1100"/>
        <v>-3.455483884139136E-4</v>
      </c>
      <c r="IR453" s="223">
        <f t="shared" ca="1" si="1101"/>
        <v>4.1545345982604094E-6</v>
      </c>
      <c r="IS453" s="223">
        <f t="shared" ca="1" si="1102"/>
        <v>3.4027717071802169E-4</v>
      </c>
      <c r="IT453" s="223">
        <f t="shared" ca="1" si="1103"/>
        <v>-4.3589363831368367E-4</v>
      </c>
      <c r="IU453" s="223">
        <f t="shared" ca="1" si="1104"/>
        <v>2.1277882279369516E-4</v>
      </c>
      <c r="IV453" s="223">
        <f t="shared" ca="1" si="1105"/>
        <v>1.6592272592851903E-4</v>
      </c>
      <c r="IW453" s="223">
        <f t="shared" ca="1" si="1106"/>
        <v>-4.2329934883208271E-4</v>
      </c>
      <c r="IX453" s="223">
        <f t="shared" ca="1" si="1107"/>
        <v>3.7115380225128541E-4</v>
      </c>
      <c r="IY453" s="223">
        <f t="shared" ca="1" si="1108"/>
        <v>-4.7615610247974939E-5</v>
      </c>
      <c r="IZ453" s="223">
        <f t="shared" ca="1" si="1109"/>
        <v>-3.1073975552597851E-4</v>
      </c>
      <c r="JA453" s="223">
        <f t="shared" ca="1" si="1110"/>
        <v>4.418780383046246E-4</v>
      </c>
      <c r="JB453" s="223">
        <f t="shared" ca="1" si="1111"/>
        <v>-2.4990916431374532E-4</v>
      </c>
    </row>
    <row r="454" spans="2:262">
      <c r="B454" s="230">
        <v>93</v>
      </c>
      <c r="C454" s="229">
        <f t="shared" si="1112"/>
        <v>1.8164062500000012E-3</v>
      </c>
      <c r="D454" s="226">
        <f t="shared" ca="1" si="855"/>
        <v>57.832227116991078</v>
      </c>
      <c r="E454" s="225">
        <f ca="1">CU361</f>
        <v>-0.2677728830089271</v>
      </c>
      <c r="F454" s="224">
        <v>93</v>
      </c>
      <c r="G454" s="223">
        <f t="shared" ca="1" si="856"/>
        <v>-7.0080688686320001E-5</v>
      </c>
      <c r="H454" s="223">
        <f t="shared" ca="1" si="857"/>
        <v>9.4602484628646783E-5</v>
      </c>
      <c r="I454" s="223">
        <f t="shared" ca="1" si="858"/>
        <v>-5.3502858984448299E-5</v>
      </c>
      <c r="J454" s="223">
        <f t="shared" ca="1" si="859"/>
        <v>-2.4709255610592544E-5</v>
      </c>
      <c r="K454" s="223">
        <f t="shared" ca="1" si="860"/>
        <v>8.5781688453332887E-5</v>
      </c>
      <c r="L454" s="223">
        <f t="shared" ca="1" si="861"/>
        <v>-8.7351283030284618E-5</v>
      </c>
      <c r="M454" s="223">
        <f t="shared" ca="1" si="862"/>
        <v>2.8329283291769064E-5</v>
      </c>
      <c r="N454" s="223">
        <f t="shared" ca="1" si="863"/>
        <v>5.0343446017229154E-5</v>
      </c>
      <c r="O454" s="223">
        <f t="shared" ca="1" si="864"/>
        <v>-9.409522681009623E-5</v>
      </c>
      <c r="P454" s="223">
        <f t="shared" ca="1" si="865"/>
        <v>7.2577447590632804E-5</v>
      </c>
      <c r="Q454" s="223">
        <f t="shared" ca="1" si="866"/>
        <v>-7.1600874410837529E-7</v>
      </c>
      <c r="R454" s="223">
        <f t="shared" ca="1" si="867"/>
        <v>-7.1642092656694738E-5</v>
      </c>
      <c r="S454" s="223">
        <f t="shared" ca="1" si="868"/>
        <v>9.4305347415570636E-5</v>
      </c>
      <c r="T454" s="223">
        <f t="shared" ca="1" si="869"/>
        <v>-5.1553291097649009E-5</v>
      </c>
      <c r="U454" s="223">
        <f t="shared" ca="1" si="870"/>
        <v>-2.695892799582037E-5</v>
      </c>
      <c r="V454" s="223">
        <f t="shared" ca="1" si="871"/>
        <v>8.6770970381681541E-5</v>
      </c>
      <c r="W454" s="223">
        <f t="shared" ca="1" si="872"/>
        <v>-8.6393954824301206E-5</v>
      </c>
      <c r="X454" s="223">
        <f t="shared" ca="1" si="873"/>
        <v>2.6089399791536191E-5</v>
      </c>
      <c r="Y454" s="223">
        <f t="shared" ca="1" si="874"/>
        <v>5.2312179958709965E-5</v>
      </c>
      <c r="Z454" s="223">
        <f t="shared" ca="1" si="875"/>
        <v>-9.4427190401017065E-5</v>
      </c>
      <c r="AA454" s="223">
        <f t="shared" ca="1" si="876"/>
        <v>7.1042372854029581E-5</v>
      </c>
      <c r="AB454" s="223">
        <f t="shared" ca="1" si="877"/>
        <v>1.6212931065197892E-6</v>
      </c>
      <c r="AC454" s="223">
        <f t="shared" ca="1" si="878"/>
        <v>-7.3160342109323384E-5</v>
      </c>
      <c r="AD454" s="223">
        <f t="shared" ca="1" si="879"/>
        <v>9.3951404187515348E-5</v>
      </c>
      <c r="AE454" s="223">
        <f t="shared" ca="1" si="880"/>
        <v>-4.9572669435994505E-5</v>
      </c>
      <c r="AF454" s="223">
        <f t="shared" ca="1" si="881"/>
        <v>-2.919236133088292E-5</v>
      </c>
      <c r="AG454" s="223">
        <f t="shared" ca="1" si="882"/>
        <v>8.7707984722047819E-5</v>
      </c>
      <c r="AH454" s="223">
        <f t="shared" ca="1" si="883"/>
        <v>-8.5384586130409651E-5</v>
      </c>
      <c r="AI454" s="223">
        <f t="shared" ca="1" si="884"/>
        <v>2.3833801012415207E-5</v>
      </c>
      <c r="AJ454" s="223">
        <f t="shared" ca="1" si="885"/>
        <v>5.4249402999062325E-5</v>
      </c>
      <c r="AK454" s="223">
        <f t="shared" ca="1" si="886"/>
        <v>-9.4702274583300435E-5</v>
      </c>
      <c r="AL454" s="223">
        <f t="shared" ca="1" si="887"/>
        <v>6.9464504848464531E-5</v>
      </c>
      <c r="AM454" s="223">
        <f t="shared" ca="1" si="888"/>
        <v>3.9576183508046397E-6</v>
      </c>
      <c r="AN454" s="223">
        <f t="shared" ca="1" si="889"/>
        <v>-7.4634522507506721E-5</v>
      </c>
      <c r="AO454" s="223">
        <f t="shared" ca="1" si="890"/>
        <v>9.354086814664679E-5</v>
      </c>
      <c r="AP454" s="223">
        <f t="shared" ca="1" si="891"/>
        <v>-4.7562187051912374E-5</v>
      </c>
      <c r="AQ454" s="223">
        <f t="shared" ca="1" si="892"/>
        <v>-3.1408210279053076E-5</v>
      </c>
      <c r="AR454" s="223">
        <f t="shared" ca="1" si="893"/>
        <v>8.8592167052030068E-5</v>
      </c>
      <c r="AS454" s="223">
        <f t="shared" ca="1" si="894"/>
        <v>-8.432378495456875E-5</v>
      </c>
      <c r="AT454" s="223">
        <f t="shared" ca="1" si="895"/>
        <v>2.1563845642766905E-5</v>
      </c>
      <c r="AU454" s="223">
        <f t="shared" ca="1" si="896"/>
        <v>5.6153948227563874E-5</v>
      </c>
      <c r="AV454" s="223">
        <f t="shared" ca="1" si="897"/>
        <v>-9.4920313656520942E-5</v>
      </c>
      <c r="AW454" s="223">
        <f t="shared" ca="1" si="898"/>
        <v>6.7844794022623865E-5</v>
      </c>
      <c r="AX454" s="223">
        <f t="shared" ca="1" si="899"/>
        <v>6.2915596737798477E-6</v>
      </c>
      <c r="AY454" s="223">
        <f t="shared" ca="1" si="900"/>
        <v>-7.6063745860096091E-5</v>
      </c>
      <c r="AZ454" s="223">
        <f t="shared" ca="1" si="901"/>
        <v>9.3073986584525035E-5</v>
      </c>
      <c r="BA454" s="223">
        <f t="shared" ca="1" si="902"/>
        <v>-4.5523054984815465E-5</v>
      </c>
      <c r="BB454" s="223">
        <f t="shared" ca="1" si="903"/>
        <v>-3.3605140095779102E-5</v>
      </c>
      <c r="BC454" s="223">
        <f t="shared" ca="1" si="904"/>
        <v>8.9422984773254911E-5</v>
      </c>
      <c r="BD454" s="223">
        <f t="shared" ca="1" si="905"/>
        <v>-8.3212190283740345E-5</v>
      </c>
      <c r="BE454" s="223">
        <f t="shared" ca="1" si="906"/>
        <v>1.9280901018827519E-5</v>
      </c>
      <c r="BF454" s="223">
        <f t="shared" ca="1" si="907"/>
        <v>5.8024668417384497E-5</v>
      </c>
      <c r="BG454" s="223">
        <f t="shared" ca="1" si="908"/>
        <v>-9.5081176282093896E-5</v>
      </c>
      <c r="BH454" s="223">
        <f t="shared" ca="1" si="909"/>
        <v>6.6184216029744225E-5</v>
      </c>
      <c r="BI454" s="223">
        <f t="shared" ca="1" si="910"/>
        <v>8.621711196464138E-6</v>
      </c>
      <c r="BJ454" s="223">
        <f t="shared" ca="1" si="911"/>
        <v>-7.7447151256385976E-5</v>
      </c>
      <c r="BK454" s="223">
        <f t="shared" ca="1" si="912"/>
        <v>9.2551040733145578E-5</v>
      </c>
      <c r="BL454" s="223">
        <f t="shared" ca="1" si="913"/>
        <v>-4.3456501531613567E-5</v>
      </c>
      <c r="BM454" s="223">
        <f t="shared" ca="1" si="914"/>
        <v>-3.578182743268731E-5</v>
      </c>
      <c r="BN454" s="223">
        <f t="shared" ca="1" si="915"/>
        <v>9.0199937432193091E-5</v>
      </c>
      <c r="BO454" s="223">
        <f t="shared" ca="1" si="916"/>
        <v>-8.2050471700989184E-5</v>
      </c>
      <c r="BP454" s="223">
        <f t="shared" ca="1" si="917"/>
        <v>1.6986342301073719E-5</v>
      </c>
      <c r="BQ454" s="223">
        <f t="shared" ca="1" si="918"/>
        <v>5.9860436716632576E-5</v>
      </c>
      <c r="BR454" s="223">
        <f t="shared" ca="1" si="919"/>
        <v>-9.5184765562388658E-5</v>
      </c>
      <c r="BS454" s="223">
        <f t="shared" ca="1" si="920"/>
        <v>6.4483771139915486E-5</v>
      </c>
      <c r="BT454" s="223">
        <f t="shared" ca="1" si="921"/>
        <v>1.0946669322710222E-5</v>
      </c>
      <c r="BU454" s="223">
        <f t="shared" ca="1" si="922"/>
        <v>-7.8783905384694511E-5</v>
      </c>
      <c r="BV454" s="223">
        <f t="shared" ca="1" si="923"/>
        <v>9.1972345595534144E-5</v>
      </c>
      <c r="BW454" s="223">
        <f t="shared" ca="1" si="924"/>
        <v>-4.1363771506829868E-5</v>
      </c>
      <c r="BX454" s="223">
        <f t="shared" ca="1" si="925"/>
        <v>-3.7936961134721261E-5</v>
      </c>
      <c r="BY454" s="223">
        <f t="shared" ca="1" si="926"/>
        <v>9.0922557021615418E-5</v>
      </c>
      <c r="BZ454" s="223">
        <f t="shared" ca="1" si="927"/>
        <v>-8.0839328982149373E-5</v>
      </c>
      <c r="CA454" s="223">
        <f t="shared" ca="1" si="928"/>
        <v>1.468155164587666E-5</v>
      </c>
      <c r="CB454" s="223">
        <f t="shared" ca="1" si="929"/>
        <v>6.1660147327129475E-5</v>
      </c>
      <c r="CC454" s="223">
        <f t="shared" ca="1" si="930"/>
        <v>-9.5231019099096257E-5</v>
      </c>
      <c r="CD454" s="223">
        <f t="shared" ca="1" si="931"/>
        <v>6.2744483637556579E-5</v>
      </c>
      <c r="CE454" s="223">
        <f t="shared" ca="1" si="932"/>
        <v>1.3265033584677295E-5</v>
      </c>
      <c r="CF454" s="223">
        <f t="shared" ca="1" si="933"/>
        <v>-8.0073203034318528E-5</v>
      </c>
      <c r="CG454" s="223">
        <f t="shared" ca="1" si="934"/>
        <v>9.1338249756004153E-5</v>
      </c>
      <c r="CH454" s="223">
        <f t="shared" ca="1" si="935"/>
        <v>-3.924612549278392E-5</v>
      </c>
      <c r="CI454" s="223">
        <f t="shared" ca="1" si="936"/>
        <v>-4.0069243029919511E-5</v>
      </c>
      <c r="CJ454" s="223">
        <f t="shared" ca="1" si="937"/>
        <v>9.1590408262500489E-5</v>
      </c>
      <c r="CK454" s="223">
        <f t="shared" ca="1" si="938"/>
        <v>-7.9579491674309317E-5</v>
      </c>
      <c r="CL454" s="223">
        <f t="shared" ca="1" si="939"/>
        <v>1.2367917372949369E-5</v>
      </c>
      <c r="CM454" s="223">
        <f t="shared" ca="1" si="940"/>
        <v>6.3422716170495849E-5</v>
      </c>
      <c r="CN454" s="223">
        <f t="shared" ca="1" si="941"/>
        <v>-9.521990903081572E-5</v>
      </c>
      <c r="CO454" s="223">
        <f t="shared" ca="1" si="942"/>
        <v>6.0967401204419711E-5</v>
      </c>
      <c r="CP454" s="223">
        <f t="shared" ca="1" si="943"/>
        <v>1.5575407486427189E-5</v>
      </c>
      <c r="CQ454" s="223">
        <f t="shared" ca="1" si="944"/>
        <v>-8.131426758056605E-5</v>
      </c>
      <c r="CR454" s="223">
        <f t="shared" ca="1" si="945"/>
        <v>9.0649135170177506E-5</v>
      </c>
      <c r="CS454" s="223">
        <f t="shared" ca="1" si="946"/>
        <v>-3.7104839080245798E-5</v>
      </c>
      <c r="CT454" s="223">
        <f t="shared" ca="1" si="947"/>
        <v>-4.2177388711404494E-5</v>
      </c>
      <c r="CU454" s="223">
        <f t="shared" ca="1" si="948"/>
        <v>9.2203088866234912E-5</v>
      </c>
      <c r="CV454" s="223">
        <f t="shared" ca="1" si="949"/>
        <v>-7.8271718656352035E-5</v>
      </c>
      <c r="CW454" s="223">
        <f t="shared" ca="1" si="950"/>
        <v>1.0046833129060147E-5</v>
      </c>
      <c r="CX454" s="223">
        <f t="shared" ca="1" si="951"/>
        <v>6.514708154117124E-5</v>
      </c>
      <c r="CY454" s="223">
        <f t="shared" ca="1" si="952"/>
        <v>-9.5151442049836769E-5</v>
      </c>
      <c r="CZ454" s="223">
        <f t="shared" ca="1" si="953"/>
        <v>5.9153594288517351E-5</v>
      </c>
      <c r="DA454" s="223">
        <f t="shared" ca="1" si="954"/>
        <v>1.7876399345106587E-5</v>
      </c>
      <c r="DB454" s="223">
        <f t="shared" ca="1" si="955"/>
        <v>-8.2506351452557906E-5</v>
      </c>
      <c r="DC454" s="223">
        <f t="shared" ca="1" si="956"/>
        <v>8.990541693491464E-5</v>
      </c>
      <c r="DD454" s="223">
        <f t="shared" ca="1" si="957"/>
        <v>-3.4941202100087523E-5</v>
      </c>
      <c r="DE454" s="223">
        <f t="shared" ca="1" si="958"/>
        <v>-4.4260128311041438E-5</v>
      </c>
      <c r="DF454" s="223">
        <f t="shared" ca="1" si="959"/>
        <v>9.2760229776931178E-5</v>
      </c>
      <c r="DG454" s="223">
        <f t="shared" ca="1" si="960"/>
        <v>-7.6916797681845768E-5</v>
      </c>
      <c r="DH454" s="223">
        <f t="shared" ca="1" si="961"/>
        <v>7.7196970485719576E-6</v>
      </c>
      <c r="DI454" s="223">
        <f t="shared" ca="1" si="962"/>
        <v>6.6832204745930537E-5</v>
      </c>
      <c r="DJ454" s="223">
        <f t="shared" ca="1" si="963"/>
        <v>-9.5025659398108469E-5</v>
      </c>
      <c r="DK454" s="223">
        <f t="shared" ca="1" si="964"/>
        <v>5.7304155459308796E-5</v>
      </c>
      <c r="DL454" s="223">
        <f t="shared" ca="1" si="965"/>
        <v>2.016662312926477E-5</v>
      </c>
      <c r="DM454" s="223">
        <f t="shared" ca="1" si="966"/>
        <v>-8.3648736583547272E-5</v>
      </c>
      <c r="DN454" s="223">
        <f t="shared" ca="1" si="967"/>
        <v>8.9107543038269353E-5</v>
      </c>
      <c r="DO454" s="223">
        <f t="shared" ca="1" si="968"/>
        <v>-3.275651784631733E-5</v>
      </c>
      <c r="DP454" s="223">
        <f t="shared" ca="1" si="969"/>
        <v>-4.631620726437663E-5</v>
      </c>
      <c r="DQ454" s="223">
        <f t="shared" ca="1" si="970"/>
        <v>9.3261495393738808E-5</v>
      </c>
      <c r="DR454" s="223">
        <f t="shared" ca="1" si="971"/>
        <v>-7.5515544904520293E-5</v>
      </c>
      <c r="DS454" s="223">
        <f t="shared" ca="1" si="972"/>
        <v>5.3879109112370743E-6</v>
      </c>
      <c r="DT454" s="223">
        <f t="shared" ca="1" si="973"/>
        <v>6.8477070729567997E-5</v>
      </c>
      <c r="DU454" s="223">
        <f t="shared" ca="1" si="974"/>
        <v>-9.4842636842396916E-5</v>
      </c>
      <c r="DV454" s="223">
        <f t="shared" ca="1" si="975"/>
        <v>5.5420198749594109E-5</v>
      </c>
      <c r="DW454" s="223">
        <f t="shared" ca="1" si="976"/>
        <v>2.2444699293728477E-5</v>
      </c>
      <c r="DX454" s="223">
        <f t="shared" ca="1" si="977"/>
        <v>-8.4740734843445132E-5</v>
      </c>
      <c r="DY454" s="223">
        <f t="shared" ca="1" si="978"/>
        <v>8.8255994089643367E-5</v>
      </c>
      <c r="DZ454" s="223">
        <f t="shared" ca="1" si="979"/>
        <v>-3.0552102291044147E-5</v>
      </c>
      <c r="EA454" s="223">
        <f t="shared" ca="1" si="980"/>
        <v>-4.8344387066334994E-5</v>
      </c>
      <c r="EB454" s="223">
        <f t="shared" ca="1" si="981"/>
        <v>9.370658377299262E-5</v>
      </c>
      <c r="EC454" s="223">
        <f t="shared" ca="1" si="982"/>
        <v>-7.4068804386649096E-5</v>
      </c>
      <c r="ED454" s="223">
        <f t="shared" ca="1" si="983"/>
        <v>3.0528792978389283E-6</v>
      </c>
      <c r="EE454" s="223">
        <f t="shared" ca="1" si="984"/>
        <v>7.0080688686320597E-5</v>
      </c>
      <c r="EF454" s="223">
        <f t="shared" ca="1" si="985"/>
        <v>-9.4602484628646363E-5</v>
      </c>
      <c r="EG454" s="223">
        <f t="shared" ca="1" si="986"/>
        <v>5.3502858984447398E-5</v>
      </c>
      <c r="EH454" s="223">
        <f t="shared" ca="1" si="987"/>
        <v>2.4709255610596369E-5</v>
      </c>
      <c r="EI454" s="223">
        <f t="shared" ca="1" si="988"/>
        <v>-8.578168845333351E-5</v>
      </c>
      <c r="EJ454" s="223">
        <f t="shared" ca="1" si="989"/>
        <v>8.7351283030282978E-5</v>
      </c>
      <c r="EK454" s="223">
        <f t="shared" ca="1" si="990"/>
        <v>-2.8329283291767543E-5</v>
      </c>
      <c r="EL454" s="223">
        <f t="shared" ca="1" si="991"/>
        <v>-5.0343446017232955E-5</v>
      </c>
      <c r="EM454" s="223">
        <f t="shared" ca="1" si="992"/>
        <v>9.4095226810096501E-5</v>
      </c>
      <c r="EN454" s="223">
        <f t="shared" ca="1" si="993"/>
        <v>-7.2577447590629687E-5</v>
      </c>
      <c r="EO454" s="223">
        <f t="shared" ca="1" si="994"/>
        <v>7.1600874410627507E-7</v>
      </c>
      <c r="EP454" s="223">
        <f t="shared" ca="1" si="995"/>
        <v>7.164209265669791E-5</v>
      </c>
      <c r="EQ454" s="223">
        <f t="shared" ca="1" si="996"/>
        <v>-9.430534741557031E-5</v>
      </c>
      <c r="ER454" s="223">
        <f t="shared" ca="1" si="997"/>
        <v>5.1553291097644686E-5</v>
      </c>
      <c r="ES454" s="223">
        <f t="shared" ca="1" si="998"/>
        <v>2.6958927995823033E-5</v>
      </c>
      <c r="ET454" s="223">
        <f t="shared" ca="1" si="999"/>
        <v>-8.6770970381683791E-5</v>
      </c>
      <c r="EU454" s="223">
        <f t="shared" ca="1" si="1000"/>
        <v>8.6393954824300027E-5</v>
      </c>
      <c r="EV454" s="223">
        <f t="shared" ca="1" si="1001"/>
        <v>-2.6089399791530919E-5</v>
      </c>
      <c r="EW454" s="223">
        <f t="shared" ca="1" si="1002"/>
        <v>-5.2312179958712852E-5</v>
      </c>
      <c r="EX454" s="223">
        <f t="shared" ca="1" si="1003"/>
        <v>9.4427190401017864E-5</v>
      </c>
      <c r="EY454" s="223">
        <f t="shared" ca="1" si="1004"/>
        <v>-7.1042372854027291E-5</v>
      </c>
      <c r="EZ454" s="223">
        <f t="shared" ca="1" si="1005"/>
        <v>-1.6212931065205367E-6</v>
      </c>
      <c r="FA454" s="223">
        <f t="shared" ca="1" si="1006"/>
        <v>7.316034210932558E-5</v>
      </c>
      <c r="FB454" s="223">
        <f t="shared" ca="1" si="1007"/>
        <v>-9.3951404187515213E-5</v>
      </c>
      <c r="FC454" s="223">
        <f t="shared" ca="1" si="1008"/>
        <v>4.9572669435990981E-5</v>
      </c>
      <c r="FD454" s="223">
        <f t="shared" ca="1" si="1009"/>
        <v>2.9192361330884275E-5</v>
      </c>
      <c r="FE454" s="223">
        <f t="shared" ca="1" si="1010"/>
        <v>-8.7707984722049418E-5</v>
      </c>
      <c r="FF454" s="223">
        <f t="shared" ca="1" si="1011"/>
        <v>8.5384586130409014E-5</v>
      </c>
      <c r="FG454" s="223">
        <f t="shared" ca="1" si="1012"/>
        <v>-2.3833801012410552E-5</v>
      </c>
      <c r="FH454" s="223">
        <f t="shared" ca="1" si="1013"/>
        <v>-5.4249402999064053E-5</v>
      </c>
      <c r="FI454" s="223">
        <f t="shared" ca="1" si="1014"/>
        <v>9.470227458330095E-5</v>
      </c>
      <c r="FJ454" s="223">
        <f t="shared" ca="1" si="1015"/>
        <v>-6.9464504848463081E-5</v>
      </c>
      <c r="FK454" s="223">
        <f t="shared" ca="1" si="1016"/>
        <v>-3.9576183508094424E-6</v>
      </c>
      <c r="FL454" s="223">
        <f t="shared" ca="1" si="1017"/>
        <v>7.4634522507508022E-5</v>
      </c>
      <c r="FM454" s="223">
        <f t="shared" ca="1" si="1018"/>
        <v>-9.3540868146645896E-5</v>
      </c>
      <c r="FN454" s="223">
        <f t="shared" ca="1" si="1019"/>
        <v>4.7562187051910551E-5</v>
      </c>
      <c r="FO454" s="223">
        <f t="shared" ca="1" si="1020"/>
        <v>3.1408210279057609E-5</v>
      </c>
      <c r="FP454" s="223">
        <f t="shared" ca="1" si="1021"/>
        <v>-8.8592167052031328E-5</v>
      </c>
      <c r="FQ454" s="223">
        <f t="shared" ca="1" si="1022"/>
        <v>8.4323784954565891E-5</v>
      </c>
      <c r="FR454" s="223">
        <f t="shared" ca="1" si="1023"/>
        <v>-2.1563845642763537E-5</v>
      </c>
      <c r="FS454" s="223">
        <f t="shared" ca="1" si="1024"/>
        <v>-5.6153948227568848E-5</v>
      </c>
      <c r="FT454" s="223">
        <f t="shared" ca="1" si="1025"/>
        <v>9.4920313656521226E-5</v>
      </c>
      <c r="FU454" s="223">
        <f t="shared" ca="1" si="1026"/>
        <v>-6.784479402262335E-5</v>
      </c>
      <c r="FV454" s="223">
        <f t="shared" ca="1" si="1027"/>
        <v>-6.2915596737832935E-6</v>
      </c>
      <c r="FW454" s="223">
        <f t="shared" ca="1" si="1028"/>
        <v>7.6063745860096538E-5</v>
      </c>
      <c r="FX454" s="223">
        <f t="shared" ca="1" si="1029"/>
        <v>-9.3073986584524303E-5</v>
      </c>
      <c r="FY454" s="223">
        <f t="shared" ca="1" si="1030"/>
        <v>4.5523054984814808E-5</v>
      </c>
      <c r="FZ454" s="223">
        <f t="shared" ca="1" si="1031"/>
        <v>3.3605140095782334E-5</v>
      </c>
      <c r="GA454" s="223">
        <f t="shared" ca="1" si="1032"/>
        <v>-8.9422984773255629E-5</v>
      </c>
      <c r="GB454" s="223">
        <f t="shared" ca="1" si="1033"/>
        <v>8.3212190283738001E-5</v>
      </c>
      <c r="GC454" s="223">
        <f t="shared" ca="1" si="1034"/>
        <v>-1.9280901018825463E-5</v>
      </c>
      <c r="GD454" s="223">
        <f t="shared" ca="1" si="1035"/>
        <v>-5.8024668417388312E-5</v>
      </c>
      <c r="GE454" s="223">
        <f t="shared" ca="1" si="1036"/>
        <v>9.5081176282094004E-5</v>
      </c>
      <c r="GF454" s="223">
        <f t="shared" ca="1" si="1037"/>
        <v>-6.6184216029740756E-5</v>
      </c>
      <c r="GG454" s="223">
        <f t="shared" ca="1" si="1038"/>
        <v>-8.6217111964662285E-6</v>
      </c>
      <c r="GH454" s="223">
        <f t="shared" ca="1" si="1039"/>
        <v>7.7447151256388767E-5</v>
      </c>
      <c r="GI454" s="223">
        <f t="shared" ca="1" si="1040"/>
        <v>-9.2551040733144765E-5</v>
      </c>
      <c r="GJ454" s="223">
        <f t="shared" ca="1" si="1041"/>
        <v>4.3456501531608085E-5</v>
      </c>
      <c r="GK454" s="223">
        <f t="shared" ca="1" si="1042"/>
        <v>3.5781827432690502E-5</v>
      </c>
      <c r="GL454" s="223">
        <f t="shared" ca="1" si="1043"/>
        <v>-9.019993743219507E-5</v>
      </c>
      <c r="GM454" s="223">
        <f t="shared" ca="1" si="1044"/>
        <v>8.2050471700987422E-5</v>
      </c>
      <c r="GN454" s="223">
        <f t="shared" ca="1" si="1045"/>
        <v>-1.6986342301067658E-5</v>
      </c>
      <c r="GO454" s="223">
        <f t="shared" ca="1" si="1046"/>
        <v>-5.9860436716635266E-5</v>
      </c>
      <c r="GP454" s="223">
        <f t="shared" ca="1" si="1047"/>
        <v>9.5184765562388862E-5</v>
      </c>
      <c r="GQ454" s="223">
        <f t="shared" ca="1" si="1048"/>
        <v>-6.4483771139912938E-5</v>
      </c>
      <c r="GR454" s="223">
        <f t="shared" ca="1" si="1049"/>
        <v>-1.0946669322710964E-5</v>
      </c>
      <c r="GS454" s="223">
        <f t="shared" ca="1" si="1050"/>
        <v>7.8783905384696462E-5</v>
      </c>
      <c r="GT454" s="223">
        <f t="shared" ca="1" si="1051"/>
        <v>-9.1972345595533954E-5</v>
      </c>
      <c r="GU454" s="223">
        <f t="shared" ca="1" si="1052"/>
        <v>4.1363771506826758E-5</v>
      </c>
      <c r="GV454" s="223">
        <f t="shared" ca="1" si="1053"/>
        <v>3.7936961134721945E-5</v>
      </c>
      <c r="GW454" s="223">
        <f t="shared" ca="1" si="1054"/>
        <v>-9.0922557021616448E-5</v>
      </c>
      <c r="GX454" s="223">
        <f t="shared" ca="1" si="1055"/>
        <v>8.0839328982148953E-5</v>
      </c>
      <c r="GY454" s="223">
        <f t="shared" ca="1" si="1056"/>
        <v>-1.4681551645873245E-5</v>
      </c>
      <c r="GZ454" s="223">
        <f t="shared" ca="1" si="1057"/>
        <v>-6.1660147327130045E-5</v>
      </c>
      <c r="HA454" s="223">
        <f t="shared" ca="1" si="1058"/>
        <v>9.5231019099096311E-5</v>
      </c>
      <c r="HB454" s="223">
        <f t="shared" ca="1" si="1059"/>
        <v>-6.2744483637553977E-5</v>
      </c>
      <c r="HC454" s="223">
        <f t="shared" ca="1" si="1060"/>
        <v>-1.3265033584683397E-5</v>
      </c>
      <c r="HD454" s="223">
        <f t="shared" ca="1" si="1061"/>
        <v>8.0073203034320399E-5</v>
      </c>
      <c r="HE454" s="223">
        <f t="shared" ca="1" si="1062"/>
        <v>-9.1338249756002418E-5</v>
      </c>
      <c r="HF454" s="223">
        <f t="shared" ca="1" si="1063"/>
        <v>3.9246125492780769E-5</v>
      </c>
      <c r="HG454" s="223">
        <f t="shared" ca="1" si="1064"/>
        <v>4.0069243029925108E-5</v>
      </c>
      <c r="HH454" s="223">
        <f t="shared" ca="1" si="1065"/>
        <v>-9.1590408262501451E-5</v>
      </c>
      <c r="HI454" s="223">
        <f t="shared" ca="1" si="1066"/>
        <v>7.9579491674305943E-5</v>
      </c>
      <c r="HJ454" s="223">
        <f t="shared" ca="1" si="1067"/>
        <v>-1.2367917372945944E-5</v>
      </c>
      <c r="HK454" s="223">
        <f t="shared" ca="1" si="1068"/>
        <v>-6.3422716170500443E-5</v>
      </c>
      <c r="HL454" s="223">
        <f t="shared" ca="1" si="1069"/>
        <v>9.5219909030815652E-5</v>
      </c>
      <c r="HM454" s="223">
        <f t="shared" ca="1" si="1070"/>
        <v>-6.0967401204419141E-5</v>
      </c>
      <c r="HN454" s="223">
        <f t="shared" ca="1" si="1071"/>
        <v>-1.5575407486430597E-5</v>
      </c>
      <c r="HO454" s="223">
        <f t="shared" ca="1" si="1072"/>
        <v>8.1314267580566429E-5</v>
      </c>
      <c r="HP454" s="223">
        <f t="shared" ca="1" si="1073"/>
        <v>-9.0649135170176436E-5</v>
      </c>
      <c r="HQ454" s="223">
        <f t="shared" ca="1" si="1074"/>
        <v>3.7104839080245114E-5</v>
      </c>
      <c r="HR454" s="223">
        <f t="shared" ca="1" si="1075"/>
        <v>4.2177388711407591E-5</v>
      </c>
      <c r="HS454" s="223">
        <f t="shared" ca="1" si="1076"/>
        <v>-9.2203088866235102E-5</v>
      </c>
      <c r="HT454" s="223">
        <f t="shared" ca="1" si="1077"/>
        <v>7.827171865635007E-5</v>
      </c>
      <c r="HU454" s="223">
        <f t="shared" ca="1" si="1078"/>
        <v>-1.0046833129059405E-5</v>
      </c>
      <c r="HV454" s="223">
        <f t="shared" ca="1" si="1079"/>
        <v>-6.5147081541173761E-5</v>
      </c>
      <c r="HW454" s="223">
        <f t="shared" ca="1" si="1080"/>
        <v>9.5151442049836417E-5</v>
      </c>
      <c r="HX454" s="223">
        <f t="shared" ca="1" si="1081"/>
        <v>-5.915359428851252E-5</v>
      </c>
      <c r="HY454" s="223">
        <f t="shared" ca="1" si="1082"/>
        <v>-1.7876399345109979E-5</v>
      </c>
      <c r="HZ454" s="223">
        <f t="shared" ca="1" si="1083"/>
        <v>8.2506351452558285E-5</v>
      </c>
      <c r="IA454" s="223">
        <f t="shared" ca="1" si="1084"/>
        <v>-8.9905416934911726E-5</v>
      </c>
      <c r="IB454" s="223">
        <f t="shared" ca="1" si="1085"/>
        <v>3.494120210008179E-5</v>
      </c>
      <c r="IC454" s="223">
        <f t="shared" ca="1" si="1086"/>
        <v>4.4260128311044501E-5</v>
      </c>
      <c r="ID454" s="223">
        <f t="shared" ca="1" si="1087"/>
        <v>-9.2760229776931341E-5</v>
      </c>
      <c r="IE454" s="223">
        <f t="shared" ca="1" si="1088"/>
        <v>-5.1239979536667234E-6</v>
      </c>
      <c r="IF454" s="223">
        <f t="shared" ca="1" si="1089"/>
        <v>-7.7196970485658183E-6</v>
      </c>
      <c r="IG454" s="223">
        <f t="shared" ca="1" si="1090"/>
        <v>-6.683220474593299E-5</v>
      </c>
      <c r="IH454" s="223">
        <f t="shared" ca="1" si="1091"/>
        <v>9.5025659398108414E-5</v>
      </c>
      <c r="II454" s="223">
        <f t="shared" ca="1" si="1092"/>
        <v>-5.7304155459310368E-5</v>
      </c>
      <c r="IJ454" s="223">
        <f t="shared" ca="1" si="1093"/>
        <v>-2.0166623129270791E-5</v>
      </c>
      <c r="IK454" s="223">
        <f t="shared" ca="1" si="1094"/>
        <v>8.3648736583548925E-5</v>
      </c>
      <c r="IL454" s="223">
        <f t="shared" ca="1" si="1095"/>
        <v>-8.9107543038269082E-5</v>
      </c>
      <c r="IM454" s="223">
        <f t="shared" ca="1" si="1096"/>
        <v>3.2756517846319173E-5</v>
      </c>
      <c r="IN454" s="223">
        <f t="shared" ca="1" si="1097"/>
        <v>4.6316207264384382E-5</v>
      </c>
      <c r="IO454" s="223">
        <f t="shared" ca="1" si="1098"/>
        <v>-9.3261495393739513E-5</v>
      </c>
      <c r="IP454" s="223">
        <f t="shared" ca="1" si="1099"/>
        <v>7.5515544904518193E-5</v>
      </c>
      <c r="IQ454" s="223">
        <f t="shared" ca="1" si="1100"/>
        <v>-5.387910911239031E-6</v>
      </c>
      <c r="IR454" s="223">
        <f t="shared" ca="1" si="1101"/>
        <v>-6.847707072957415E-5</v>
      </c>
      <c r="IS454" s="223">
        <f t="shared" ca="1" si="1102"/>
        <v>9.4842636842396605E-5</v>
      </c>
      <c r="IT454" s="223">
        <f t="shared" ca="1" si="1103"/>
        <v>-5.5420198749591296E-5</v>
      </c>
      <c r="IU454" s="223">
        <f t="shared" ca="1" si="1104"/>
        <v>-2.2444699293726573E-5</v>
      </c>
      <c r="IV454" s="223">
        <f t="shared" ca="1" si="1105"/>
        <v>8.4740734843449171E-5</v>
      </c>
      <c r="IW454" s="223">
        <f t="shared" ca="1" si="1106"/>
        <v>-8.825599408964208E-5</v>
      </c>
      <c r="IX454" s="223">
        <f t="shared" ca="1" si="1107"/>
        <v>3.055210229104088E-5</v>
      </c>
      <c r="IY454" s="223">
        <f t="shared" ca="1" si="1108"/>
        <v>4.83443870663333E-5</v>
      </c>
      <c r="IZ454" s="223">
        <f t="shared" ca="1" si="1109"/>
        <v>-9.3706583772994206E-5</v>
      </c>
      <c r="JA454" s="223">
        <f t="shared" ca="1" si="1110"/>
        <v>7.4068804386646914E-5</v>
      </c>
      <c r="JB454" s="223">
        <f t="shared" ca="1" si="1111"/>
        <v>-3.0528792978354767E-6</v>
      </c>
    </row>
    <row r="455" spans="2:262">
      <c r="B455" s="230">
        <v>94</v>
      </c>
      <c r="C455" s="229">
        <f t="shared" si="1112"/>
        <v>1.8359375000000012E-3</v>
      </c>
      <c r="D455" s="226">
        <f t="shared" ca="1" si="855"/>
        <v>57.834490007267156</v>
      </c>
      <c r="E455" s="225">
        <f ca="1">CV361</f>
        <v>-0.26550999273284559</v>
      </c>
      <c r="F455" s="224">
        <v>94</v>
      </c>
      <c r="G455" s="223">
        <f t="shared" ca="1" si="856"/>
        <v>-5.1940232366406397E-5</v>
      </c>
      <c r="H455" s="223">
        <f t="shared" ca="1" si="857"/>
        <v>2.0170926185938897E-4</v>
      </c>
      <c r="I455" s="223">
        <f t="shared" ca="1" si="858"/>
        <v>-2.1897908978810323E-4</v>
      </c>
      <c r="J455" s="223">
        <f t="shared" ca="1" si="859"/>
        <v>9.2405475483511065E-5</v>
      </c>
      <c r="K455" s="223">
        <f t="shared" ca="1" si="860"/>
        <v>9.4867640712406089E-5</v>
      </c>
      <c r="L455" s="223">
        <f t="shared" ca="1" si="861"/>
        <v>-2.1982390277476308E-4</v>
      </c>
      <c r="M455" s="223">
        <f t="shared" ca="1" si="862"/>
        <v>2.0038178008321858E-4</v>
      </c>
      <c r="N455" s="223">
        <f t="shared" ca="1" si="863"/>
        <v>-4.9312454831379826E-5</v>
      </c>
      <c r="O455" s="223">
        <f t="shared" ca="1" si="864"/>
        <v>-1.3414933882821404E-4</v>
      </c>
      <c r="P455" s="223">
        <f t="shared" ca="1" si="865"/>
        <v>2.2949083438516797E-4</v>
      </c>
      <c r="Q455" s="223">
        <f t="shared" ca="1" si="866"/>
        <v>-1.7408391094513292E-4</v>
      </c>
      <c r="R455" s="223">
        <f t="shared" ca="1" si="867"/>
        <v>4.324384194821974E-6</v>
      </c>
      <c r="S455" s="223">
        <f t="shared" ca="1" si="868"/>
        <v>1.6827575308466967E-4</v>
      </c>
      <c r="T455" s="223">
        <f t="shared" ca="1" si="869"/>
        <v>-2.3033856193009356E-4</v>
      </c>
      <c r="U455" s="223">
        <f t="shared" ca="1" si="870"/>
        <v>1.4109609473680779E-4</v>
      </c>
      <c r="V455" s="223">
        <f t="shared" ca="1" si="871"/>
        <v>4.0829870101200303E-5</v>
      </c>
      <c r="W455" s="223">
        <f t="shared" ca="1" si="872"/>
        <v>-1.9593542452021106E-4</v>
      </c>
      <c r="X455" s="223">
        <f t="shared" ca="1" si="873"/>
        <v>2.2233450771539959E-4</v>
      </c>
      <c r="Y455" s="223">
        <f t="shared" ca="1" si="874"/>
        <v>-1.0268603473534944E-4</v>
      </c>
      <c r="Z455" s="223">
        <f t="shared" ca="1" si="875"/>
        <v>-8.4415055386887633E-5</v>
      </c>
      <c r="AA455" s="223">
        <f t="shared" ca="1" si="876"/>
        <v>2.1606540747329299E-4</v>
      </c>
      <c r="AB455" s="223">
        <f t="shared" ca="1" si="877"/>
        <v>-2.0578626305583076E-4</v>
      </c>
      <c r="AC455" s="223">
        <f t="shared" ca="1" si="878"/>
        <v>6.0329808006001894E-5</v>
      </c>
      <c r="AD455" s="223">
        <f t="shared" ca="1" si="879"/>
        <v>1.2475621743456683E-4</v>
      </c>
      <c r="AE455" s="223">
        <f t="shared" ca="1" si="880"/>
        <v>-2.2789211798805224E-4</v>
      </c>
      <c r="AF455" s="223">
        <f t="shared" ca="1" si="881"/>
        <v>1.8132976771329301E-4</v>
      </c>
      <c r="AG455" s="223">
        <f t="shared" ca="1" si="882"/>
        <v>-1.565514058833138E-5</v>
      </c>
      <c r="AH455" s="223">
        <f t="shared" ca="1" si="883"/>
        <v>-1.6030306801032829E-4</v>
      </c>
      <c r="AI455" s="223">
        <f t="shared" ca="1" si="884"/>
        <v>2.3096106221190307E-4</v>
      </c>
      <c r="AJ455" s="223">
        <f t="shared" ca="1" si="885"/>
        <v>-1.4990487108843773E-4</v>
      </c>
      <c r="AK455" s="223">
        <f t="shared" ca="1" si="886"/>
        <v>-2.9621145102646322E-5</v>
      </c>
      <c r="AL455" s="223">
        <f t="shared" ca="1" si="887"/>
        <v>1.8968956158144787E-4</v>
      </c>
      <c r="AM455" s="223">
        <f t="shared" ca="1" si="888"/>
        <v>-2.2515430233940645E-4</v>
      </c>
      <c r="AN455" s="223">
        <f t="shared" ca="1" si="889"/>
        <v>1.1271921433527524E-4</v>
      </c>
      <c r="AO455" s="223">
        <f t="shared" ca="1" si="890"/>
        <v>7.3759106799057306E-5</v>
      </c>
      <c r="AP455" s="223">
        <f t="shared" ca="1" si="891"/>
        <v>-2.1178639168012442E-4</v>
      </c>
      <c r="AQ455" s="223">
        <f t="shared" ca="1" si="892"/>
        <v>2.1069498889599427E-4</v>
      </c>
      <c r="AR455" s="223">
        <f t="shared" ca="1" si="893"/>
        <v>-7.120182138887197E-5</v>
      </c>
      <c r="AS455" s="223">
        <f t="shared" ca="1" si="894"/>
        <v>-1.1506254738576426E-4</v>
      </c>
      <c r="AT455" s="223">
        <f t="shared" ca="1" si="895"/>
        <v>2.2574438951771089E-4</v>
      </c>
      <c r="AU455" s="223">
        <f t="shared" ca="1" si="896"/>
        <v>-1.8813878518841845E-4</v>
      </c>
      <c r="AV455" s="223">
        <f t="shared" ca="1" si="897"/>
        <v>2.6948182376932661E-5</v>
      </c>
      <c r="AW455" s="223">
        <f t="shared" ca="1" si="898"/>
        <v>1.5194419880425891E-4</v>
      </c>
      <c r="AX455" s="223">
        <f t="shared" ca="1" si="899"/>
        <v>-2.3102715706504432E-4</v>
      </c>
      <c r="AY455" s="223">
        <f t="shared" ca="1" si="900"/>
        <v>1.5835251347549965E-4</v>
      </c>
      <c r="AZ455" s="223">
        <f t="shared" ca="1" si="901"/>
        <v>1.8341060171034204E-5</v>
      </c>
      <c r="BA455" s="223">
        <f t="shared" ca="1" si="902"/>
        <v>-1.8298671987399172E-4</v>
      </c>
      <c r="BB455" s="223">
        <f t="shared" ca="1" si="903"/>
        <v>2.2743168052789001E-4</v>
      </c>
      <c r="BC455" s="223">
        <f t="shared" ca="1" si="904"/>
        <v>-1.2248084347483027E-4</v>
      </c>
      <c r="BD455" s="223">
        <f t="shared" ca="1" si="905"/>
        <v>-6.2925466062413324E-5</v>
      </c>
      <c r="BE455" s="223">
        <f t="shared" ca="1" si="906"/>
        <v>2.0699716391910198E-4</v>
      </c>
      <c r="BF455" s="223">
        <f t="shared" ca="1" si="907"/>
        <v>-2.1509613205320511E-4</v>
      </c>
      <c r="BG455" s="223">
        <f t="shared" ca="1" si="908"/>
        <v>8.1902303347471697E-5</v>
      </c>
      <c r="BH455" s="223">
        <f t="shared" ca="1" si="909"/>
        <v>1.050916815820219E-4</v>
      </c>
      <c r="BI455" s="223">
        <f t="shared" ca="1" si="910"/>
        <v>-2.2305282304014841E-4</v>
      </c>
      <c r="BJ455" s="223">
        <f t="shared" ca="1" si="911"/>
        <v>1.9449455985101469E-4</v>
      </c>
      <c r="BK455" s="223">
        <f t="shared" ca="1" si="912"/>
        <v>-3.8176303633810811E-5</v>
      </c>
      <c r="BL455" s="223">
        <f t="shared" ca="1" si="913"/>
        <v>-1.4321928271453016E-4</v>
      </c>
      <c r="BM455" s="223">
        <f t="shared" ca="1" si="914"/>
        <v>2.3053668726122657E-4</v>
      </c>
      <c r="BN455" s="223">
        <f t="shared" ca="1" si="915"/>
        <v>-1.6641867078755697E-4</v>
      </c>
      <c r="BO455" s="223">
        <f t="shared" ca="1" si="916"/>
        <v>-7.0167900189796668E-6</v>
      </c>
      <c r="BP455" s="223">
        <f t="shared" ca="1" si="917"/>
        <v>1.7584304713061535E-4</v>
      </c>
      <c r="BQ455" s="223">
        <f t="shared" ca="1" si="918"/>
        <v>-2.2916115587731984E-4</v>
      </c>
      <c r="BR455" s="223">
        <f t="shared" ca="1" si="919"/>
        <v>1.3194740553439953E-4</v>
      </c>
      <c r="BS455" s="223">
        <f t="shared" ca="1" si="920"/>
        <v>5.1940232366408308E-5</v>
      </c>
      <c r="BT455" s="223">
        <f t="shared" ca="1" si="921"/>
        <v>-2.0170926185938821E-4</v>
      </c>
      <c r="BU455" s="223">
        <f t="shared" ca="1" si="922"/>
        <v>2.1897908978810269E-4</v>
      </c>
      <c r="BV455" s="223">
        <f t="shared" ca="1" si="923"/>
        <v>-9.2405475483512854E-5</v>
      </c>
      <c r="BW455" s="223">
        <f t="shared" ca="1" si="924"/>
        <v>-9.4867640712407281E-5</v>
      </c>
      <c r="BX455" s="223">
        <f t="shared" ca="1" si="925"/>
        <v>2.1982390277476232E-4</v>
      </c>
      <c r="BY455" s="223">
        <f t="shared" ca="1" si="926"/>
        <v>-2.0038178008321836E-4</v>
      </c>
      <c r="BZ455" s="223">
        <f t="shared" ca="1" si="927"/>
        <v>4.931245483138255E-5</v>
      </c>
      <c r="CA455" s="223">
        <f t="shared" ca="1" si="928"/>
        <v>1.3414933882821447E-4</v>
      </c>
      <c r="CB455" s="223">
        <f t="shared" ca="1" si="929"/>
        <v>-2.2949083438516767E-4</v>
      </c>
      <c r="CC455" s="223">
        <f t="shared" ca="1" si="930"/>
        <v>1.7408391094513313E-4</v>
      </c>
      <c r="CD455" s="223">
        <f t="shared" ca="1" si="931"/>
        <v>-4.3243841948255654E-6</v>
      </c>
      <c r="CE455" s="223">
        <f t="shared" ca="1" si="932"/>
        <v>-1.6827575308466948E-4</v>
      </c>
      <c r="CF455" s="223">
        <f t="shared" ca="1" si="933"/>
        <v>2.3033856193009394E-4</v>
      </c>
      <c r="CG455" s="223">
        <f t="shared" ca="1" si="934"/>
        <v>-1.4109609473680871E-4</v>
      </c>
      <c r="CH455" s="223">
        <f t="shared" ca="1" si="935"/>
        <v>-4.0829870101195939E-5</v>
      </c>
      <c r="CI455" s="223">
        <f t="shared" ca="1" si="936"/>
        <v>1.9593542452021046E-4</v>
      </c>
      <c r="CJ455" s="223">
        <f t="shared" ca="1" si="937"/>
        <v>-2.22334507715399E-4</v>
      </c>
      <c r="CK455" s="223">
        <f t="shared" ca="1" si="938"/>
        <v>1.0268603473535047E-4</v>
      </c>
      <c r="CL455" s="223">
        <f t="shared" ca="1" si="939"/>
        <v>8.4415055386889625E-5</v>
      </c>
      <c r="CM455" s="223">
        <f t="shared" ca="1" si="940"/>
        <v>-2.1606540747329202E-4</v>
      </c>
      <c r="CN455" s="223">
        <f t="shared" ca="1" si="941"/>
        <v>2.0578626305583055E-4</v>
      </c>
      <c r="CO455" s="223">
        <f t="shared" ca="1" si="942"/>
        <v>-6.0329808006004564E-5</v>
      </c>
      <c r="CP455" s="223">
        <f t="shared" ca="1" si="943"/>
        <v>-1.2475621743456727E-4</v>
      </c>
      <c r="CQ455" s="223">
        <f t="shared" ca="1" si="944"/>
        <v>2.2789211798805178E-4</v>
      </c>
      <c r="CR455" s="223">
        <f t="shared" ca="1" si="945"/>
        <v>-1.8132976771329272E-4</v>
      </c>
      <c r="CS455" s="223">
        <f t="shared" ca="1" si="946"/>
        <v>1.5655140588334145E-5</v>
      </c>
      <c r="CT455" s="223">
        <f t="shared" ca="1" si="947"/>
        <v>1.6030306801032745E-4</v>
      </c>
      <c r="CU455" s="223">
        <f t="shared" ca="1" si="948"/>
        <v>-2.3096106221190323E-4</v>
      </c>
      <c r="CV455" s="223">
        <f t="shared" ca="1" si="949"/>
        <v>1.499048710884386E-4</v>
      </c>
      <c r="CW455" s="223">
        <f t="shared" ca="1" si="950"/>
        <v>2.9621145102641958E-5</v>
      </c>
      <c r="CX455" s="223">
        <f t="shared" ca="1" si="951"/>
        <v>-1.8968956158144722E-4</v>
      </c>
      <c r="CY455" s="223">
        <f t="shared" ca="1" si="952"/>
        <v>2.2515430233940599E-4</v>
      </c>
      <c r="CZ455" s="223">
        <f t="shared" ca="1" si="953"/>
        <v>-1.1271921433527624E-4</v>
      </c>
      <c r="DA455" s="223">
        <f t="shared" ca="1" si="954"/>
        <v>-7.3759106799059352E-5</v>
      </c>
      <c r="DB455" s="223">
        <f t="shared" ca="1" si="955"/>
        <v>2.1178639168012398E-4</v>
      </c>
      <c r="DC455" s="223">
        <f t="shared" ca="1" si="956"/>
        <v>-2.106949888959934E-4</v>
      </c>
      <c r="DD455" s="223">
        <f t="shared" ca="1" si="957"/>
        <v>7.1201821388873054E-5</v>
      </c>
      <c r="DE455" s="223">
        <f t="shared" ca="1" si="958"/>
        <v>1.1506254738576613E-4</v>
      </c>
      <c r="DF455" s="223">
        <f t="shared" ca="1" si="959"/>
        <v>-2.2574438951771065E-4</v>
      </c>
      <c r="DG455" s="223">
        <f t="shared" ca="1" si="960"/>
        <v>1.8813878518841911E-4</v>
      </c>
      <c r="DH455" s="223">
        <f t="shared" ca="1" si="961"/>
        <v>-2.6948182376937052E-5</v>
      </c>
      <c r="DI455" s="223">
        <f t="shared" ca="1" si="962"/>
        <v>-1.519441988042581E-4</v>
      </c>
      <c r="DJ455" s="223">
        <f t="shared" ca="1" si="963"/>
        <v>2.3102715706504423E-4</v>
      </c>
      <c r="DK455" s="223">
        <f t="shared" ca="1" si="964"/>
        <v>-1.5835251347550046E-4</v>
      </c>
      <c r="DL455" s="223">
        <f t="shared" ca="1" si="965"/>
        <v>-1.8341060171029813E-5</v>
      </c>
      <c r="DM455" s="223">
        <f t="shared" ca="1" si="966"/>
        <v>1.8298671987399101E-4</v>
      </c>
      <c r="DN455" s="223">
        <f t="shared" ca="1" si="967"/>
        <v>-2.2743168052788963E-4</v>
      </c>
      <c r="DO455" s="223">
        <f t="shared" ca="1" si="968"/>
        <v>1.2248084347482566E-4</v>
      </c>
      <c r="DP455" s="223">
        <f t="shared" ca="1" si="969"/>
        <v>6.2925466062409069E-5</v>
      </c>
      <c r="DQ455" s="223">
        <f t="shared" ca="1" si="970"/>
        <v>-2.0699716391910146E-4</v>
      </c>
      <c r="DR455" s="223">
        <f t="shared" ca="1" si="971"/>
        <v>2.1509613205320432E-4</v>
      </c>
      <c r="DS455" s="223">
        <f t="shared" ca="1" si="972"/>
        <v>-8.1902303347466601E-5</v>
      </c>
      <c r="DT455" s="223">
        <f t="shared" ca="1" si="973"/>
        <v>-1.0509168158201797E-4</v>
      </c>
      <c r="DU455" s="223">
        <f t="shared" ca="1" si="974"/>
        <v>2.2305282304014811E-4</v>
      </c>
      <c r="DV455" s="223">
        <f t="shared" ca="1" si="975"/>
        <v>-1.9449455985101529E-4</v>
      </c>
      <c r="DW455" s="223">
        <f t="shared" ca="1" si="976"/>
        <v>3.8176303633805444E-5</v>
      </c>
      <c r="DX455" s="223">
        <f t="shared" ca="1" si="977"/>
        <v>1.4321928271452409E-4</v>
      </c>
      <c r="DY455" s="223">
        <f t="shared" ca="1" si="978"/>
        <v>-2.3053668726122649E-4</v>
      </c>
      <c r="DZ455" s="223">
        <f t="shared" ca="1" si="979"/>
        <v>1.6641867078755779E-4</v>
      </c>
      <c r="EA455" s="223">
        <f t="shared" ca="1" si="980"/>
        <v>7.0167900189850878E-6</v>
      </c>
      <c r="EB455" s="223">
        <f t="shared" ca="1" si="981"/>
        <v>-1.7584304713061036E-4</v>
      </c>
      <c r="EC455" s="223">
        <f t="shared" ca="1" si="982"/>
        <v>2.2916115587731997E-4</v>
      </c>
      <c r="ED455" s="223">
        <f t="shared" ca="1" si="983"/>
        <v>-1.3194740553440048E-4</v>
      </c>
      <c r="EE455" s="223">
        <f t="shared" ca="1" si="984"/>
        <v>-5.1940232366407197E-5</v>
      </c>
      <c r="EF455" s="223">
        <f t="shared" ca="1" si="985"/>
        <v>2.0170926185939084E-4</v>
      </c>
      <c r="EG455" s="223">
        <f t="shared" ca="1" si="986"/>
        <v>-2.1897908978810518E-4</v>
      </c>
      <c r="EH455" s="223">
        <f t="shared" ca="1" si="987"/>
        <v>9.240547548351387E-5</v>
      </c>
      <c r="EI455" s="223">
        <f t="shared" ca="1" si="988"/>
        <v>9.4867640712406265E-5</v>
      </c>
      <c r="EJ455" s="223">
        <f t="shared" ca="1" si="989"/>
        <v>-2.1982390277476403E-4</v>
      </c>
      <c r="EK455" s="223">
        <f t="shared" ca="1" si="990"/>
        <v>2.0038178008322218E-4</v>
      </c>
      <c r="EL455" s="223">
        <f t="shared" ca="1" si="991"/>
        <v>-4.9312454831383675E-5</v>
      </c>
      <c r="EM455" s="223">
        <f t="shared" ca="1" si="992"/>
        <v>-1.3414933882821353E-4</v>
      </c>
      <c r="EN455" s="223">
        <f t="shared" ca="1" si="993"/>
        <v>2.2949083438516827E-4</v>
      </c>
      <c r="EO455" s="223">
        <f t="shared" ca="1" si="994"/>
        <v>-1.740839109451382E-4</v>
      </c>
      <c r="EP455" s="223">
        <f t="shared" ca="1" si="995"/>
        <v>4.3243841948267174E-6</v>
      </c>
      <c r="EQ455" s="223">
        <f t="shared" ca="1" si="996"/>
        <v>1.6827575308466869E-4</v>
      </c>
      <c r="ER455" s="223">
        <f t="shared" ca="1" si="997"/>
        <v>-2.3033856193009351E-4</v>
      </c>
      <c r="ES455" s="223">
        <f t="shared" ca="1" si="998"/>
        <v>1.4109609473681478E-4</v>
      </c>
      <c r="ET455" s="223">
        <f t="shared" ca="1" si="999"/>
        <v>4.0829870101194828E-5</v>
      </c>
      <c r="EU455" s="223">
        <f t="shared" ca="1" si="1000"/>
        <v>-1.9593542452020984E-4</v>
      </c>
      <c r="EV455" s="223">
        <f t="shared" ca="1" si="1001"/>
        <v>2.2233450771539929E-4</v>
      </c>
      <c r="EW455" s="223">
        <f t="shared" ca="1" si="1002"/>
        <v>-1.0268603473534557E-4</v>
      </c>
      <c r="EX455" s="223">
        <f t="shared" ca="1" si="1003"/>
        <v>-8.4415055386882456E-5</v>
      </c>
      <c r="EY455" s="223">
        <f t="shared" ca="1" si="1004"/>
        <v>2.1606540747329161E-4</v>
      </c>
      <c r="EZ455" s="223">
        <f t="shared" ca="1" si="1005"/>
        <v>-2.0578626305583104E-4</v>
      </c>
      <c r="FA455" s="223">
        <f t="shared" ca="1" si="1006"/>
        <v>6.0329808005999306E-5</v>
      </c>
      <c r="FB455" s="223">
        <f t="shared" ca="1" si="1007"/>
        <v>1.2475621743456079E-4</v>
      </c>
      <c r="FC455" s="223">
        <f t="shared" ca="1" si="1008"/>
        <v>-2.2789211798805159E-4</v>
      </c>
      <c r="FD455" s="223">
        <f t="shared" ca="1" si="1009"/>
        <v>1.8132976771329339E-4</v>
      </c>
      <c r="FE455" s="223">
        <f t="shared" ca="1" si="1010"/>
        <v>-1.565514058832871E-5</v>
      </c>
      <c r="FF455" s="223">
        <f t="shared" ca="1" si="1011"/>
        <v>-1.6030306801032189E-4</v>
      </c>
      <c r="FG455" s="223">
        <f t="shared" ca="1" si="1012"/>
        <v>2.3096106221190323E-4</v>
      </c>
      <c r="FH455" s="223">
        <f t="shared" ca="1" si="1013"/>
        <v>-1.4990487108843946E-4</v>
      </c>
      <c r="FI455" s="223">
        <f t="shared" ca="1" si="1014"/>
        <v>-2.9621145102647339E-5</v>
      </c>
      <c r="FJ455" s="223">
        <f t="shared" ca="1" si="1015"/>
        <v>1.8968956158144283E-4</v>
      </c>
      <c r="FK455" s="223">
        <f t="shared" ca="1" si="1016"/>
        <v>-2.2515430233940772E-4</v>
      </c>
      <c r="FL455" s="223">
        <f t="shared" ca="1" si="1017"/>
        <v>1.1271921433527722E-4</v>
      </c>
      <c r="FM455" s="223">
        <f t="shared" ca="1" si="1018"/>
        <v>7.3759106799058254E-5</v>
      </c>
      <c r="FN455" s="223">
        <f t="shared" ca="1" si="1019"/>
        <v>-2.1178639168012615E-4</v>
      </c>
      <c r="FO455" s="223">
        <f t="shared" ca="1" si="1020"/>
        <v>2.1069498889599654E-4</v>
      </c>
      <c r="FP455" s="223">
        <f t="shared" ca="1" si="1021"/>
        <v>-7.1201821388874138E-5</v>
      </c>
      <c r="FQ455" s="223">
        <f t="shared" ca="1" si="1022"/>
        <v>-1.1506254738576514E-4</v>
      </c>
      <c r="FR455" s="223">
        <f t="shared" ca="1" si="1023"/>
        <v>2.2574438951771181E-4</v>
      </c>
      <c r="FS455" s="223">
        <f t="shared" ca="1" si="1024"/>
        <v>-1.8813878518842358E-4</v>
      </c>
      <c r="FT455" s="223">
        <f t="shared" ca="1" si="1025"/>
        <v>2.6948182376938191E-5</v>
      </c>
      <c r="FU455" s="223">
        <f t="shared" ca="1" si="1026"/>
        <v>1.519441988042572E-4</v>
      </c>
      <c r="FV455" s="223">
        <f t="shared" ca="1" si="1027"/>
        <v>-2.3102715706504432E-4</v>
      </c>
      <c r="FW455" s="223">
        <f t="shared" ca="1" si="1028"/>
        <v>1.5835251347550604E-4</v>
      </c>
      <c r="FX455" s="223">
        <f t="shared" ca="1" si="1029"/>
        <v>1.8341060171028688E-5</v>
      </c>
      <c r="FY455" s="223">
        <f t="shared" ca="1" si="1030"/>
        <v>-1.8298671987399031E-4</v>
      </c>
      <c r="FZ455" s="223">
        <f t="shared" ca="1" si="1031"/>
        <v>2.2743168052788984E-4</v>
      </c>
      <c r="GA455" s="223">
        <f t="shared" ca="1" si="1032"/>
        <v>-1.2248084347482661E-4</v>
      </c>
      <c r="GB455" s="223">
        <f t="shared" ca="1" si="1033"/>
        <v>-6.2925466062407971E-5</v>
      </c>
      <c r="GC455" s="223">
        <f t="shared" ca="1" si="1034"/>
        <v>2.0699716391910097E-4</v>
      </c>
      <c r="GD455" s="223">
        <f t="shared" ca="1" si="1035"/>
        <v>-2.1509613205320476E-4</v>
      </c>
      <c r="GE455" s="223">
        <f t="shared" ca="1" si="1036"/>
        <v>8.1902303347467686E-5</v>
      </c>
      <c r="GF455" s="223">
        <f t="shared" ca="1" si="1037"/>
        <v>1.0509168158201697E-4</v>
      </c>
      <c r="GG455" s="223">
        <f t="shared" ca="1" si="1038"/>
        <v>-2.2305282304014781E-4</v>
      </c>
      <c r="GH455" s="223">
        <f t="shared" ca="1" si="1039"/>
        <v>1.9449455985101589E-4</v>
      </c>
      <c r="GI455" s="223">
        <f t="shared" ca="1" si="1040"/>
        <v>-3.8176303633806556E-5</v>
      </c>
      <c r="GJ455" s="223">
        <f t="shared" ca="1" si="1041"/>
        <v>-1.4321928271452322E-4</v>
      </c>
      <c r="GK455" s="223">
        <f t="shared" ca="1" si="1042"/>
        <v>2.3053668726122641E-4</v>
      </c>
      <c r="GL455" s="223">
        <f t="shared" ca="1" si="1043"/>
        <v>-1.6641867078755857E-4</v>
      </c>
      <c r="GM455" s="223">
        <f t="shared" ca="1" si="1044"/>
        <v>-7.0167900189839494E-6</v>
      </c>
      <c r="GN455" s="223">
        <f t="shared" ca="1" si="1045"/>
        <v>1.758430471306096E-4</v>
      </c>
      <c r="GO455" s="223">
        <f t="shared" ca="1" si="1046"/>
        <v>-2.2916115587732008E-4</v>
      </c>
      <c r="GP455" s="223">
        <f t="shared" ca="1" si="1047"/>
        <v>1.319474055344014E-4</v>
      </c>
      <c r="GQ455" s="223">
        <f t="shared" ca="1" si="1048"/>
        <v>5.1940232366406099E-5</v>
      </c>
      <c r="GR455" s="223">
        <f t="shared" ca="1" si="1049"/>
        <v>-2.0170926185939032E-4</v>
      </c>
      <c r="GS455" s="223">
        <f t="shared" ca="1" si="1050"/>
        <v>2.1897908978810553E-4</v>
      </c>
      <c r="GT455" s="223">
        <f t="shared" ca="1" si="1051"/>
        <v>-9.2405475483514914E-5</v>
      </c>
      <c r="GU455" s="223">
        <f t="shared" ca="1" si="1052"/>
        <v>-9.4867640712405221E-5</v>
      </c>
      <c r="GV455" s="223">
        <f t="shared" ca="1" si="1053"/>
        <v>2.1982390277476368E-4</v>
      </c>
      <c r="GW455" s="223">
        <f t="shared" ca="1" si="1054"/>
        <v>-2.0038178008322275E-4</v>
      </c>
      <c r="GX455" s="223">
        <f t="shared" ca="1" si="1055"/>
        <v>4.9312454831384745E-5</v>
      </c>
      <c r="GY455" s="223">
        <f t="shared" ca="1" si="1056"/>
        <v>1.3414933882821263E-4</v>
      </c>
      <c r="GZ455" s="223">
        <f t="shared" ca="1" si="1057"/>
        <v>-2.2949083438516816E-4</v>
      </c>
      <c r="HA455" s="223">
        <f t="shared" ca="1" si="1058"/>
        <v>1.7408391094513894E-4</v>
      </c>
      <c r="HB455" s="223">
        <f t="shared" ca="1" si="1059"/>
        <v>-4.3243841948278422E-6</v>
      </c>
      <c r="HC455" s="223">
        <f t="shared" ca="1" si="1060"/>
        <v>-1.6827575308466793E-4</v>
      </c>
      <c r="HD455" s="223">
        <f t="shared" ca="1" si="1061"/>
        <v>2.3033856193009359E-4</v>
      </c>
      <c r="HE455" s="223">
        <f t="shared" ca="1" si="1062"/>
        <v>-1.410960947368157E-4</v>
      </c>
      <c r="HF455" s="223">
        <f t="shared" ca="1" si="1063"/>
        <v>-4.0829870101193716E-5</v>
      </c>
      <c r="HG455" s="223">
        <f t="shared" ca="1" si="1064"/>
        <v>1.9593542452020924E-4</v>
      </c>
      <c r="HH455" s="223">
        <f t="shared" ca="1" si="1065"/>
        <v>-2.2233450771539959E-4</v>
      </c>
      <c r="HI455" s="223">
        <f t="shared" ca="1" si="1066"/>
        <v>1.026860347353466E-4</v>
      </c>
      <c r="HJ455" s="223">
        <f t="shared" ca="1" si="1067"/>
        <v>8.4415055386881426E-5</v>
      </c>
      <c r="HK455" s="223">
        <f t="shared" ca="1" si="1068"/>
        <v>-2.1606540747329123E-4</v>
      </c>
      <c r="HL455" s="223">
        <f t="shared" ca="1" si="1069"/>
        <v>2.0578626305583158E-4</v>
      </c>
      <c r="HM455" s="223">
        <f t="shared" ca="1" si="1070"/>
        <v>-6.0329808006000417E-5</v>
      </c>
      <c r="HN455" s="223">
        <f t="shared" ca="1" si="1071"/>
        <v>-1.2475621743455984E-4</v>
      </c>
      <c r="HO455" s="223">
        <f t="shared" ca="1" si="1072"/>
        <v>2.2789211798805142E-4</v>
      </c>
      <c r="HP455" s="223">
        <f t="shared" ca="1" si="1073"/>
        <v>-1.813297677132941E-4</v>
      </c>
      <c r="HQ455" s="223">
        <f t="shared" ca="1" si="1074"/>
        <v>1.5655140588329862E-5</v>
      </c>
      <c r="HR455" s="223">
        <f t="shared" ca="1" si="1075"/>
        <v>1.603030680103211E-4</v>
      </c>
      <c r="HS455" s="223">
        <f t="shared" ca="1" si="1076"/>
        <v>-2.3096106221190326E-4</v>
      </c>
      <c r="HT455" s="223">
        <f t="shared" ca="1" si="1077"/>
        <v>1.4990487108844031E-4</v>
      </c>
      <c r="HU455" s="223">
        <f t="shared" ca="1" si="1078"/>
        <v>2.96211451026462E-5</v>
      </c>
      <c r="HV455" s="223">
        <f t="shared" ca="1" si="1079"/>
        <v>-1.8968956158144968E-4</v>
      </c>
      <c r="HW455" s="223">
        <f t="shared" ca="1" si="1080"/>
        <v>2.2515430233940501E-4</v>
      </c>
      <c r="HX455" s="223">
        <f t="shared" ca="1" si="1081"/>
        <v>-1.1271921433526674E-4</v>
      </c>
      <c r="HY455" s="223">
        <f t="shared" ca="1" si="1082"/>
        <v>-7.3759106799044756E-5</v>
      </c>
      <c r="HZ455" s="223">
        <f t="shared" ca="1" si="1083"/>
        <v>2.1178639168012043E-4</v>
      </c>
      <c r="IA455" s="223">
        <f t="shared" ca="1" si="1084"/>
        <v>-2.1069498889599698E-4</v>
      </c>
      <c r="IB455" s="223">
        <f t="shared" ca="1" si="1085"/>
        <v>7.1201821388875222E-5</v>
      </c>
      <c r="IC455" s="223">
        <f t="shared" ca="1" si="1086"/>
        <v>1.1506254738576416E-4</v>
      </c>
      <c r="ID455" s="223">
        <f t="shared" ca="1" si="1087"/>
        <v>-2.257443895177116E-4</v>
      </c>
      <c r="IE455" s="223">
        <f t="shared" ca="1" si="1088"/>
        <v>2.5162202031823723E-4</v>
      </c>
      <c r="IF455" s="223">
        <f t="shared" ca="1" si="1089"/>
        <v>-2.6948182376926265E-5</v>
      </c>
      <c r="IG455" s="223">
        <f t="shared" ca="1" si="1090"/>
        <v>-1.5194419880424647E-4</v>
      </c>
      <c r="IH455" s="223">
        <f t="shared" ca="1" si="1091"/>
        <v>2.3102715706504404E-4</v>
      </c>
      <c r="II455" s="223">
        <f t="shared" ca="1" si="1092"/>
        <v>-1.5835251347550691E-4</v>
      </c>
      <c r="IJ455" s="223">
        <f t="shared" ca="1" si="1093"/>
        <v>-1.8341060171027563E-5</v>
      </c>
      <c r="IK455" s="223">
        <f t="shared" ca="1" si="1094"/>
        <v>1.829867198739896E-4</v>
      </c>
      <c r="IL455" s="223">
        <f t="shared" ca="1" si="1095"/>
        <v>-2.2743168052789001E-4</v>
      </c>
      <c r="IM455" s="223">
        <f t="shared" ca="1" si="1096"/>
        <v>1.2248084347482756E-4</v>
      </c>
      <c r="IN455" s="223">
        <f t="shared" ca="1" si="1097"/>
        <v>6.2925466062419531E-5</v>
      </c>
      <c r="IO455" s="223">
        <f t="shared" ca="1" si="1098"/>
        <v>-2.0699716391910631E-4</v>
      </c>
      <c r="IP455" s="223">
        <f t="shared" ca="1" si="1099"/>
        <v>2.1509613205320996E-4</v>
      </c>
      <c r="IQ455" s="223">
        <f t="shared" ca="1" si="1100"/>
        <v>-8.1902303347481021E-5</v>
      </c>
      <c r="IR455" s="223">
        <f t="shared" ca="1" si="1101"/>
        <v>-1.0509168158201597E-4</v>
      </c>
      <c r="IS455" s="223">
        <f t="shared" ca="1" si="1102"/>
        <v>2.2305282304014751E-4</v>
      </c>
      <c r="IT455" s="223">
        <f t="shared" ca="1" si="1103"/>
        <v>-1.9449455985101648E-4</v>
      </c>
      <c r="IU455" s="223">
        <f t="shared" ca="1" si="1104"/>
        <v>3.817630363380768E-5</v>
      </c>
      <c r="IV455" s="223">
        <f t="shared" ca="1" si="1105"/>
        <v>1.4321928271453265E-4</v>
      </c>
      <c r="IW455" s="223">
        <f t="shared" ca="1" si="1106"/>
        <v>-2.3053668726122722E-4</v>
      </c>
      <c r="IX455" s="223">
        <f t="shared" ca="1" si="1107"/>
        <v>1.6641867078756849E-4</v>
      </c>
      <c r="IY455" s="223">
        <f t="shared" ca="1" si="1108"/>
        <v>7.0167900189697057E-6</v>
      </c>
      <c r="IZ455" s="223">
        <f t="shared" ca="1" si="1109"/>
        <v>-1.7584304713060887E-4</v>
      </c>
      <c r="JA455" s="223">
        <f t="shared" ca="1" si="1110"/>
        <v>2.2916115587732024E-4</v>
      </c>
      <c r="JB455" s="223">
        <f t="shared" ca="1" si="1111"/>
        <v>-1.3194740553440233E-4</v>
      </c>
    </row>
    <row r="456" spans="2:262">
      <c r="B456" s="230">
        <v>95</v>
      </c>
      <c r="C456" s="229">
        <f t="shared" si="1112"/>
        <v>1.8554687500000012E-3</v>
      </c>
      <c r="D456" s="226">
        <f t="shared" ca="1" si="855"/>
        <v>57.836634618331068</v>
      </c>
      <c r="E456" s="225">
        <f ca="1">CW361</f>
        <v>-0.26336538166893614</v>
      </c>
      <c r="F456" s="224">
        <v>95</v>
      </c>
      <c r="G456" s="223">
        <f t="shared" ca="1" si="856"/>
        <v>-6.842995517049251E-5</v>
      </c>
      <c r="H456" s="223">
        <f t="shared" ca="1" si="857"/>
        <v>4.5501670970891705E-4</v>
      </c>
      <c r="I456" s="223">
        <f t="shared" ca="1" si="858"/>
        <v>-5.590749845838165E-4</v>
      </c>
      <c r="J456" s="223">
        <f t="shared" ca="1" si="859"/>
        <v>3.1599302912866718E-4</v>
      </c>
      <c r="K456" s="223">
        <f t="shared" ca="1" si="860"/>
        <v>1.2329497370682248E-4</v>
      </c>
      <c r="L456" s="223">
        <f t="shared" ca="1" si="861"/>
        <v>-4.860267957949566E-4</v>
      </c>
      <c r="M456" s="223">
        <f t="shared" ca="1" si="862"/>
        <v>5.4697538935170853E-4</v>
      </c>
      <c r="N456" s="223">
        <f t="shared" ca="1" si="863"/>
        <v>-2.6829662006773621E-4</v>
      </c>
      <c r="O456" s="223">
        <f t="shared" ca="1" si="864"/>
        <v>-1.769725942464671E-4</v>
      </c>
      <c r="P456" s="223">
        <f t="shared" ca="1" si="865"/>
        <v>5.1235617814821791E-4</v>
      </c>
      <c r="Q456" s="223">
        <f t="shared" ca="1" si="866"/>
        <v>-5.2960812211298074E-4</v>
      </c>
      <c r="R456" s="223">
        <f t="shared" ca="1" si="867"/>
        <v>2.1801636788970161E-4</v>
      </c>
      <c r="S456" s="223">
        <f t="shared" ca="1" si="868"/>
        <v>2.2894587196045744E-4</v>
      </c>
      <c r="T456" s="223">
        <f t="shared" ca="1" si="869"/>
        <v>-5.3375129042353478E-4</v>
      </c>
      <c r="U456" s="223">
        <f t="shared" ca="1" si="870"/>
        <v>5.0714043914505485E-4</v>
      </c>
      <c r="V456" s="223">
        <f t="shared" ca="1" si="871"/>
        <v>-1.6563649890901939E-4</v>
      </c>
      <c r="W456" s="223">
        <f t="shared" ca="1" si="872"/>
        <v>-2.787142757729224E-4</v>
      </c>
      <c r="X456" s="223">
        <f t="shared" ca="1" si="873"/>
        <v>5.5000608599393768E-4</v>
      </c>
      <c r="Y456" s="223">
        <f t="shared" ca="1" si="874"/>
        <v>-4.797887165169986E-4</v>
      </c>
      <c r="Z456" s="223">
        <f t="shared" ca="1" si="875"/>
        <v>1.1166145989772251E-4</v>
      </c>
      <c r="AA456" s="223">
        <f t="shared" ca="1" si="876"/>
        <v>3.2579850874897456E-4</v>
      </c>
      <c r="AB456" s="223">
        <f t="shared" ca="1" si="877"/>
        <v>-5.6096402229230879E-4</v>
      </c>
      <c r="AC456" s="223">
        <f t="shared" ca="1" si="878"/>
        <v>4.4781636626969201E-4</v>
      </c>
      <c r="AD456" s="223">
        <f t="shared" ca="1" si="879"/>
        <v>-5.6611059987247541E-5</v>
      </c>
      <c r="AE456" s="223">
        <f t="shared" ca="1" si="880"/>
        <v>-3.6974512398619283E-4</v>
      </c>
      <c r="AF456" s="223">
        <f t="shared" ca="1" si="881"/>
        <v>5.6651956840187714E-4</v>
      </c>
      <c r="AG456" s="223">
        <f t="shared" ca="1" si="882"/>
        <v>-4.115312996138811E-4</v>
      </c>
      <c r="AH456" s="223">
        <f t="shared" ca="1" si="883"/>
        <v>1.0154646223420544E-6</v>
      </c>
      <c r="AI456" s="223">
        <f t="shared" ca="1" si="884"/>
        <v>4.1013089155617912E-4</v>
      </c>
      <c r="AJ456" s="223">
        <f t="shared" ca="1" si="885"/>
        <v>-5.6661922137663716E-4</v>
      </c>
      <c r="AK456" s="223">
        <f t="shared" ca="1" si="886"/>
        <v>3.7128296157689646E-4</v>
      </c>
      <c r="AL456" s="223">
        <f t="shared" ca="1" si="887"/>
        <v>5.4589910221985907E-5</v>
      </c>
      <c r="AM456" s="223">
        <f t="shared" ca="1" si="888"/>
        <v>-4.4656687444012818E-4</v>
      </c>
      <c r="AN456" s="223">
        <f t="shared" ca="1" si="889"/>
        <v>5.612620215039671E-4</v>
      </c>
      <c r="AO456" s="223">
        <f t="shared" ca="1" si="890"/>
        <v>-3.2745896565601379E-4</v>
      </c>
      <c r="AP456" s="223">
        <f t="shared" ca="1" si="891"/>
        <v>-1.0966955438899579E-4</v>
      </c>
      <c r="AQ456" s="223">
        <f t="shared" ca="1" si="892"/>
        <v>4.7870217420493348E-4</v>
      </c>
      <c r="AR456" s="223">
        <f t="shared" ca="1" si="893"/>
        <v>-5.5049956154718091E-4</v>
      </c>
      <c r="AS456" s="223">
        <f t="shared" ca="1" si="894"/>
        <v>2.8048136088858438E-4</v>
      </c>
      <c r="AT456" s="223">
        <f t="shared" ca="1" si="895"/>
        <v>1.6369302079576289E-4</v>
      </c>
      <c r="AU456" s="223">
        <f t="shared" ca="1" si="896"/>
        <v>-5.0622731034691791E-4</v>
      </c>
      <c r="AV456" s="223">
        <f t="shared" ca="1" si="897"/>
        <v>5.3443548987902774E-4</v>
      </c>
      <c r="AW456" s="223">
        <f t="shared" ca="1" si="898"/>
        <v>-2.3080256728908954E-4</v>
      </c>
      <c r="AX456" s="223">
        <f t="shared" ca="1" si="899"/>
        <v>-2.1614003392855924E-4</v>
      </c>
      <c r="AY456" s="223">
        <f t="shared" ca="1" si="900"/>
        <v>5.2887720075826437E-4</v>
      </c>
      <c r="AZ456" s="223">
        <f t="shared" ca="1" si="901"/>
        <v>-5.1322451229117753E-4</v>
      </c>
      <c r="BA456" s="223">
        <f t="shared" ca="1" si="902"/>
        <v>1.7890101879708338E-4</v>
      </c>
      <c r="BB456" s="223">
        <f t="shared" ca="1" si="903"/>
        <v>2.6650550038046221E-4</v>
      </c>
      <c r="BC456" s="223">
        <f t="shared" ca="1" si="904"/>
        <v>-5.4643371461262193E-4</v>
      </c>
      <c r="BD456" s="223">
        <f t="shared" ca="1" si="905"/>
        <v>4.8707090209291299E-4</v>
      </c>
      <c r="BE456" s="223">
        <f t="shared" ca="1" si="906"/>
        <v>-1.2527655569681643E-4</v>
      </c>
      <c r="BF456" s="223">
        <f t="shared" ca="1" si="907"/>
        <v>-3.143043731769756E-4</v>
      </c>
      <c r="BG456" s="223">
        <f t="shared" ca="1" si="908"/>
        <v>5.5872777308420632E-4</v>
      </c>
      <c r="BH456" s="223">
        <f t="shared" ca="1" si="909"/>
        <v>-4.562265328474464E-4</v>
      </c>
      <c r="BI456" s="223">
        <f t="shared" ca="1" si="910"/>
        <v>7.0445610882057647E-5</v>
      </c>
      <c r="BJ456" s="223">
        <f t="shared" ca="1" si="911"/>
        <v>3.5907632304354705E-4</v>
      </c>
      <c r="BK456" s="223">
        <f t="shared" ca="1" si="912"/>
        <v>-5.6564097766932035E-4</v>
      </c>
      <c r="BL456" s="223">
        <f t="shared" ca="1" si="913"/>
        <v>4.2098845269187646E-4</v>
      </c>
      <c r="BM456" s="223">
        <f t="shared" ca="1" si="914"/>
        <v>-1.4936236325024607E-5</v>
      </c>
      <c r="BN456" s="223">
        <f t="shared" ca="1" si="915"/>
        <v>-4.0039017162812971E-4</v>
      </c>
      <c r="BO456" s="223">
        <f t="shared" ca="1" si="916"/>
        <v>5.6710675042866707E-4</v>
      </c>
      <c r="BP456" s="223">
        <f t="shared" ca="1" si="917"/>
        <v>-3.816960236011751E-4</v>
      </c>
      <c r="BQ456" s="223">
        <f t="shared" ca="1" si="918"/>
        <v>-4.0716982352811829E-5</v>
      </c>
      <c r="BR456" s="223">
        <f t="shared" ca="1" si="919"/>
        <v>4.3784804398439015E-4</v>
      </c>
      <c r="BS456" s="223">
        <f t="shared" ca="1" si="920"/>
        <v>-5.6311097516930167E-4</v>
      </c>
      <c r="BT456" s="223">
        <f t="shared" ca="1" si="921"/>
        <v>3.3872765314693523E-4</v>
      </c>
      <c r="BU456" s="223">
        <f t="shared" ca="1" si="922"/>
        <v>9.5978074232407989E-5</v>
      </c>
      <c r="BV456" s="223">
        <f t="shared" ca="1" si="923"/>
        <v>-4.7108920032499423E-4</v>
      </c>
      <c r="BW456" s="223">
        <f t="shared" ca="1" si="924"/>
        <v>5.5369213339128245E-4</v>
      </c>
      <c r="BX456" s="223">
        <f t="shared" ca="1" si="925"/>
        <v>-2.9249715022550691E-4</v>
      </c>
      <c r="BY456" s="223">
        <f t="shared" ca="1" si="926"/>
        <v>-1.5031484479020952E-4</v>
      </c>
      <c r="BZ456" s="223">
        <f t="shared" ca="1" si="927"/>
        <v>4.9979351014292509E-4</v>
      </c>
      <c r="CA456" s="223">
        <f t="shared" ca="1" si="928"/>
        <v>-5.3894093368979986E-4</v>
      </c>
      <c r="CB456" s="223">
        <f t="shared" ca="1" si="929"/>
        <v>2.4344973985221369E-4</v>
      </c>
      <c r="CC456" s="223">
        <f t="shared" ca="1" si="930"/>
        <v>2.0320400122221326E-4</v>
      </c>
      <c r="CD456" s="223">
        <f t="shared" ca="1" si="931"/>
        <v>-5.2368453524325408E-4</v>
      </c>
      <c r="CE456" s="223">
        <f t="shared" ca="1" si="932"/>
        <v>5.1899943818179664E-4</v>
      </c>
      <c r="CF456" s="223">
        <f t="shared" ca="1" si="933"/>
        <v>-1.9205777540096404E-4</v>
      </c>
      <c r="CG456" s="223">
        <f t="shared" ca="1" si="934"/>
        <v>-2.5413619203985556E-4</v>
      </c>
      <c r="CH456" s="223">
        <f t="shared" ca="1" si="935"/>
        <v>5.4253219199409714E-4</v>
      </c>
      <c r="CI456" s="223">
        <f t="shared" ca="1" si="936"/>
        <v>-4.9405969437015657E-4</v>
      </c>
      <c r="CJ456" s="223">
        <f t="shared" ca="1" si="937"/>
        <v>1.388161895831586E-4</v>
      </c>
      <c r="CK456" s="223">
        <f t="shared" ca="1" si="938"/>
        <v>3.0262091240316558E-4</v>
      </c>
      <c r="CL456" s="223">
        <f t="shared" ca="1" si="939"/>
        <v>-5.5615496715777412E-4</v>
      </c>
      <c r="CM456" s="223">
        <f t="shared" ca="1" si="940"/>
        <v>4.6436188562122229E-4</v>
      </c>
      <c r="CN456" s="223">
        <f t="shared" ca="1" si="941"/>
        <v>-8.4237727975003466E-5</v>
      </c>
      <c r="CO456" s="223">
        <f t="shared" ca="1" si="942"/>
        <v>-3.481912279506284E-4</v>
      </c>
      <c r="CP456" s="223">
        <f t="shared" ca="1" si="943"/>
        <v>5.6442166596249431E-4</v>
      </c>
      <c r="CQ456" s="223">
        <f t="shared" ca="1" si="944"/>
        <v>-4.3019201806773685E-4</v>
      </c>
      <c r="CR456" s="223">
        <f t="shared" ca="1" si="945"/>
        <v>2.8848010997438683E-5</v>
      </c>
      <c r="CS456" s="223">
        <f t="shared" ca="1" si="946"/>
        <v>3.904082716322272E-4</v>
      </c>
      <c r="CT456" s="223">
        <f t="shared" ca="1" si="947"/>
        <v>-5.6725267557972614E-4</v>
      </c>
      <c r="CU456" s="223">
        <f t="shared" ca="1" si="948"/>
        <v>3.918791662133702E-4</v>
      </c>
      <c r="CV456" s="223">
        <f t="shared" ca="1" si="949"/>
        <v>2.6819528095974423E-5</v>
      </c>
      <c r="CW456" s="223">
        <f t="shared" ca="1" si="950"/>
        <v>-4.288654702391489E-4</v>
      </c>
      <c r="CX456" s="223">
        <f t="shared" ca="1" si="951"/>
        <v>5.6462073183927001E-4</v>
      </c>
      <c r="CY456" s="223">
        <f t="shared" ca="1" si="952"/>
        <v>-3.4979230376543715E-4</v>
      </c>
      <c r="CZ456" s="223">
        <f t="shared" ca="1" si="953"/>
        <v>-8.2228780472761803E-5</v>
      </c>
      <c r="DA456" s="223">
        <f t="shared" ca="1" si="954"/>
        <v>4.6319245992594343E-4</v>
      </c>
      <c r="DB456" s="223">
        <f t="shared" ca="1" si="955"/>
        <v>-5.5655118179811472E-4</v>
      </c>
      <c r="DC456" s="223">
        <f t="shared" ca="1" si="956"/>
        <v>3.0433675021630655E-4</v>
      </c>
      <c r="DD456" s="223">
        <f t="shared" ca="1" si="957"/>
        <v>1.3684612474278862E-4</v>
      </c>
      <c r="DE456" s="223">
        <f t="shared" ca="1" si="958"/>
        <v>-4.9305865301690541E-4</v>
      </c>
      <c r="DF456" s="223">
        <f t="shared" ca="1" si="959"/>
        <v>5.4312173963441668E-4</v>
      </c>
      <c r="DG456" s="223">
        <f t="shared" ca="1" si="960"/>
        <v>-2.5595026739521568E-4</v>
      </c>
      <c r="DH456" s="223">
        <f t="shared" ca="1" si="961"/>
        <v>-1.9014556602382548E-4</v>
      </c>
      <c r="DI456" s="223">
        <f t="shared" ca="1" si="962"/>
        <v>5.1817642174602978E-4</v>
      </c>
      <c r="DJ456" s="223">
        <f t="shared" ca="1" si="963"/>
        <v>-5.2446173821749402E-4</v>
      </c>
      <c r="DK456" s="223">
        <f t="shared" ca="1" si="964"/>
        <v>2.0509884358244597E-4</v>
      </c>
      <c r="DL456" s="223">
        <f t="shared" ca="1" si="965"/>
        <v>2.4161380155992838E-4</v>
      </c>
      <c r="DM456" s="223">
        <f t="shared" ca="1" si="966"/>
        <v>-5.3830386826970045E-4</v>
      </c>
      <c r="DN456" s="223">
        <f t="shared" ca="1" si="967"/>
        <v>5.0075088356159357E-4</v>
      </c>
      <c r="DO456" s="223">
        <f t="shared" ca="1" si="968"/>
        <v>-1.5227220578755961E-4</v>
      </c>
      <c r="DP456" s="223">
        <f t="shared" ca="1" si="969"/>
        <v>-2.9075516410745545E-4</v>
      </c>
      <c r="DQ456" s="223">
        <f t="shared" ca="1" si="970"/>
        <v>5.5324715427510136E-4</v>
      </c>
      <c r="DR456" s="223">
        <f t="shared" ca="1" si="971"/>
        <v>-4.7221752415871842E-4</v>
      </c>
      <c r="DS456" s="223">
        <f t="shared" ca="1" si="972"/>
        <v>9.7979103410484567E-5</v>
      </c>
      <c r="DT456" s="223">
        <f t="shared" ca="1" si="973"/>
        <v>3.3709639548168803E-4</v>
      </c>
      <c r="DU456" s="223">
        <f t="shared" ca="1" si="974"/>
        <v>-5.6286236774917607E-4</v>
      </c>
      <c r="DV456" s="223">
        <f t="shared" ca="1" si="975"/>
        <v>4.3913645185781887E-4</v>
      </c>
      <c r="DW456" s="223">
        <f t="shared" ca="1" si="976"/>
        <v>-4.2742408706708415E-5</v>
      </c>
      <c r="DX456" s="223">
        <f t="shared" ca="1" si="977"/>
        <v>-3.8019120429182244E-4</v>
      </c>
      <c r="DY456" s="223">
        <f t="shared" ca="1" si="978"/>
        <v>5.6705690892995986E-4</v>
      </c>
      <c r="DZ456" s="223">
        <f t="shared" ca="1" si="979"/>
        <v>-4.018262554691442E-4</v>
      </c>
      <c r="EA456" s="223">
        <f t="shared" ca="1" si="980"/>
        <v>-1.2905918758258775E-5</v>
      </c>
      <c r="EB456" s="223">
        <f t="shared" ca="1" si="981"/>
        <v>4.196245639709484E-4</v>
      </c>
      <c r="EC456" s="223">
        <f t="shared" ca="1" si="982"/>
        <v>-5.6579038209290727E-4</v>
      </c>
      <c r="ED456" s="223">
        <f t="shared" ca="1" si="983"/>
        <v>3.6064625257972759E-4</v>
      </c>
      <c r="EE456" s="223">
        <f t="shared" ca="1" si="984"/>
        <v>6.8429955170491046E-5</v>
      </c>
      <c r="EF456" s="223">
        <f t="shared" ca="1" si="985"/>
        <v>-4.5501670970891494E-4</v>
      </c>
      <c r="EG456" s="223">
        <f t="shared" ca="1" si="986"/>
        <v>5.5907498458381737E-4</v>
      </c>
      <c r="EH456" s="223">
        <f t="shared" ca="1" si="987"/>
        <v>-3.1599302912867336E-4</v>
      </c>
      <c r="EI456" s="223">
        <f t="shared" ca="1" si="988"/>
        <v>-1.2329497370681323E-4</v>
      </c>
      <c r="EJ456" s="223">
        <f t="shared" ca="1" si="989"/>
        <v>4.8602679579495058E-4</v>
      </c>
      <c r="EK456" s="223">
        <f t="shared" ca="1" si="990"/>
        <v>-5.4697538935171211E-4</v>
      </c>
      <c r="EL456" s="223">
        <f t="shared" ca="1" si="991"/>
        <v>2.6829662006774997E-4</v>
      </c>
      <c r="EM456" s="223">
        <f t="shared" ca="1" si="992"/>
        <v>1.7697259424648106E-4</v>
      </c>
      <c r="EN456" s="223">
        <f t="shared" ca="1" si="993"/>
        <v>-5.1235617814822333E-4</v>
      </c>
      <c r="EO456" s="223">
        <f t="shared" ca="1" si="994"/>
        <v>5.2960812211297684E-4</v>
      </c>
      <c r="EP456" s="223">
        <f t="shared" ca="1" si="995"/>
        <v>-2.1801636788969361E-4</v>
      </c>
      <c r="EQ456" s="223">
        <f t="shared" ca="1" si="996"/>
        <v>-2.2894587196046351E-4</v>
      </c>
      <c r="ER456" s="223">
        <f t="shared" ca="1" si="997"/>
        <v>5.3375129042353641E-4</v>
      </c>
      <c r="ES456" s="223">
        <f t="shared" ca="1" si="998"/>
        <v>-5.0714043914505463E-4</v>
      </c>
      <c r="ET456" s="223">
        <f t="shared" ca="1" si="999"/>
        <v>1.6563649890901882E-4</v>
      </c>
      <c r="EU456" s="223">
        <f t="shared" ca="1" si="1000"/>
        <v>2.7871427577292284E-4</v>
      </c>
      <c r="EV456" s="223">
        <f t="shared" ca="1" si="1001"/>
        <v>-5.5000608599393693E-4</v>
      </c>
      <c r="EW456" s="223">
        <f t="shared" ca="1" si="1002"/>
        <v>4.7978871651700261E-4</v>
      </c>
      <c r="EX456" s="223">
        <f t="shared" ca="1" si="1003"/>
        <v>-1.1166145989772986E-4</v>
      </c>
      <c r="EY456" s="223">
        <f t="shared" ca="1" si="1004"/>
        <v>-3.2579850874896838E-4</v>
      </c>
      <c r="EZ456" s="223">
        <f t="shared" ca="1" si="1005"/>
        <v>5.6096402229230706E-4</v>
      </c>
      <c r="FA456" s="223">
        <f t="shared" ca="1" si="1006"/>
        <v>-4.478163662697016E-4</v>
      </c>
      <c r="FB456" s="223">
        <f t="shared" ca="1" si="1007"/>
        <v>5.6611059987231007E-5</v>
      </c>
      <c r="FC456" s="223">
        <f t="shared" ca="1" si="1008"/>
        <v>3.6974512398620541E-4</v>
      </c>
      <c r="FD456" s="223">
        <f t="shared" ca="1" si="1009"/>
        <v>-5.6651956840187779E-4</v>
      </c>
      <c r="FE456" s="223">
        <f t="shared" ca="1" si="1010"/>
        <v>4.1153129961387519E-4</v>
      </c>
      <c r="FF456" s="223">
        <f t="shared" ca="1" si="1011"/>
        <v>-1.0154646223335434E-6</v>
      </c>
      <c r="FG456" s="223">
        <f t="shared" ca="1" si="1012"/>
        <v>-4.1013089155618508E-4</v>
      </c>
      <c r="FH456" s="223">
        <f t="shared" ca="1" si="1013"/>
        <v>5.6661922137663716E-4</v>
      </c>
      <c r="FI456" s="223">
        <f t="shared" ca="1" si="1014"/>
        <v>-3.7128296157689603E-4</v>
      </c>
      <c r="FJ456" s="223">
        <f t="shared" ca="1" si="1015"/>
        <v>-5.4589910221986449E-5</v>
      </c>
      <c r="FK456" s="223">
        <f t="shared" ca="1" si="1016"/>
        <v>4.4656687444012856E-4</v>
      </c>
      <c r="FL456" s="223">
        <f t="shared" ca="1" si="1017"/>
        <v>-5.612620215039671E-4</v>
      </c>
      <c r="FM456" s="223">
        <f t="shared" ca="1" si="1018"/>
        <v>3.2745896565601992E-4</v>
      </c>
      <c r="FN456" s="223">
        <f t="shared" ca="1" si="1019"/>
        <v>1.0966955438898842E-4</v>
      </c>
      <c r="FO456" s="223">
        <f t="shared" ca="1" si="1020"/>
        <v>-4.7870217420492941E-4</v>
      </c>
      <c r="FP456" s="223">
        <f t="shared" ca="1" si="1021"/>
        <v>5.504995615471847E-4</v>
      </c>
      <c r="FQ456" s="223">
        <f t="shared" ca="1" si="1022"/>
        <v>-2.8048136088859794E-4</v>
      </c>
      <c r="FR456" s="223">
        <f t="shared" ca="1" si="1023"/>
        <v>-1.6369302079574793E-4</v>
      </c>
      <c r="FS456" s="223">
        <f t="shared" ca="1" si="1024"/>
        <v>5.0622731034692539E-4</v>
      </c>
      <c r="FT456" s="223">
        <f t="shared" ca="1" si="1025"/>
        <v>-5.3443548987902221E-4</v>
      </c>
      <c r="FU456" s="223">
        <f t="shared" ca="1" si="1026"/>
        <v>2.308025672890816E-4</v>
      </c>
      <c r="FV456" s="223">
        <f t="shared" ca="1" si="1027"/>
        <v>2.161400339285672E-4</v>
      </c>
      <c r="FW456" s="223">
        <f t="shared" ca="1" si="1028"/>
        <v>-5.288772007582674E-4</v>
      </c>
      <c r="FX456" s="223">
        <f t="shared" ca="1" si="1029"/>
        <v>5.132245122911772E-4</v>
      </c>
      <c r="FY456" s="223">
        <f t="shared" ca="1" si="1030"/>
        <v>-1.7890101879708287E-4</v>
      </c>
      <c r="FZ456" s="223">
        <f t="shared" ca="1" si="1031"/>
        <v>-2.6650550038046281E-4</v>
      </c>
      <c r="GA456" s="223">
        <f t="shared" ca="1" si="1032"/>
        <v>5.4643371461262204E-4</v>
      </c>
      <c r="GB456" s="223">
        <f t="shared" ca="1" si="1033"/>
        <v>-4.8707090209291272E-4</v>
      </c>
      <c r="GC456" s="223">
        <f t="shared" ca="1" si="1034"/>
        <v>1.2527655569682377E-4</v>
      </c>
      <c r="GD456" s="223">
        <f t="shared" ca="1" si="1035"/>
        <v>3.1430437317696937E-4</v>
      </c>
      <c r="GE456" s="223">
        <f t="shared" ca="1" si="1036"/>
        <v>-5.5872777308420502E-4</v>
      </c>
      <c r="GF456" s="223">
        <f t="shared" ca="1" si="1037"/>
        <v>4.5622653284745562E-4</v>
      </c>
      <c r="GG456" s="223">
        <f t="shared" ca="1" si="1038"/>
        <v>-7.0445610882073097E-5</v>
      </c>
      <c r="GH456" s="223">
        <f t="shared" ca="1" si="1039"/>
        <v>-3.5907632304355995E-4</v>
      </c>
      <c r="GI456" s="223">
        <f t="shared" ca="1" si="1040"/>
        <v>5.6564097766932165E-4</v>
      </c>
      <c r="GJ456" s="223">
        <f t="shared" ca="1" si="1041"/>
        <v>-4.2098845269186529E-4</v>
      </c>
      <c r="GK456" s="223">
        <f t="shared" ca="1" si="1042"/>
        <v>1.493623632500791E-5</v>
      </c>
      <c r="GL456" s="223">
        <f t="shared" ca="1" si="1043"/>
        <v>4.0039017162813009E-4</v>
      </c>
      <c r="GM456" s="223">
        <f t="shared" ca="1" si="1044"/>
        <v>-5.6710675042866707E-4</v>
      </c>
      <c r="GN456" s="223">
        <f t="shared" ca="1" si="1045"/>
        <v>3.8169602360117472E-4</v>
      </c>
      <c r="GO456" s="223">
        <f t="shared" ca="1" si="1046"/>
        <v>4.0716982352812425E-5</v>
      </c>
      <c r="GP456" s="223">
        <f t="shared" ca="1" si="1047"/>
        <v>-4.3784804398439052E-4</v>
      </c>
      <c r="GQ456" s="223">
        <f t="shared" ca="1" si="1048"/>
        <v>5.6311097516930156E-4</v>
      </c>
      <c r="GR456" s="223">
        <f t="shared" ca="1" si="1049"/>
        <v>-3.387276531469348E-4</v>
      </c>
      <c r="GS456" s="223">
        <f t="shared" ca="1" si="1050"/>
        <v>-9.5978074232408504E-5</v>
      </c>
      <c r="GT456" s="223">
        <f t="shared" ca="1" si="1051"/>
        <v>4.710892003249945E-4</v>
      </c>
      <c r="GU456" s="223">
        <f t="shared" ca="1" si="1052"/>
        <v>-5.5369213339128581E-4</v>
      </c>
      <c r="GV456" s="223">
        <f t="shared" ca="1" si="1053"/>
        <v>2.9249715022552024E-4</v>
      </c>
      <c r="GW456" s="223">
        <f t="shared" ca="1" si="1054"/>
        <v>1.5031484479019447E-4</v>
      </c>
      <c r="GX456" s="223">
        <f t="shared" ca="1" si="1055"/>
        <v>-4.9979351014291771E-4</v>
      </c>
      <c r="GY456" s="223">
        <f t="shared" ca="1" si="1056"/>
        <v>5.3894093368979466E-4</v>
      </c>
      <c r="GZ456" s="223">
        <f t="shared" ca="1" si="1057"/>
        <v>-2.4344973985219862E-4</v>
      </c>
      <c r="HA456" s="223">
        <f t="shared" ca="1" si="1058"/>
        <v>-2.0320400122222879E-4</v>
      </c>
      <c r="HB456" s="223">
        <f t="shared" ca="1" si="1059"/>
        <v>5.2368453524325419E-4</v>
      </c>
      <c r="HC456" s="223">
        <f t="shared" ca="1" si="1060"/>
        <v>-5.1899943818179632E-4</v>
      </c>
      <c r="HD456" s="223">
        <f t="shared" ca="1" si="1061"/>
        <v>1.920577754009635E-4</v>
      </c>
      <c r="HE456" s="223">
        <f t="shared" ca="1" si="1062"/>
        <v>2.5413619203985604E-4</v>
      </c>
      <c r="HF456" s="223">
        <f t="shared" ca="1" si="1063"/>
        <v>-5.4253219199409725E-4</v>
      </c>
      <c r="HG456" s="223">
        <f t="shared" ca="1" si="1064"/>
        <v>4.9405969437015624E-4</v>
      </c>
      <c r="HH456" s="223">
        <f t="shared" ca="1" si="1065"/>
        <v>-1.3881618958315803E-4</v>
      </c>
      <c r="HI456" s="223">
        <f t="shared" ca="1" si="1066"/>
        <v>-3.0262091240316607E-4</v>
      </c>
      <c r="HJ456" s="223">
        <f t="shared" ca="1" si="1067"/>
        <v>5.5615496715777423E-4</v>
      </c>
      <c r="HK456" s="223">
        <f t="shared" ca="1" si="1068"/>
        <v>-4.6436188562123129E-4</v>
      </c>
      <c r="HL456" s="223">
        <f t="shared" ca="1" si="1069"/>
        <v>8.4237727975018835E-5</v>
      </c>
      <c r="HM456" s="223">
        <f t="shared" ca="1" si="1070"/>
        <v>3.4819122795061609E-4</v>
      </c>
      <c r="HN456" s="223">
        <f t="shared" ca="1" si="1071"/>
        <v>-5.6442166596249615E-4</v>
      </c>
      <c r="HO456" s="223">
        <f t="shared" ca="1" si="1072"/>
        <v>4.30192018067726E-4</v>
      </c>
      <c r="HP456" s="223">
        <f t="shared" ca="1" si="1073"/>
        <v>-2.8848010997421986E-5</v>
      </c>
      <c r="HQ456" s="223">
        <f t="shared" ca="1" si="1074"/>
        <v>-3.9040827163223929E-4</v>
      </c>
      <c r="HR456" s="223">
        <f t="shared" ca="1" si="1075"/>
        <v>5.6725267557972614E-4</v>
      </c>
      <c r="HS456" s="223">
        <f t="shared" ca="1" si="1076"/>
        <v>-3.9187916621339313E-4</v>
      </c>
      <c r="HT456" s="223">
        <f t="shared" ca="1" si="1077"/>
        <v>-2.6819528095974911E-5</v>
      </c>
      <c r="HU456" s="223">
        <f t="shared" ca="1" si="1078"/>
        <v>4.2886547023912813E-4</v>
      </c>
      <c r="HV456" s="223">
        <f t="shared" ca="1" si="1079"/>
        <v>-5.646207318392699E-4</v>
      </c>
      <c r="HW456" s="223">
        <f t="shared" ca="1" si="1080"/>
        <v>3.4979230376541134E-4</v>
      </c>
      <c r="HX456" s="223">
        <f t="shared" ca="1" si="1081"/>
        <v>8.22287804727624E-5</v>
      </c>
      <c r="HY456" s="223">
        <f t="shared" ca="1" si="1082"/>
        <v>-4.6319245992596235E-4</v>
      </c>
      <c r="HZ456" s="223">
        <f t="shared" ca="1" si="1083"/>
        <v>5.565511817981145E-4</v>
      </c>
      <c r="IA456" s="223">
        <f t="shared" ca="1" si="1084"/>
        <v>-3.043367502162924E-4</v>
      </c>
      <c r="IB456" s="223">
        <f t="shared" ca="1" si="1085"/>
        <v>-1.3684612474277352E-4</v>
      </c>
      <c r="IC456" s="223">
        <f t="shared" ca="1" si="1086"/>
        <v>4.9305865301691365E-4</v>
      </c>
      <c r="ID456" s="223">
        <f t="shared" ca="1" si="1087"/>
        <v>-5.4312173963442123E-4</v>
      </c>
      <c r="IE456" s="223">
        <f t="shared" ca="1" si="1088"/>
        <v>7.8959948917208954E-4</v>
      </c>
      <c r="IF456" s="223">
        <f t="shared" ca="1" si="1089"/>
        <v>1.9014556602381082E-4</v>
      </c>
      <c r="IG456" s="223">
        <f t="shared" ca="1" si="1090"/>
        <v>-5.181764217460365E-4</v>
      </c>
      <c r="IH456" s="223">
        <f t="shared" ca="1" si="1091"/>
        <v>5.2446173821750605E-4</v>
      </c>
      <c r="II456" s="223">
        <f t="shared" ca="1" si="1092"/>
        <v>-2.0509884358244548E-4</v>
      </c>
      <c r="IJ456" s="223">
        <f t="shared" ca="1" si="1093"/>
        <v>-2.4161380155989968E-4</v>
      </c>
      <c r="IK456" s="223">
        <f t="shared" ca="1" si="1094"/>
        <v>5.3830386826970067E-4</v>
      </c>
      <c r="IL456" s="223">
        <f t="shared" ca="1" si="1095"/>
        <v>-5.0075088356157807E-4</v>
      </c>
      <c r="IM456" s="223">
        <f t="shared" ca="1" si="1096"/>
        <v>1.5227220578755909E-4</v>
      </c>
      <c r="IN456" s="223">
        <f t="shared" ca="1" si="1097"/>
        <v>2.9075516410748359E-4</v>
      </c>
      <c r="IO456" s="223">
        <f t="shared" ca="1" si="1098"/>
        <v>-5.5324715427510157E-4</v>
      </c>
      <c r="IP456" s="223">
        <f t="shared" ca="1" si="1099"/>
        <v>4.722175241587002E-4</v>
      </c>
      <c r="IQ456" s="223">
        <f t="shared" ca="1" si="1100"/>
        <v>-9.797910341048397E-5</v>
      </c>
      <c r="IR456" s="223">
        <f t="shared" ca="1" si="1101"/>
        <v>-3.3709639548171443E-4</v>
      </c>
      <c r="IS456" s="223">
        <f t="shared" ca="1" si="1102"/>
        <v>5.6286236774917618E-4</v>
      </c>
      <c r="IT456" s="223">
        <f t="shared" ca="1" si="1103"/>
        <v>-4.3913645185781849E-4</v>
      </c>
      <c r="IU456" s="223">
        <f t="shared" ca="1" si="1104"/>
        <v>4.2742408706740074E-5</v>
      </c>
      <c r="IV456" s="223">
        <f t="shared" ca="1" si="1105"/>
        <v>3.8019120429182287E-4</v>
      </c>
      <c r="IW456" s="223">
        <f t="shared" ca="1" si="1106"/>
        <v>-5.6705690892995899E-4</v>
      </c>
      <c r="IX456" s="223">
        <f t="shared" ca="1" si="1107"/>
        <v>4.0182625546914382E-4</v>
      </c>
      <c r="IY456" s="223">
        <f t="shared" ca="1" si="1108"/>
        <v>1.2905918758227062E-5</v>
      </c>
      <c r="IZ456" s="223">
        <f t="shared" ca="1" si="1109"/>
        <v>-4.1962456397094878E-4</v>
      </c>
      <c r="JA456" s="223">
        <f t="shared" ca="1" si="1110"/>
        <v>5.6579038209290966E-4</v>
      </c>
      <c r="JB456" s="223">
        <f t="shared" ca="1" si="1111"/>
        <v>-3.6064625257972716E-4</v>
      </c>
    </row>
    <row r="457" spans="2:262">
      <c r="B457" s="230">
        <v>96</v>
      </c>
      <c r="C457" s="229">
        <f t="shared" si="1112"/>
        <v>1.8750000000000012E-3</v>
      </c>
      <c r="D457" s="226">
        <f t="shared" ca="1" si="855"/>
        <v>57.83658000422065</v>
      </c>
      <c r="E457" s="225">
        <f ca="1">CX361</f>
        <v>-0.26341999577935155</v>
      </c>
      <c r="F457" s="224">
        <v>96</v>
      </c>
      <c r="G457" s="223">
        <f t="shared" ca="1" si="856"/>
        <v>-8.0454883817617331E-5</v>
      </c>
      <c r="H457" s="223">
        <f t="shared" ca="1" si="857"/>
        <v>3.5362136114725607E-4</v>
      </c>
      <c r="I457" s="223">
        <f t="shared" ca="1" si="858"/>
        <v>-4.196412410616664E-4</v>
      </c>
      <c r="J457" s="223">
        <f t="shared" ca="1" si="859"/>
        <v>2.3984097329322987E-4</v>
      </c>
      <c r="K457" s="223">
        <f t="shared" ca="1" si="860"/>
        <v>8.0454883817617819E-5</v>
      </c>
      <c r="L457" s="223">
        <f t="shared" ca="1" si="861"/>
        <v>-3.5362136114725612E-4</v>
      </c>
      <c r="M457" s="223">
        <f t="shared" ca="1" si="862"/>
        <v>4.196412410616664E-4</v>
      </c>
      <c r="N457" s="223">
        <f t="shared" ca="1" si="863"/>
        <v>-2.3984097329322974E-4</v>
      </c>
      <c r="O457" s="223">
        <f t="shared" ca="1" si="864"/>
        <v>-8.0454883817617981E-5</v>
      </c>
      <c r="P457" s="223">
        <f t="shared" ca="1" si="865"/>
        <v>3.5362136114725667E-4</v>
      </c>
      <c r="Q457" s="223">
        <f t="shared" ca="1" si="866"/>
        <v>-4.196412410616664E-4</v>
      </c>
      <c r="R457" s="223">
        <f t="shared" ca="1" si="867"/>
        <v>2.3984097329322963E-4</v>
      </c>
      <c r="S457" s="223">
        <f t="shared" ca="1" si="868"/>
        <v>8.0454883817618171E-5</v>
      </c>
      <c r="T457" s="223">
        <f t="shared" ca="1" si="869"/>
        <v>-3.5362136114725591E-4</v>
      </c>
      <c r="U457" s="223">
        <f t="shared" ca="1" si="870"/>
        <v>4.196412410616664E-4</v>
      </c>
      <c r="V457" s="223">
        <f t="shared" ca="1" si="871"/>
        <v>-2.3984097329322949E-4</v>
      </c>
      <c r="W457" s="223">
        <f t="shared" ca="1" si="872"/>
        <v>-8.0454883817618334E-5</v>
      </c>
      <c r="X457" s="223">
        <f t="shared" ca="1" si="873"/>
        <v>3.5362136114725683E-4</v>
      </c>
      <c r="Y457" s="223">
        <f t="shared" ca="1" si="874"/>
        <v>-4.1964124106166607E-4</v>
      </c>
      <c r="Z457" s="223">
        <f t="shared" ca="1" si="875"/>
        <v>2.3984097329322811E-4</v>
      </c>
      <c r="AA457" s="223">
        <f t="shared" ca="1" si="876"/>
        <v>8.0454883817616978E-5</v>
      </c>
      <c r="AB457" s="223">
        <f t="shared" ca="1" si="877"/>
        <v>-3.5362136114725607E-4</v>
      </c>
      <c r="AC457" s="223">
        <f t="shared" ca="1" si="878"/>
        <v>4.1964124106166635E-4</v>
      </c>
      <c r="AD457" s="223">
        <f t="shared" ca="1" si="879"/>
        <v>-2.3984097329322922E-4</v>
      </c>
      <c r="AE457" s="223">
        <f t="shared" ca="1" si="880"/>
        <v>-8.0454883817618632E-5</v>
      </c>
      <c r="AF457" s="223">
        <f t="shared" ca="1" si="881"/>
        <v>3.5362136114725699E-4</v>
      </c>
      <c r="AG457" s="223">
        <f t="shared" ca="1" si="882"/>
        <v>-4.1964124106166607E-4</v>
      </c>
      <c r="AH457" s="223">
        <f t="shared" ca="1" si="883"/>
        <v>2.3984097329323036E-4</v>
      </c>
      <c r="AI457" s="223">
        <f t="shared" ca="1" si="884"/>
        <v>8.0454883817620258E-5</v>
      </c>
      <c r="AJ457" s="223">
        <f t="shared" ca="1" si="885"/>
        <v>-3.5362136114725623E-4</v>
      </c>
      <c r="AK457" s="223">
        <f t="shared" ca="1" si="886"/>
        <v>4.1964124106166575E-4</v>
      </c>
      <c r="AL457" s="223">
        <f t="shared" ca="1" si="887"/>
        <v>-2.3984097329322898E-4</v>
      </c>
      <c r="AM457" s="223">
        <f t="shared" ca="1" si="888"/>
        <v>-8.0454883817615894E-5</v>
      </c>
      <c r="AN457" s="223">
        <f t="shared" ca="1" si="889"/>
        <v>3.5362136114725721E-4</v>
      </c>
      <c r="AO457" s="223">
        <f t="shared" ca="1" si="890"/>
        <v>-4.1964124106166651E-4</v>
      </c>
      <c r="AP457" s="223">
        <f t="shared" ca="1" si="891"/>
        <v>2.3984097329322757E-4</v>
      </c>
      <c r="AQ457" s="223">
        <f t="shared" ca="1" si="892"/>
        <v>8.0454883817617602E-5</v>
      </c>
      <c r="AR457" s="223">
        <f t="shared" ca="1" si="893"/>
        <v>-3.5362136114725813E-4</v>
      </c>
      <c r="AS457" s="223">
        <f t="shared" ca="1" si="894"/>
        <v>4.1964124106166624E-4</v>
      </c>
      <c r="AT457" s="223">
        <f t="shared" ca="1" si="895"/>
        <v>-2.3984097329322619E-4</v>
      </c>
      <c r="AU457" s="223">
        <f t="shared" ca="1" si="896"/>
        <v>-8.0454883817619228E-5</v>
      </c>
      <c r="AV457" s="223">
        <f t="shared" ca="1" si="897"/>
        <v>3.5362136114725564E-4</v>
      </c>
      <c r="AW457" s="223">
        <f t="shared" ca="1" si="898"/>
        <v>-4.1964124106166591E-4</v>
      </c>
      <c r="AX457" s="223">
        <f t="shared" ca="1" si="899"/>
        <v>2.3984097329322985E-4</v>
      </c>
      <c r="AY457" s="223">
        <f t="shared" ca="1" si="900"/>
        <v>8.0454883817620881E-5</v>
      </c>
      <c r="AZ457" s="223">
        <f t="shared" ca="1" si="901"/>
        <v>-3.5362136114725661E-4</v>
      </c>
      <c r="BA457" s="223">
        <f t="shared" ca="1" si="902"/>
        <v>4.1964124106166553E-4</v>
      </c>
      <c r="BB457" s="223">
        <f t="shared" ca="1" si="903"/>
        <v>-2.3984097329322844E-4</v>
      </c>
      <c r="BC457" s="223">
        <f t="shared" ca="1" si="904"/>
        <v>-8.0454883817616599E-5</v>
      </c>
      <c r="BD457" s="223">
        <f t="shared" ca="1" si="905"/>
        <v>3.5362136114725753E-4</v>
      </c>
      <c r="BE457" s="223">
        <f t="shared" ca="1" si="906"/>
        <v>-4.196412410616664E-4</v>
      </c>
      <c r="BF457" s="223">
        <f t="shared" ca="1" si="907"/>
        <v>2.3984097329322705E-4</v>
      </c>
      <c r="BG457" s="223">
        <f t="shared" ca="1" si="908"/>
        <v>8.0454883817618225E-5</v>
      </c>
      <c r="BH457" s="223">
        <f t="shared" ca="1" si="909"/>
        <v>-3.5362136114725851E-4</v>
      </c>
      <c r="BI457" s="223">
        <f t="shared" ca="1" si="910"/>
        <v>4.1964124106166499E-4</v>
      </c>
      <c r="BJ457" s="223">
        <f t="shared" ca="1" si="911"/>
        <v>-2.3984097329323071E-4</v>
      </c>
      <c r="BK457" s="223">
        <f t="shared" ca="1" si="912"/>
        <v>-8.0454883817619851E-5</v>
      </c>
      <c r="BL457" s="223">
        <f t="shared" ca="1" si="913"/>
        <v>3.5362136114725943E-4</v>
      </c>
      <c r="BM457" s="223">
        <f t="shared" ca="1" si="914"/>
        <v>-4.1964124106166694E-4</v>
      </c>
      <c r="BN457" s="223">
        <f t="shared" ca="1" si="915"/>
        <v>2.398409732932293E-4</v>
      </c>
      <c r="BO457" s="223">
        <f t="shared" ca="1" si="916"/>
        <v>8.0454883817621505E-5</v>
      </c>
      <c r="BP457" s="223">
        <f t="shared" ca="1" si="917"/>
        <v>-3.5362136114726035E-4</v>
      </c>
      <c r="BQ457" s="223">
        <f t="shared" ca="1" si="918"/>
        <v>4.1964124106166662E-4</v>
      </c>
      <c r="BR457" s="223">
        <f t="shared" ca="1" si="919"/>
        <v>-2.3984097329322792E-4</v>
      </c>
      <c r="BS457" s="223">
        <f t="shared" ca="1" si="920"/>
        <v>-8.0454883817623131E-5</v>
      </c>
      <c r="BT457" s="223">
        <f t="shared" ca="1" si="921"/>
        <v>3.536213611472545E-4</v>
      </c>
      <c r="BU457" s="223">
        <f t="shared" ca="1" si="922"/>
        <v>-4.1964124106166629E-4</v>
      </c>
      <c r="BV457" s="223">
        <f t="shared" ca="1" si="923"/>
        <v>2.3984097329322654E-4</v>
      </c>
      <c r="BW457" s="223">
        <f t="shared" ca="1" si="924"/>
        <v>8.0454883817624785E-5</v>
      </c>
      <c r="BX457" s="223">
        <f t="shared" ca="1" si="925"/>
        <v>-3.5362136114725542E-4</v>
      </c>
      <c r="BY457" s="223">
        <f t="shared" ca="1" si="926"/>
        <v>4.1964124106166602E-4</v>
      </c>
      <c r="BZ457" s="223">
        <f t="shared" ca="1" si="927"/>
        <v>-2.3984097329322516E-4</v>
      </c>
      <c r="CA457" s="223">
        <f t="shared" ca="1" si="928"/>
        <v>-8.0454883817614512E-5</v>
      </c>
      <c r="CB457" s="223">
        <f t="shared" ca="1" si="929"/>
        <v>3.536213611472564E-4</v>
      </c>
      <c r="CC457" s="223">
        <f t="shared" ca="1" si="930"/>
        <v>-4.1964124106166569E-4</v>
      </c>
      <c r="CD457" s="223">
        <f t="shared" ca="1" si="931"/>
        <v>2.3984097329322377E-4</v>
      </c>
      <c r="CE457" s="223">
        <f t="shared" ca="1" si="932"/>
        <v>8.0454883817616138E-5</v>
      </c>
      <c r="CF457" s="223">
        <f t="shared" ca="1" si="933"/>
        <v>-3.5362136114725732E-4</v>
      </c>
      <c r="CG457" s="223">
        <f t="shared" ca="1" si="934"/>
        <v>4.1964124106166532E-4</v>
      </c>
      <c r="CH457" s="223">
        <f t="shared" ca="1" si="935"/>
        <v>-2.3984097329322239E-4</v>
      </c>
      <c r="CI457" s="223">
        <f t="shared" ca="1" si="936"/>
        <v>-8.0454883817617791E-5</v>
      </c>
      <c r="CJ457" s="223">
        <f t="shared" ca="1" si="937"/>
        <v>3.5362136114725824E-4</v>
      </c>
      <c r="CK457" s="223">
        <f t="shared" ca="1" si="938"/>
        <v>-4.1964124106166499E-4</v>
      </c>
      <c r="CL457" s="223">
        <f t="shared" ca="1" si="939"/>
        <v>2.3984097329323104E-4</v>
      </c>
      <c r="CM457" s="223">
        <f t="shared" ca="1" si="940"/>
        <v>8.0454883817619418E-5</v>
      </c>
      <c r="CN457" s="223">
        <f t="shared" ca="1" si="941"/>
        <v>-3.5362136114725921E-4</v>
      </c>
      <c r="CO457" s="223">
        <f t="shared" ca="1" si="942"/>
        <v>4.1964124106166472E-4</v>
      </c>
      <c r="CP457" s="223">
        <f t="shared" ca="1" si="943"/>
        <v>-2.3984097329322966E-4</v>
      </c>
      <c r="CQ457" s="223">
        <f t="shared" ca="1" si="944"/>
        <v>-8.0454883817621071E-5</v>
      </c>
      <c r="CR457" s="223">
        <f t="shared" ca="1" si="945"/>
        <v>3.5362136114726014E-4</v>
      </c>
      <c r="CS457" s="223">
        <f t="shared" ca="1" si="946"/>
        <v>-4.1964124106166667E-4</v>
      </c>
      <c r="CT457" s="223">
        <f t="shared" ca="1" si="947"/>
        <v>2.3984097329322827E-4</v>
      </c>
      <c r="CU457" s="223">
        <f t="shared" ca="1" si="948"/>
        <v>8.0454883817622697E-5</v>
      </c>
      <c r="CV457" s="223">
        <f t="shared" ca="1" si="949"/>
        <v>-3.5362136114726106E-4</v>
      </c>
      <c r="CW457" s="223">
        <f t="shared" ca="1" si="950"/>
        <v>4.196412410616664E-4</v>
      </c>
      <c r="CX457" s="223">
        <f t="shared" ca="1" si="951"/>
        <v>-2.3984097329322689E-4</v>
      </c>
      <c r="CY457" s="223">
        <f t="shared" ca="1" si="952"/>
        <v>-8.0454883817624351E-5</v>
      </c>
      <c r="CZ457" s="223">
        <f t="shared" ca="1" si="953"/>
        <v>3.536213611472552E-4</v>
      </c>
      <c r="DA457" s="223">
        <f t="shared" ca="1" si="954"/>
        <v>-4.1964124106166607E-4</v>
      </c>
      <c r="DB457" s="223">
        <f t="shared" ca="1" si="955"/>
        <v>2.3984097329322551E-4</v>
      </c>
      <c r="DC457" s="223">
        <f t="shared" ca="1" si="956"/>
        <v>8.0454883817626004E-5</v>
      </c>
      <c r="DD457" s="223">
        <f t="shared" ca="1" si="957"/>
        <v>-3.5362136114725612E-4</v>
      </c>
      <c r="DE457" s="223">
        <f t="shared" ca="1" si="958"/>
        <v>4.1964124106166575E-4</v>
      </c>
      <c r="DF457" s="223">
        <f t="shared" ca="1" si="959"/>
        <v>-2.3984097329322413E-4</v>
      </c>
      <c r="DG457" s="223">
        <f t="shared" ca="1" si="960"/>
        <v>-8.0454883817615704E-5</v>
      </c>
      <c r="DH457" s="223">
        <f t="shared" ca="1" si="961"/>
        <v>3.536213611472571E-4</v>
      </c>
      <c r="DI457" s="223">
        <f t="shared" ca="1" si="962"/>
        <v>-4.1964124106166542E-4</v>
      </c>
      <c r="DJ457" s="223">
        <f t="shared" ca="1" si="963"/>
        <v>2.3984097329322272E-4</v>
      </c>
      <c r="DK457" s="223">
        <f t="shared" ca="1" si="964"/>
        <v>8.0454883817617358E-5</v>
      </c>
      <c r="DL457" s="223">
        <f t="shared" ca="1" si="965"/>
        <v>-3.5362136114726485E-4</v>
      </c>
      <c r="DM457" s="223">
        <f t="shared" ca="1" si="966"/>
        <v>4.196412410616651E-4</v>
      </c>
      <c r="DN457" s="223">
        <f t="shared" ca="1" si="967"/>
        <v>-2.3984097329323139E-4</v>
      </c>
      <c r="DO457" s="223">
        <f t="shared" ca="1" si="968"/>
        <v>-8.0454883817630964E-5</v>
      </c>
      <c r="DP457" s="223">
        <f t="shared" ca="1" si="969"/>
        <v>3.5362136114725894E-4</v>
      </c>
      <c r="DQ457" s="223">
        <f t="shared" ca="1" si="970"/>
        <v>-4.196412410616671E-4</v>
      </c>
      <c r="DR457" s="223">
        <f t="shared" ca="1" si="971"/>
        <v>2.3984097329321995E-4</v>
      </c>
      <c r="DS457" s="223">
        <f t="shared" ca="1" si="972"/>
        <v>8.0454883817620692E-5</v>
      </c>
      <c r="DT457" s="223">
        <f t="shared" ca="1" si="973"/>
        <v>-3.5362136114725309E-4</v>
      </c>
      <c r="DU457" s="223">
        <f t="shared" ca="1" si="974"/>
        <v>4.1964124106166445E-4</v>
      </c>
      <c r="DV457" s="223">
        <f t="shared" ca="1" si="975"/>
        <v>-2.3984097329322863E-4</v>
      </c>
      <c r="DW457" s="223">
        <f t="shared" ca="1" si="976"/>
        <v>-8.0454883817610419E-5</v>
      </c>
      <c r="DX457" s="223">
        <f t="shared" ca="1" si="977"/>
        <v>3.5362136114726084E-4</v>
      </c>
      <c r="DY457" s="223">
        <f t="shared" ca="1" si="978"/>
        <v>-4.196412410616664E-4</v>
      </c>
      <c r="DZ457" s="223">
        <f t="shared" ca="1" si="979"/>
        <v>2.3984097329321719E-4</v>
      </c>
      <c r="EA457" s="223">
        <f t="shared" ca="1" si="980"/>
        <v>8.0454883817623971E-5</v>
      </c>
      <c r="EB457" s="223">
        <f t="shared" ca="1" si="981"/>
        <v>-3.5362136114725493E-4</v>
      </c>
      <c r="EC457" s="223">
        <f t="shared" ca="1" si="982"/>
        <v>4.1964124106166385E-4</v>
      </c>
      <c r="ED457" s="223">
        <f t="shared" ca="1" si="983"/>
        <v>-2.3984097329322586E-4</v>
      </c>
      <c r="EE457" s="223">
        <f t="shared" ca="1" si="984"/>
        <v>-8.0454883817613699E-5</v>
      </c>
      <c r="EF457" s="223">
        <f t="shared" ca="1" si="985"/>
        <v>3.5362136114726274E-4</v>
      </c>
      <c r="EG457" s="223">
        <f t="shared" ca="1" si="986"/>
        <v>-4.196412410616658E-4</v>
      </c>
      <c r="EH457" s="223">
        <f t="shared" ca="1" si="987"/>
        <v>2.3984097329323451E-4</v>
      </c>
      <c r="EI457" s="223">
        <f t="shared" ca="1" si="988"/>
        <v>8.0454883817627251E-5</v>
      </c>
      <c r="EJ457" s="223">
        <f t="shared" ca="1" si="989"/>
        <v>-3.5362136114725683E-4</v>
      </c>
      <c r="EK457" s="223">
        <f t="shared" ca="1" si="990"/>
        <v>4.1964124106166326E-4</v>
      </c>
      <c r="EL457" s="223">
        <f t="shared" ca="1" si="991"/>
        <v>-2.3984097329322307E-4</v>
      </c>
      <c r="EM457" s="223">
        <f t="shared" ca="1" si="992"/>
        <v>-8.0454883817616978E-5</v>
      </c>
      <c r="EN457" s="223">
        <f t="shared" ca="1" si="993"/>
        <v>3.5362136114726458E-4</v>
      </c>
      <c r="EO457" s="223">
        <f t="shared" ca="1" si="994"/>
        <v>-4.1964124106166521E-4</v>
      </c>
      <c r="EP457" s="223">
        <f t="shared" ca="1" si="995"/>
        <v>2.3984097329323174E-4</v>
      </c>
      <c r="EQ457" s="223">
        <f t="shared" ca="1" si="996"/>
        <v>8.0454883817630531E-5</v>
      </c>
      <c r="ER457" s="223">
        <f t="shared" ca="1" si="997"/>
        <v>-3.5362136114725873E-4</v>
      </c>
      <c r="ES457" s="223">
        <f t="shared" ca="1" si="998"/>
        <v>4.1964124106166716E-4</v>
      </c>
      <c r="ET457" s="223">
        <f t="shared" ca="1" si="999"/>
        <v>-2.398409732932203E-4</v>
      </c>
      <c r="EU457" s="223">
        <f t="shared" ca="1" si="1000"/>
        <v>-8.0454883817620258E-5</v>
      </c>
      <c r="EV457" s="223">
        <f t="shared" ca="1" si="1001"/>
        <v>3.5362136114725282E-4</v>
      </c>
      <c r="EW457" s="223">
        <f t="shared" ca="1" si="1002"/>
        <v>-4.1964124106166456E-4</v>
      </c>
      <c r="EX457" s="223">
        <f t="shared" ca="1" si="1003"/>
        <v>2.3984097329322898E-4</v>
      </c>
      <c r="EY457" s="223">
        <f t="shared" ca="1" si="1004"/>
        <v>8.0454883817633811E-5</v>
      </c>
      <c r="EZ457" s="223">
        <f t="shared" ca="1" si="1005"/>
        <v>-3.5362136114726062E-4</v>
      </c>
      <c r="FA457" s="223">
        <f t="shared" ca="1" si="1006"/>
        <v>4.1964124106166651E-4</v>
      </c>
      <c r="FB457" s="223">
        <f t="shared" ca="1" si="1007"/>
        <v>-2.3984097329321754E-4</v>
      </c>
      <c r="FC457" s="223">
        <f t="shared" ca="1" si="1008"/>
        <v>-8.0454883817623538E-5</v>
      </c>
      <c r="FD457" s="223">
        <f t="shared" ca="1" si="1009"/>
        <v>3.5362136114725471E-4</v>
      </c>
      <c r="FE457" s="223">
        <f t="shared" ca="1" si="1010"/>
        <v>-4.1964124106166396E-4</v>
      </c>
      <c r="FF457" s="223">
        <f t="shared" ca="1" si="1011"/>
        <v>2.3984097329322619E-4</v>
      </c>
      <c r="FG457" s="223">
        <f t="shared" ca="1" si="1012"/>
        <v>8.0454883817613319E-5</v>
      </c>
      <c r="FH457" s="223">
        <f t="shared" ca="1" si="1013"/>
        <v>-3.5362136114726247E-4</v>
      </c>
      <c r="FI457" s="223">
        <f t="shared" ca="1" si="1014"/>
        <v>4.1964124106166591E-4</v>
      </c>
      <c r="FJ457" s="223">
        <f t="shared" ca="1" si="1015"/>
        <v>-2.3984097329321475E-4</v>
      </c>
      <c r="FK457" s="223">
        <f t="shared" ca="1" si="1016"/>
        <v>-8.0454883817626872E-5</v>
      </c>
      <c r="FL457" s="223">
        <f t="shared" ca="1" si="1017"/>
        <v>3.5362136114725661E-4</v>
      </c>
      <c r="FM457" s="223">
        <f t="shared" ca="1" si="1018"/>
        <v>-4.1964124106166326E-4</v>
      </c>
      <c r="FN457" s="223">
        <f t="shared" ca="1" si="1019"/>
        <v>2.3984097329322342E-4</v>
      </c>
      <c r="FO457" s="223">
        <f t="shared" ca="1" si="1020"/>
        <v>8.0454883817616599E-5</v>
      </c>
      <c r="FP457" s="223">
        <f t="shared" ca="1" si="1021"/>
        <v>-3.5362136114726436E-4</v>
      </c>
      <c r="FQ457" s="223">
        <f t="shared" ca="1" si="1022"/>
        <v>4.1964124106166521E-4</v>
      </c>
      <c r="FR457" s="223">
        <f t="shared" ca="1" si="1023"/>
        <v>-2.398409732932321E-4</v>
      </c>
      <c r="FS457" s="223">
        <f t="shared" ca="1" si="1024"/>
        <v>-8.0454883817630151E-5</v>
      </c>
      <c r="FT457" s="223">
        <f t="shared" ca="1" si="1025"/>
        <v>3.5362136114725851E-4</v>
      </c>
      <c r="FU457" s="223">
        <f t="shared" ca="1" si="1026"/>
        <v>-4.1964124106166727E-4</v>
      </c>
      <c r="FV457" s="223">
        <f t="shared" ca="1" si="1027"/>
        <v>2.3984097329322066E-4</v>
      </c>
      <c r="FW457" s="223">
        <f t="shared" ca="1" si="1028"/>
        <v>8.0454883817619851E-5</v>
      </c>
      <c r="FX457" s="223">
        <f t="shared" ca="1" si="1029"/>
        <v>-3.5362136114726626E-4</v>
      </c>
      <c r="FY457" s="223">
        <f t="shared" ca="1" si="1030"/>
        <v>4.1964124106166466E-4</v>
      </c>
      <c r="FZ457" s="223">
        <f t="shared" ca="1" si="1031"/>
        <v>-2.398409732932293E-4</v>
      </c>
      <c r="GA457" s="223">
        <f t="shared" ca="1" si="1032"/>
        <v>-8.0454883817633431E-5</v>
      </c>
      <c r="GB457" s="223">
        <f t="shared" ca="1" si="1033"/>
        <v>3.5362136114726035E-4</v>
      </c>
      <c r="GC457" s="223">
        <f t="shared" ca="1" si="1034"/>
        <v>-4.1964124106166662E-4</v>
      </c>
      <c r="GD457" s="223">
        <f t="shared" ca="1" si="1035"/>
        <v>2.3984097329321787E-4</v>
      </c>
      <c r="GE457" s="223">
        <f t="shared" ca="1" si="1036"/>
        <v>8.0454883817623131E-5</v>
      </c>
      <c r="GF457" s="223">
        <f t="shared" ca="1" si="1037"/>
        <v>-3.536213611472545E-4</v>
      </c>
      <c r="GG457" s="223">
        <f t="shared" ca="1" si="1038"/>
        <v>4.1964124106166407E-4</v>
      </c>
      <c r="GH457" s="223">
        <f t="shared" ca="1" si="1039"/>
        <v>-2.3984097329322654E-4</v>
      </c>
      <c r="GI457" s="223">
        <f t="shared" ca="1" si="1040"/>
        <v>-8.0454883817612804E-5</v>
      </c>
      <c r="GJ457" s="223">
        <f t="shared" ca="1" si="1041"/>
        <v>3.5362136114726225E-4</v>
      </c>
      <c r="GK457" s="223">
        <f t="shared" ca="1" si="1042"/>
        <v>-4.1964124106166602E-4</v>
      </c>
      <c r="GL457" s="223">
        <f t="shared" ca="1" si="1043"/>
        <v>2.398409732932151E-4</v>
      </c>
      <c r="GM457" s="223">
        <f t="shared" ca="1" si="1044"/>
        <v>8.0454883817626411E-5</v>
      </c>
      <c r="GN457" s="223">
        <f t="shared" ca="1" si="1045"/>
        <v>-3.536213611472564E-4</v>
      </c>
      <c r="GO457" s="223">
        <f t="shared" ca="1" si="1046"/>
        <v>4.1964124106166336E-4</v>
      </c>
      <c r="GP457" s="223">
        <f t="shared" ca="1" si="1047"/>
        <v>-2.3984097329322377E-4</v>
      </c>
      <c r="GQ457" s="223">
        <f t="shared" ca="1" si="1048"/>
        <v>-8.0454883817616138E-5</v>
      </c>
      <c r="GR457" s="223">
        <f t="shared" ca="1" si="1049"/>
        <v>3.5362136114726415E-4</v>
      </c>
      <c r="GS457" s="223">
        <f t="shared" ca="1" si="1050"/>
        <v>-4.1964124106166532E-4</v>
      </c>
      <c r="GT457" s="223">
        <f t="shared" ca="1" si="1051"/>
        <v>2.3984097329323242E-4</v>
      </c>
      <c r="GU457" s="223">
        <f t="shared" ca="1" si="1052"/>
        <v>8.0454883817629718E-5</v>
      </c>
      <c r="GV457" s="223">
        <f t="shared" ca="1" si="1053"/>
        <v>-3.5362136114725824E-4</v>
      </c>
      <c r="GW457" s="223">
        <f t="shared" ca="1" si="1054"/>
        <v>4.1964124106166271E-4</v>
      </c>
      <c r="GX457" s="223">
        <f t="shared" ca="1" si="1055"/>
        <v>-2.3984097329322101E-4</v>
      </c>
      <c r="GY457" s="223">
        <f t="shared" ca="1" si="1056"/>
        <v>-8.0454883817619418E-5</v>
      </c>
      <c r="GZ457" s="223">
        <f t="shared" ca="1" si="1057"/>
        <v>3.5362136114726599E-4</v>
      </c>
      <c r="HA457" s="223">
        <f t="shared" ca="1" si="1058"/>
        <v>-4.1964124106166472E-4</v>
      </c>
      <c r="HB457" s="223">
        <f t="shared" ca="1" si="1059"/>
        <v>2.3984097329322966E-4</v>
      </c>
      <c r="HC457" s="223">
        <f t="shared" ca="1" si="1060"/>
        <v>8.0454883817632997E-5</v>
      </c>
      <c r="HD457" s="223">
        <f t="shared" ca="1" si="1061"/>
        <v>-3.5362136114726014E-4</v>
      </c>
      <c r="HE457" s="223">
        <f t="shared" ca="1" si="1062"/>
        <v>4.1964124106166667E-4</v>
      </c>
      <c r="HF457" s="223">
        <f t="shared" ca="1" si="1063"/>
        <v>-2.3984097329321822E-4</v>
      </c>
      <c r="HG457" s="223">
        <f t="shared" ca="1" si="1064"/>
        <v>-8.0454883817622697E-5</v>
      </c>
      <c r="HH457" s="223">
        <f t="shared" ca="1" si="1065"/>
        <v>3.5362136114725423E-4</v>
      </c>
      <c r="HI457" s="223">
        <f t="shared" ca="1" si="1066"/>
        <v>-4.1964124106166412E-4</v>
      </c>
      <c r="HJ457" s="223">
        <f t="shared" ca="1" si="1067"/>
        <v>2.3984097329322689E-4</v>
      </c>
      <c r="HK457" s="223">
        <f t="shared" ca="1" si="1068"/>
        <v>8.0454883817636277E-5</v>
      </c>
      <c r="HL457" s="223">
        <f t="shared" ca="1" si="1069"/>
        <v>-3.5362136114726203E-4</v>
      </c>
      <c r="HM457" s="223">
        <f t="shared" ca="1" si="1070"/>
        <v>4.1964124106166607E-4</v>
      </c>
      <c r="HN457" s="223">
        <f t="shared" ca="1" si="1071"/>
        <v>-2.3984097329321545E-4</v>
      </c>
      <c r="HO457" s="223">
        <f t="shared" ca="1" si="1072"/>
        <v>-8.0454883817626004E-5</v>
      </c>
      <c r="HP457" s="223">
        <f t="shared" ca="1" si="1073"/>
        <v>3.5362136114725612E-4</v>
      </c>
      <c r="HQ457" s="223">
        <f t="shared" ca="1" si="1074"/>
        <v>-4.1964124106166803E-4</v>
      </c>
      <c r="HR457" s="223">
        <f t="shared" ca="1" si="1075"/>
        <v>2.3984097329320401E-4</v>
      </c>
      <c r="HS457" s="223">
        <f t="shared" ca="1" si="1076"/>
        <v>8.0454883817639557E-5</v>
      </c>
      <c r="HT457" s="223">
        <f t="shared" ca="1" si="1077"/>
        <v>-3.5362136114726388E-4</v>
      </c>
      <c r="HU457" s="223">
        <f t="shared" ca="1" si="1078"/>
        <v>4.1964124106166542E-4</v>
      </c>
      <c r="HV457" s="223">
        <f t="shared" ca="1" si="1079"/>
        <v>-2.3984097329323277E-4</v>
      </c>
      <c r="HW457" s="223">
        <f t="shared" ca="1" si="1080"/>
        <v>-8.0454883817605432E-5</v>
      </c>
      <c r="HX457" s="223">
        <f t="shared" ca="1" si="1081"/>
        <v>3.5362136114727163E-4</v>
      </c>
      <c r="HY457" s="223">
        <f t="shared" ca="1" si="1082"/>
        <v>-4.1964124106166282E-4</v>
      </c>
      <c r="HZ457" s="223">
        <f t="shared" ca="1" si="1083"/>
        <v>2.3984097329322133E-4</v>
      </c>
      <c r="IA457" s="223">
        <f t="shared" ca="1" si="1084"/>
        <v>8.0454883817619038E-5</v>
      </c>
      <c r="IB457" s="223">
        <f t="shared" ca="1" si="1085"/>
        <v>-3.5362136114725211E-4</v>
      </c>
      <c r="IC457" s="223">
        <f t="shared" ca="1" si="1086"/>
        <v>4.1964124106166022E-4</v>
      </c>
      <c r="ID457" s="223">
        <f t="shared" ca="1" si="1087"/>
        <v>-2.398409732932099E-4</v>
      </c>
      <c r="IE457" s="223">
        <f t="shared" ca="1" si="1088"/>
        <v>4.1964124106165713E-4</v>
      </c>
      <c r="IF457" s="223">
        <f t="shared" ca="1" si="1089"/>
        <v>3.5362136114725992E-4</v>
      </c>
      <c r="IG457" s="223">
        <f t="shared" ca="1" si="1090"/>
        <v>-4.1964124106166683E-4</v>
      </c>
      <c r="IH457" s="223">
        <f t="shared" ca="1" si="1091"/>
        <v>2.3984097329323868E-4</v>
      </c>
      <c r="II457" s="223">
        <f t="shared" ca="1" si="1092"/>
        <v>8.045488381764617E-5</v>
      </c>
      <c r="IJ457" s="223">
        <f t="shared" ca="1" si="1093"/>
        <v>-3.5362136114726767E-4</v>
      </c>
      <c r="IK457" s="223">
        <f t="shared" ca="1" si="1094"/>
        <v>4.1964124106166412E-4</v>
      </c>
      <c r="IL457" s="223">
        <f t="shared" ca="1" si="1095"/>
        <v>-2.3984097329322724E-4</v>
      </c>
      <c r="IM457" s="223">
        <f t="shared" ca="1" si="1096"/>
        <v>-8.0454883817612045E-5</v>
      </c>
      <c r="IN457" s="223">
        <f t="shared" ca="1" si="1097"/>
        <v>3.5362136114724816E-4</v>
      </c>
      <c r="IO457" s="223">
        <f t="shared" ca="1" si="1098"/>
        <v>-4.1964124106166152E-4</v>
      </c>
      <c r="IP457" s="223">
        <f t="shared" ca="1" si="1099"/>
        <v>2.3984097329321581E-4</v>
      </c>
      <c r="IQ457" s="223">
        <f t="shared" ca="1" si="1100"/>
        <v>8.0454883817625625E-5</v>
      </c>
      <c r="IR457" s="223">
        <f t="shared" ca="1" si="1101"/>
        <v>-3.5362136114725591E-4</v>
      </c>
      <c r="IS457" s="223">
        <f t="shared" ca="1" si="1102"/>
        <v>4.1964124106166808E-4</v>
      </c>
      <c r="IT457" s="223">
        <f t="shared" ca="1" si="1103"/>
        <v>-2.3984097329320437E-4</v>
      </c>
      <c r="IU457" s="223">
        <f t="shared" ca="1" si="1104"/>
        <v>-8.0454883817639177E-5</v>
      </c>
      <c r="IV457" s="223">
        <f t="shared" ca="1" si="1105"/>
        <v>3.5362136114726366E-4</v>
      </c>
      <c r="IW457" s="223">
        <f t="shared" ca="1" si="1106"/>
        <v>-4.1964124106166553E-4</v>
      </c>
      <c r="IX457" s="223">
        <f t="shared" ca="1" si="1107"/>
        <v>2.3984097329323313E-4</v>
      </c>
      <c r="IY457" s="223">
        <f t="shared" ca="1" si="1108"/>
        <v>8.0454883817605052E-5</v>
      </c>
      <c r="IZ457" s="223">
        <f t="shared" ca="1" si="1109"/>
        <v>-3.5362136114727141E-4</v>
      </c>
      <c r="JA457" s="223">
        <f t="shared" ca="1" si="1110"/>
        <v>4.1964124106166293E-4</v>
      </c>
      <c r="JB457" s="223">
        <f t="shared" ca="1" si="1111"/>
        <v>-2.3984097329322169E-4</v>
      </c>
    </row>
    <row r="458" spans="2:262">
      <c r="B458" s="230">
        <v>97</v>
      </c>
      <c r="C458" s="229">
        <f t="shared" si="1112"/>
        <v>1.8945312500000012E-3</v>
      </c>
      <c r="D458" s="226">
        <f t="shared" ca="1" si="855"/>
        <v>57.837091608202222</v>
      </c>
      <c r="E458" s="225">
        <f ca="1">CY361</f>
        <v>-0.26290839179778186</v>
      </c>
      <c r="F458" s="224">
        <v>97</v>
      </c>
      <c r="G458" s="223">
        <f t="shared" ca="1" si="856"/>
        <v>-6.6417250620421427E-5</v>
      </c>
      <c r="H458" s="223">
        <f t="shared" ca="1" si="857"/>
        <v>1.1690517521371522E-4</v>
      </c>
      <c r="I458" s="223">
        <f t="shared" ca="1" si="858"/>
        <v>-1.0291921364050533E-4</v>
      </c>
      <c r="J458" s="223">
        <f t="shared" ca="1" si="859"/>
        <v>3.2172705303874355E-5</v>
      </c>
      <c r="K458" s="223">
        <f t="shared" ca="1" si="860"/>
        <v>5.631723770652895E-5</v>
      </c>
      <c r="L458" s="223">
        <f t="shared" ca="1" si="861"/>
        <v>-1.1374789556155025E-4</v>
      </c>
      <c r="M458" s="223">
        <f t="shared" ca="1" si="862"/>
        <v>1.0844592539811269E-4</v>
      </c>
      <c r="N458" s="223">
        <f t="shared" ca="1" si="863"/>
        <v>-4.3335394693560886E-5</v>
      </c>
      <c r="O458" s="223">
        <f t="shared" ca="1" si="864"/>
        <v>-4.5674859007388689E-5</v>
      </c>
      <c r="P458" s="223">
        <f t="shared" ca="1" si="865"/>
        <v>1.0949516149420274E-4</v>
      </c>
      <c r="Q458" s="223">
        <f t="shared" ca="1" si="866"/>
        <v>-1.1292824361156325E-4</v>
      </c>
      <c r="R458" s="223">
        <f t="shared" ca="1" si="867"/>
        <v>5.4080740542811965E-5</v>
      </c>
      <c r="S458" s="223">
        <f t="shared" ca="1" si="868"/>
        <v>3.4592606447589734E-5</v>
      </c>
      <c r="T458" s="223">
        <f t="shared" ca="1" si="869"/>
        <v>-1.0418792916552243E-4</v>
      </c>
      <c r="U458" s="223">
        <f t="shared" ca="1" si="870"/>
        <v>1.1632300110617703E-4</v>
      </c>
      <c r="V458" s="223">
        <f t="shared" ca="1" si="871"/>
        <v>-6.4305259297095773E-5</v>
      </c>
      <c r="W458" s="223">
        <f t="shared" ca="1" si="872"/>
        <v>-2.3177208177458252E-5</v>
      </c>
      <c r="X458" s="223">
        <f t="shared" ca="1" si="873"/>
        <v>9.7877310124061873E-5</v>
      </c>
      <c r="Y458" s="223">
        <f t="shared" ca="1" si="874"/>
        <v>-1.1859750451151764E-4</v>
      </c>
      <c r="Z458" s="223">
        <f t="shared" ca="1" si="875"/>
        <v>7.3910483251518068E-5</v>
      </c>
      <c r="AA458" s="223">
        <f t="shared" ca="1" si="876"/>
        <v>1.1538600722627062E-5</v>
      </c>
      <c r="AB458" s="223">
        <f t="shared" ca="1" si="877"/>
        <v>-9.0624079080927318E-5</v>
      </c>
      <c r="AC458" s="223">
        <f t="shared" ca="1" si="878"/>
        <v>1.1972984911642162E-4</v>
      </c>
      <c r="AD458" s="223">
        <f t="shared" ca="1" si="879"/>
        <v>-8.2803908848648195E-5</v>
      </c>
      <c r="AE458" s="223">
        <f t="shared" ca="1" si="880"/>
        <v>2.111297648038033E-7</v>
      </c>
      <c r="AF458" s="223">
        <f t="shared" ca="1" si="881"/>
        <v>8.2498088616081428E-5</v>
      </c>
      <c r="AG458" s="223">
        <f t="shared" ca="1" si="882"/>
        <v>-1.1970912982334122E-4</v>
      </c>
      <c r="AH458" s="223">
        <f t="shared" ca="1" si="883"/>
        <v>9.089988753834433E-5</v>
      </c>
      <c r="AI458" s="223">
        <f t="shared" ca="1" si="884"/>
        <v>-1.1958826957184343E-5</v>
      </c>
      <c r="AJ458" s="223">
        <f t="shared" ca="1" si="885"/>
        <v>-7.3577596459821276E-5</v>
      </c>
      <c r="AK458" s="223">
        <f t="shared" ca="1" si="886"/>
        <v>1.1853554617039502E-4</v>
      </c>
      <c r="AL458" s="223">
        <f t="shared" ca="1" si="887"/>
        <v>-9.8120450620114183E-5</v>
      </c>
      <c r="AM458" s="223">
        <f t="shared" ca="1" si="888"/>
        <v>2.3591354108606558E-5</v>
      </c>
      <c r="AN458" s="223">
        <f t="shared" ca="1" si="889"/>
        <v>6.3948511828046124E-5</v>
      </c>
      <c r="AO458" s="223">
        <f t="shared" ca="1" si="890"/>
        <v>-1.1622040040970731E-4</v>
      </c>
      <c r="AP458" s="223">
        <f t="shared" ca="1" si="891"/>
        <v>1.043960601243178E-4</v>
      </c>
      <c r="AQ458" s="223">
        <f t="shared" ca="1" si="892"/>
        <v>-3.4996683623618578E-5</v>
      </c>
      <c r="AR458" s="223">
        <f t="shared" ca="1" si="893"/>
        <v>-5.3703568069555829E-5</v>
      </c>
      <c r="AS458" s="223">
        <f t="shared" ca="1" si="894"/>
        <v>1.127859886605403E-4</v>
      </c>
      <c r="AT458" s="223">
        <f t="shared" ca="1" si="895"/>
        <v>-1.096662785008319E-4</v>
      </c>
      <c r="AU458" s="223">
        <f t="shared" ca="1" si="896"/>
        <v>4.6064975944200229E-5</v>
      </c>
      <c r="AV458" s="223">
        <f t="shared" ca="1" si="897"/>
        <v>4.2941429593197625E-5</v>
      </c>
      <c r="AW458" s="223">
        <f t="shared" ca="1" si="898"/>
        <v>-1.0826538618547984E-4</v>
      </c>
      <c r="AX458" s="223">
        <f t="shared" ca="1" si="899"/>
        <v>1.1388035066569719E-4</v>
      </c>
      <c r="AY458" s="223">
        <f t="shared" ca="1" si="900"/>
        <v>-5.6689637364763451E-5</v>
      </c>
      <c r="AZ458" s="223">
        <f t="shared" ca="1" si="901"/>
        <v>-3.1765741675685323E-5</v>
      </c>
      <c r="BA458" s="223">
        <f t="shared" ca="1" si="902"/>
        <v>1.027021288575722E-4</v>
      </c>
      <c r="BB458" s="223">
        <f t="shared" ca="1" si="903"/>
        <v>-1.1699769280032021E-4</v>
      </c>
      <c r="BC458" s="223">
        <f t="shared" ca="1" si="904"/>
        <v>6.6768346587794443E-5</v>
      </c>
      <c r="BD458" s="223">
        <f t="shared" ca="1" si="905"/>
        <v>2.0284132300913742E-5</v>
      </c>
      <c r="BE458" s="223">
        <f t="shared" ca="1" si="906"/>
        <v>-9.6149793886072513E-5</v>
      </c>
      <c r="BF458" s="223">
        <f t="shared" ca="1" si="907"/>
        <v>1.1898828319583133E-4</v>
      </c>
      <c r="BG458" s="223">
        <f t="shared" ca="1" si="908"/>
        <v>-7.6204040133895397E-5</v>
      </c>
      <c r="BH458" s="223">
        <f t="shared" ca="1" si="909"/>
        <v>-8.607175643651405E-6</v>
      </c>
      <c r="BI458" s="223">
        <f t="shared" ca="1" si="910"/>
        <v>8.8671483838625095E-5</v>
      </c>
      <c r="BJ458" s="223">
        <f t="shared" ca="1" si="911"/>
        <v>-1.1983295137855431E-4</v>
      </c>
      <c r="BK458" s="223">
        <f t="shared" ca="1" si="912"/>
        <v>8.4905847116139891E-5</v>
      </c>
      <c r="BL458" s="223">
        <f t="shared" ca="1" si="913"/>
        <v>-3.1526728202218011E-6</v>
      </c>
      <c r="BM458" s="223">
        <f t="shared" ca="1" si="914"/>
        <v>-8.0339218929047841E-5</v>
      </c>
      <c r="BN458" s="223">
        <f t="shared" ca="1" si="915"/>
        <v>1.1952356273214735E-4</v>
      </c>
      <c r="BO458" s="223">
        <f t="shared" ca="1" si="916"/>
        <v>-9.2789964376399845E-5</v>
      </c>
      <c r="BP458" s="223">
        <f t="shared" ca="1" si="917"/>
        <v>1.4882159321410002E-5</v>
      </c>
      <c r="BQ458" s="223">
        <f t="shared" ca="1" si="918"/>
        <v>7.1233243423302051E-5</v>
      </c>
      <c r="BR458" s="223">
        <f t="shared" ca="1" si="919"/>
        <v>-1.1806309683840403E-4</v>
      </c>
      <c r="BS458" s="223">
        <f t="shared" ca="1" si="920"/>
        <v>9.9780463555560714E-5</v>
      </c>
      <c r="BT458" s="223">
        <f t="shared" ca="1" si="921"/>
        <v>-2.6468322492913855E-5</v>
      </c>
      <c r="BU458" s="223">
        <f t="shared" ca="1" si="922"/>
        <v>-6.1441252843335404E-5</v>
      </c>
      <c r="BV458" s="223">
        <f t="shared" ca="1" si="923"/>
        <v>1.1546561878225297E-4</v>
      </c>
      <c r="BW458" s="223">
        <f t="shared" ca="1" si="924"/>
        <v>-1.0581002232513003E-4</v>
      </c>
      <c r="BX458" s="223">
        <f t="shared" ca="1" si="925"/>
        <v>3.7799581249757413E-5</v>
      </c>
      <c r="BY458" s="223">
        <f t="shared" ca="1" si="926"/>
        <v>5.1057549411282015E-5</v>
      </c>
      <c r="BZ458" s="223">
        <f t="shared" ca="1" si="927"/>
        <v>-1.1175614369730081E-4</v>
      </c>
      <c r="CA458" s="223">
        <f t="shared" ca="1" si="928"/>
        <v>1.1082057273806818E-4</v>
      </c>
      <c r="CB458" s="223">
        <f t="shared" ca="1" si="929"/>
        <v>-4.8766809375812764E-5</v>
      </c>
      <c r="CC458" s="223">
        <f t="shared" ca="1" si="930"/>
        <v>-4.0182133867502318E-5</v>
      </c>
      <c r="CD458" s="223">
        <f t="shared" ca="1" si="931"/>
        <v>1.0697039585642258E-4</v>
      </c>
      <c r="CE458" s="223">
        <f t="shared" ca="1" si="932"/>
        <v>-1.1476386045485122E-4</v>
      </c>
      <c r="CF458" s="223">
        <f t="shared" ca="1" si="933"/>
        <v>5.9264386468929227E-5</v>
      </c>
      <c r="CG458" s="223">
        <f t="shared" ca="1" si="934"/>
        <v>2.8919742408793068E-5</v>
      </c>
      <c r="CH458" s="223">
        <f t="shared" ca="1" si="935"/>
        <v>-1.0115446462747903E-4</v>
      </c>
      <c r="CI458" s="223">
        <f t="shared" ca="1" si="936"/>
        <v>1.1760190945914622E-4</v>
      </c>
      <c r="CJ458" s="223">
        <f t="shared" ca="1" si="937"/>
        <v>-6.9191215123137927E-5</v>
      </c>
      <c r="CK458" s="223">
        <f t="shared" ca="1" si="938"/>
        <v>-1.7378838021544579E-5</v>
      </c>
      <c r="CL458" s="223">
        <f t="shared" ca="1" si="939"/>
        <v>9.436436060751754E-5</v>
      </c>
      <c r="CM458" s="223">
        <f t="shared" ca="1" si="940"/>
        <v>-1.1930738778760602E-4</v>
      </c>
      <c r="CN458" s="223">
        <f t="shared" ca="1" si="941"/>
        <v>7.8451694551948044E-5</v>
      </c>
      <c r="CO458" s="223">
        <f t="shared" ca="1" si="942"/>
        <v>5.6705659239093531E-6</v>
      </c>
      <c r="CP458" s="223">
        <f t="shared" ca="1" si="943"/>
        <v>-8.6665476210101149E-5</v>
      </c>
      <c r="CQ458" s="223">
        <f t="shared" ca="1" si="944"/>
        <v>1.198638707516193E-4</v>
      </c>
      <c r="CR458" s="223">
        <f t="shared" ca="1" si="945"/>
        <v>-8.6956641276164155E-5</v>
      </c>
      <c r="CS458" s="223">
        <f t="shared" ca="1" si="946"/>
        <v>6.0923168234197741E-6</v>
      </c>
      <c r="CT458" s="223">
        <f t="shared" ca="1" si="947"/>
        <v>7.8131955900610838E-5</v>
      </c>
      <c r="CU458" s="223">
        <f t="shared" ca="1" si="948"/>
        <v>-1.1926599911603741E-4</v>
      </c>
      <c r="CV458" s="223">
        <f t="shared" ca="1" si="949"/>
        <v>9.4624148009555249E-5</v>
      </c>
      <c r="CW458" s="223">
        <f t="shared" ca="1" si="950"/>
        <v>-1.7796527229336849E-5</v>
      </c>
      <c r="CX458" s="223">
        <f t="shared" ca="1" si="951"/>
        <v>-6.8845982144525819E-5</v>
      </c>
      <c r="CY458" s="223">
        <f t="shared" ca="1" si="952"/>
        <v>1.1751953071154089E-4</v>
      </c>
      <c r="CZ458" s="223">
        <f t="shared" ca="1" si="953"/>
        <v>-1.0138037247079139E-4</v>
      </c>
      <c r="DA458" s="223">
        <f t="shared" ca="1" si="954"/>
        <v>2.9329347349467409E-5</v>
      </c>
      <c r="DB458" s="223">
        <f t="shared" ca="1" si="955"/>
        <v>5.8896983945346817E-5</v>
      </c>
      <c r="DC458" s="223">
        <f t="shared" ca="1" si="956"/>
        <v>-1.1464128498358276E-4</v>
      </c>
      <c r="DD458" s="223">
        <f t="shared" ca="1" si="957"/>
        <v>1.071602485249868E-4</v>
      </c>
      <c r="DE458" s="223">
        <f t="shared" ca="1" si="958"/>
        <v>-4.057970982157041E-5</v>
      </c>
      <c r="DF458" s="223">
        <f t="shared" ca="1" si="959"/>
        <v>-4.8380775594407608E-5</v>
      </c>
      <c r="DG458" s="223">
        <f t="shared" ca="1" si="960"/>
        <v>1.1065898101193076E-4</v>
      </c>
      <c r="DH458" s="223">
        <f t="shared" ca="1" si="961"/>
        <v>-1.1190811280613585E-4</v>
      </c>
      <c r="DI458" s="223">
        <f t="shared" ca="1" si="962"/>
        <v>5.1439267504965749E-5</v>
      </c>
      <c r="DJ458" s="223">
        <f t="shared" ca="1" si="963"/>
        <v>3.7398633926875203E-5</v>
      </c>
      <c r="DK458" s="223">
        <f t="shared" ca="1" si="964"/>
        <v>-1.0561097056078299E-4</v>
      </c>
      <c r="DL458" s="223">
        <f t="shared" ca="1" si="965"/>
        <v>1.155782407857644E-4</v>
      </c>
      <c r="DM458" s="223">
        <f t="shared" ca="1" si="966"/>
        <v>-6.1803436922721328E-5</v>
      </c>
      <c r="DN458" s="223">
        <f t="shared" ca="1" si="967"/>
        <v>-2.6056322970454257E-5</v>
      </c>
      <c r="DO458" s="223">
        <f t="shared" ca="1" si="968"/>
        <v>9.9545868730302426E-5</v>
      </c>
      <c r="DP458" s="223">
        <f t="shared" ca="1" si="969"/>
        <v>-1.1813528712513203E-4</v>
      </c>
      <c r="DQ458" s="223">
        <f t="shared" ca="1" si="970"/>
        <v>7.1572405457721568E-5</v>
      </c>
      <c r="DR458" s="223">
        <f t="shared" ca="1" si="971"/>
        <v>1.4463075379986155E-5</v>
      </c>
      <c r="DS458" s="223">
        <f t="shared" ca="1" si="972"/>
        <v>-9.2522085766645474E-5</v>
      </c>
      <c r="DT458" s="223">
        <f t="shared" ca="1" si="973"/>
        <v>1.1955462607016865E-4</v>
      </c>
      <c r="DU458" s="223">
        <f t="shared" ca="1" si="974"/>
        <v>-8.0652092602701711E-5</v>
      </c>
      <c r="DV458" s="223">
        <f t="shared" ca="1" si="975"/>
        <v>-2.73054046729426E-6</v>
      </c>
      <c r="DW458" s="223">
        <f t="shared" ca="1" si="976"/>
        <v>8.460726453933442E-5</v>
      </c>
      <c r="DX458" s="223">
        <f t="shared" ca="1" si="977"/>
        <v>-1.1982258861094233E-4</v>
      </c>
      <c r="DY458" s="223">
        <f t="shared" ca="1" si="978"/>
        <v>8.8955056006999607E-5</v>
      </c>
      <c r="DZ458" s="223">
        <f t="shared" ca="1" si="979"/>
        <v>-9.0282910427697208E-6</v>
      </c>
      <c r="EA458" s="223">
        <f t="shared" ca="1" si="980"/>
        <v>-7.5877629103478776E-5</v>
      </c>
      <c r="EB458" s="223">
        <f t="shared" ca="1" si="981"/>
        <v>1.1893659412170332E-4</v>
      </c>
      <c r="EC458" s="223">
        <f t="shared" ca="1" si="982"/>
        <v>-9.6401333594174461E-5</v>
      </c>
      <c r="ED458" s="223">
        <f t="shared" ca="1" si="983"/>
        <v>2.0700175174719136E-5</v>
      </c>
      <c r="EE458" s="223">
        <f t="shared" ca="1" si="984"/>
        <v>6.6417250620425628E-5</v>
      </c>
      <c r="EF458" s="223">
        <f t="shared" ca="1" si="985"/>
        <v>-1.1690517521371536E-4</v>
      </c>
      <c r="EG458" s="223">
        <f t="shared" ca="1" si="986"/>
        <v>1.0291921364050383E-4</v>
      </c>
      <c r="EH458" s="223">
        <f t="shared" ca="1" si="987"/>
        <v>-3.2172705303869294E-5</v>
      </c>
      <c r="EI458" s="223">
        <f t="shared" ca="1" si="988"/>
        <v>-5.6317237706529641E-5</v>
      </c>
      <c r="EJ458" s="223">
        <f t="shared" ca="1" si="989"/>
        <v>1.1374789556155125E-4</v>
      </c>
      <c r="EK458" s="223">
        <f t="shared" ca="1" si="990"/>
        <v>-1.0844592539811046E-4</v>
      </c>
      <c r="EL458" s="223">
        <f t="shared" ca="1" si="991"/>
        <v>4.3335394693559958E-5</v>
      </c>
      <c r="EM458" s="223">
        <f t="shared" ca="1" si="992"/>
        <v>4.5674859007391989E-5</v>
      </c>
      <c r="EN458" s="223">
        <f t="shared" ca="1" si="993"/>
        <v>-1.0949516149420506E-4</v>
      </c>
      <c r="EO458" s="223">
        <f t="shared" ca="1" si="994"/>
        <v>1.1292824361156293E-4</v>
      </c>
      <c r="EP458" s="223">
        <f t="shared" ca="1" si="995"/>
        <v>-5.4080740542808794E-5</v>
      </c>
      <c r="EQ458" s="223">
        <f t="shared" ca="1" si="996"/>
        <v>-3.4592606447595589E-5</v>
      </c>
      <c r="ER458" s="223">
        <f t="shared" ca="1" si="997"/>
        <v>1.0418792916552291E-4</v>
      </c>
      <c r="ES458" s="223">
        <f t="shared" ca="1" si="998"/>
        <v>-1.1632300110617616E-4</v>
      </c>
      <c r="ET458" s="223">
        <f t="shared" ca="1" si="999"/>
        <v>6.4305259297096369E-5</v>
      </c>
      <c r="EU458" s="223">
        <f t="shared" ca="1" si="1000"/>
        <v>2.3177208177460075E-5</v>
      </c>
      <c r="EV458" s="223">
        <f t="shared" ca="1" si="1001"/>
        <v>-9.7877310124064421E-5</v>
      </c>
      <c r="EW458" s="223">
        <f t="shared" ca="1" si="1002"/>
        <v>1.1859750451151773E-4</v>
      </c>
      <c r="EX458" s="223">
        <f t="shared" ca="1" si="1003"/>
        <v>-7.3910483251516605E-5</v>
      </c>
      <c r="EY458" s="223">
        <f t="shared" ca="1" si="1004"/>
        <v>-1.1538600722631446E-5</v>
      </c>
      <c r="EZ458" s="223">
        <f t="shared" ca="1" si="1005"/>
        <v>9.0624079080926857E-5</v>
      </c>
      <c r="FA458" s="223">
        <f t="shared" ca="1" si="1006"/>
        <v>-1.1972984911642154E-4</v>
      </c>
      <c r="FB458" s="223">
        <f t="shared" ca="1" si="1007"/>
        <v>8.2803908848645024E-5</v>
      </c>
      <c r="FC458" s="223">
        <f t="shared" ca="1" si="1008"/>
        <v>-2.11129764803661E-7</v>
      </c>
      <c r="FD458" s="223">
        <f t="shared" ca="1" si="1009"/>
        <v>-8.2498088616083393E-5</v>
      </c>
      <c r="FE458" s="223">
        <f t="shared" ca="1" si="1010"/>
        <v>1.1970912982334146E-4</v>
      </c>
      <c r="FF458" s="223">
        <f t="shared" ca="1" si="1011"/>
        <v>-9.0899887538344791E-5</v>
      </c>
      <c r="FG458" s="223">
        <f t="shared" ca="1" si="1012"/>
        <v>1.1958826957181655E-5</v>
      </c>
      <c r="FH458" s="223">
        <f t="shared" ca="1" si="1013"/>
        <v>7.3577596459824759E-5</v>
      </c>
      <c r="FI458" s="223">
        <f t="shared" ca="1" si="1014"/>
        <v>-1.1853554617039517E-4</v>
      </c>
      <c r="FJ458" s="223">
        <f t="shared" ca="1" si="1015"/>
        <v>9.8120450620112638E-5</v>
      </c>
      <c r="FK458" s="223">
        <f t="shared" ca="1" si="1016"/>
        <v>-2.3591354108602238E-5</v>
      </c>
      <c r="FL458" s="223">
        <f t="shared" ca="1" si="1017"/>
        <v>-6.3948511828046951E-5</v>
      </c>
      <c r="FM458" s="223">
        <f t="shared" ca="1" si="1018"/>
        <v>1.1622040040970798E-4</v>
      </c>
      <c r="FN458" s="223">
        <f t="shared" ca="1" si="1019"/>
        <v>-1.0439606012431481E-4</v>
      </c>
      <c r="FO458" s="223">
        <f t="shared" ca="1" si="1020"/>
        <v>3.4996683623617623E-5</v>
      </c>
      <c r="FP458" s="223">
        <f t="shared" ca="1" si="1021"/>
        <v>5.3703568069558235E-5</v>
      </c>
      <c r="FQ458" s="223">
        <f t="shared" ca="1" si="1022"/>
        <v>-1.1278598866054235E-4</v>
      </c>
      <c r="FR458" s="223">
        <f t="shared" ca="1" si="1023"/>
        <v>1.0966627850083149E-4</v>
      </c>
      <c r="FS458" s="223">
        <f t="shared" ca="1" si="1024"/>
        <v>-4.6064975944197728E-5</v>
      </c>
      <c r="FT458" s="223">
        <f t="shared" ca="1" si="1025"/>
        <v>-4.2941429593203344E-5</v>
      </c>
      <c r="FU458" s="223">
        <f t="shared" ca="1" si="1026"/>
        <v>1.0826538618548028E-4</v>
      </c>
      <c r="FV458" s="223">
        <f t="shared" ca="1" si="1027"/>
        <v>-1.1388035066569634E-4</v>
      </c>
      <c r="FW458" s="223">
        <f t="shared" ca="1" si="1028"/>
        <v>5.6689637364758071E-5</v>
      </c>
      <c r="FX458" s="223">
        <f t="shared" ca="1" si="1029"/>
        <v>3.1765741675686285E-5</v>
      </c>
      <c r="FY458" s="223">
        <f t="shared" ca="1" si="1030"/>
        <v>-1.0270212885757448E-4</v>
      </c>
      <c r="FZ458" s="223">
        <f t="shared" ca="1" si="1031"/>
        <v>1.1699769280031888E-4</v>
      </c>
      <c r="GA458" s="223">
        <f t="shared" ca="1" si="1032"/>
        <v>-6.6768346587793603E-5</v>
      </c>
      <c r="GB458" s="223">
        <f t="shared" ca="1" si="1033"/>
        <v>-2.0284132300918086E-5</v>
      </c>
      <c r="GC458" s="223">
        <f t="shared" ca="1" si="1034"/>
        <v>9.6149793886072106E-5</v>
      </c>
      <c r="GD458" s="223">
        <f t="shared" ca="1" si="1035"/>
        <v>-1.1898828319583101E-4</v>
      </c>
      <c r="GE458" s="223">
        <f t="shared" ca="1" si="1036"/>
        <v>7.6204040133891996E-5</v>
      </c>
      <c r="GF458" s="223">
        <f t="shared" ca="1" si="1037"/>
        <v>8.607175643650707E-6</v>
      </c>
      <c r="GG458" s="223">
        <f t="shared" ca="1" si="1038"/>
        <v>-8.8671483838626897E-5</v>
      </c>
      <c r="GH458" s="223">
        <f t="shared" ca="1" si="1039"/>
        <v>1.1983295137855424E-4</v>
      </c>
      <c r="GI458" s="223">
        <f t="shared" ca="1" si="1040"/>
        <v>-8.4905847116140392E-5</v>
      </c>
      <c r="GJ458" s="223">
        <f t="shared" ca="1" si="1041"/>
        <v>3.1526728202191007E-6</v>
      </c>
      <c r="GK458" s="223">
        <f t="shared" ca="1" si="1042"/>
        <v>8.0339218929052354E-5</v>
      </c>
      <c r="GL458" s="223">
        <f t="shared" ca="1" si="1043"/>
        <v>-1.195235627321473E-4</v>
      </c>
      <c r="GM458" s="223">
        <f t="shared" ca="1" si="1044"/>
        <v>9.2789964376398137E-5</v>
      </c>
      <c r="GN458" s="223">
        <f t="shared" ca="1" si="1045"/>
        <v>-1.4882159321403937E-5</v>
      </c>
      <c r="GO458" s="223">
        <f t="shared" ca="1" si="1046"/>
        <v>-7.1233243423301495E-5</v>
      </c>
      <c r="GP458" s="223">
        <f t="shared" ca="1" si="1047"/>
        <v>1.1806309683840451E-4</v>
      </c>
      <c r="GQ458" s="223">
        <f t="shared" ca="1" si="1048"/>
        <v>-9.9780463555557326E-5</v>
      </c>
      <c r="GR458" s="223">
        <f t="shared" ca="1" si="1049"/>
        <v>2.6468322492914539E-5</v>
      </c>
      <c r="GS458" s="223">
        <f t="shared" ca="1" si="1050"/>
        <v>6.1441252843337721E-5</v>
      </c>
      <c r="GT458" s="223">
        <f t="shared" ca="1" si="1051"/>
        <v>-1.154656187822546E-4</v>
      </c>
      <c r="GU458" s="223">
        <f t="shared" ca="1" si="1052"/>
        <v>1.0581002232513037E-4</v>
      </c>
      <c r="GV458" s="223">
        <f t="shared" ca="1" si="1053"/>
        <v>-3.7799581249754852E-5</v>
      </c>
      <c r="GW458" s="223">
        <f t="shared" ca="1" si="1054"/>
        <v>-5.1057549411287558E-5</v>
      </c>
      <c r="GX458" s="223">
        <f t="shared" ca="1" si="1055"/>
        <v>1.117561436973018E-4</v>
      </c>
      <c r="GY458" s="223">
        <f t="shared" ca="1" si="1056"/>
        <v>-1.1082057273806715E-4</v>
      </c>
      <c r="GZ458" s="223">
        <f t="shared" ca="1" si="1057"/>
        <v>4.876680937580718E-5</v>
      </c>
      <c r="HA458" s="223">
        <f t="shared" ca="1" si="1058"/>
        <v>4.0182133867504859E-5</v>
      </c>
      <c r="HB458" s="223">
        <f t="shared" ca="1" si="1059"/>
        <v>-1.069703958564238E-4</v>
      </c>
      <c r="HC458" s="223">
        <f t="shared" ca="1" si="1060"/>
        <v>1.1476386045484947E-4</v>
      </c>
      <c r="HD458" s="223">
        <f t="shared" ca="1" si="1061"/>
        <v>-5.9264386468926875E-5</v>
      </c>
      <c r="HE458" s="223">
        <f t="shared" ca="1" si="1062"/>
        <v>-2.891974240879569E-5</v>
      </c>
      <c r="HF458" s="223">
        <f t="shared" ca="1" si="1063"/>
        <v>1.0115446462747865E-4</v>
      </c>
      <c r="HG458" s="223">
        <f t="shared" ca="1" si="1064"/>
        <v>-1.1760190945914569E-4</v>
      </c>
      <c r="HH458" s="223">
        <f t="shared" ca="1" si="1065"/>
        <v>6.9191215123135717E-5</v>
      </c>
      <c r="HI458" s="223">
        <f t="shared" ca="1" si="1066"/>
        <v>1.7378838021543877E-5</v>
      </c>
      <c r="HJ458" s="223">
        <f t="shared" ca="1" si="1067"/>
        <v>-9.4364360607519207E-5</v>
      </c>
      <c r="HK458" s="223">
        <f t="shared" ca="1" si="1068"/>
        <v>1.1930738778760577E-4</v>
      </c>
      <c r="HL458" s="223">
        <f t="shared" ca="1" si="1069"/>
        <v>-7.8451694551948586E-5</v>
      </c>
      <c r="HM458" s="223">
        <f t="shared" ca="1" si="1070"/>
        <v>-5.6705659239120501E-6</v>
      </c>
      <c r="HN458" s="223">
        <f t="shared" ca="1" si="1071"/>
        <v>8.6665476210103006E-5</v>
      </c>
      <c r="HO458" s="223">
        <f t="shared" ca="1" si="1072"/>
        <v>-1.1986387075161931E-4</v>
      </c>
      <c r="HP458" s="223">
        <f t="shared" ca="1" si="1073"/>
        <v>8.6956641276157622E-5</v>
      </c>
      <c r="HQ458" s="223">
        <f t="shared" ca="1" si="1074"/>
        <v>-6.0923168234204788E-6</v>
      </c>
      <c r="HR458" s="223">
        <f t="shared" ca="1" si="1075"/>
        <v>-7.8131955900610295E-5</v>
      </c>
      <c r="HS458" s="223">
        <f t="shared" ca="1" si="1076"/>
        <v>1.1926599911603767E-4</v>
      </c>
      <c r="HT458" s="223">
        <f t="shared" ca="1" si="1077"/>
        <v>-9.4624148009551495E-5</v>
      </c>
      <c r="HU458" s="223">
        <f t="shared" ca="1" si="1078"/>
        <v>1.7796527229330808E-5</v>
      </c>
      <c r="HV458" s="223">
        <f t="shared" ca="1" si="1079"/>
        <v>6.8845982144533611E-5</v>
      </c>
      <c r="HW458" s="223">
        <f t="shared" ca="1" si="1080"/>
        <v>-1.1751953071154074E-4</v>
      </c>
      <c r="HX458" s="223">
        <f t="shared" ca="1" si="1081"/>
        <v>1.0138037247079178E-4</v>
      </c>
      <c r="HY458" s="223">
        <f t="shared" ca="1" si="1082"/>
        <v>-2.9329347349464787E-5</v>
      </c>
      <c r="HZ458" s="223">
        <f t="shared" ca="1" si="1083"/>
        <v>-5.8896983945352143E-5</v>
      </c>
      <c r="IA458" s="223">
        <f t="shared" ca="1" si="1084"/>
        <v>1.1464128498358453E-4</v>
      </c>
      <c r="IB458" s="223">
        <f t="shared" ca="1" si="1085"/>
        <v>-1.0716024852498864E-4</v>
      </c>
      <c r="IC458" s="223">
        <f t="shared" ca="1" si="1086"/>
        <v>4.0579709821571061E-5</v>
      </c>
      <c r="ID458" s="223">
        <f t="shared" ca="1" si="1087"/>
        <v>4.8380775594410081E-5</v>
      </c>
      <c r="IE458" s="223">
        <f t="shared" ca="1" si="1088"/>
        <v>1.6380206126020296E-6</v>
      </c>
      <c r="IF458" s="223">
        <f t="shared" ca="1" si="1089"/>
        <v>1.1190811280613366E-4</v>
      </c>
      <c r="IG458" s="223">
        <f t="shared" ca="1" si="1090"/>
        <v>-5.1439267504957157E-5</v>
      </c>
      <c r="IH458" s="223">
        <f t="shared" ca="1" si="1091"/>
        <v>-3.7398633926871293E-5</v>
      </c>
      <c r="II458" s="223">
        <f t="shared" ca="1" si="1092"/>
        <v>1.0561097056078106E-4</v>
      </c>
      <c r="IJ458" s="223">
        <f t="shared" ca="1" si="1093"/>
        <v>-1.1557824078576369E-4</v>
      </c>
      <c r="IK458" s="223">
        <f t="shared" ca="1" si="1094"/>
        <v>6.1803436922719011E-5</v>
      </c>
      <c r="IL458" s="223">
        <f t="shared" ca="1" si="1095"/>
        <v>2.6056322970456893E-5</v>
      </c>
      <c r="IM458" s="223">
        <f t="shared" ca="1" si="1096"/>
        <v>-9.9545868730307725E-5</v>
      </c>
      <c r="IN458" s="223">
        <f t="shared" ca="1" si="1097"/>
        <v>1.1813528712513274E-4</v>
      </c>
      <c r="IO458" s="223">
        <f t="shared" ca="1" si="1098"/>
        <v>-7.1572405457719399E-5</v>
      </c>
      <c r="IP458" s="223">
        <f t="shared" ca="1" si="1099"/>
        <v>-1.4463075379988838E-5</v>
      </c>
      <c r="IQ458" s="223">
        <f t="shared" ca="1" si="1100"/>
        <v>9.2522085766647195E-5</v>
      </c>
      <c r="IR458" s="223">
        <f t="shared" ca="1" si="1101"/>
        <v>-1.1955462607016797E-4</v>
      </c>
      <c r="IS458" s="223">
        <f t="shared" ca="1" si="1102"/>
        <v>8.0652092602694663E-5</v>
      </c>
      <c r="IT458" s="223">
        <f t="shared" ca="1" si="1103"/>
        <v>2.7305404672901502E-6</v>
      </c>
      <c r="IU458" s="223">
        <f t="shared" ca="1" si="1104"/>
        <v>-8.460726453933633E-5</v>
      </c>
      <c r="IV458" s="223">
        <f t="shared" ca="1" si="1105"/>
        <v>1.198225886109424E-4</v>
      </c>
      <c r="IW458" s="223">
        <f t="shared" ca="1" si="1106"/>
        <v>-8.8955056006997804E-5</v>
      </c>
      <c r="IX458" s="223">
        <f t="shared" ca="1" si="1107"/>
        <v>9.0282910427602306E-6</v>
      </c>
      <c r="IY458" s="223">
        <f t="shared" ca="1" si="1108"/>
        <v>7.5877629103486135E-5</v>
      </c>
      <c r="IZ458" s="223">
        <f t="shared" ca="1" si="1109"/>
        <v>-1.189365941217028E-4</v>
      </c>
      <c r="JA458" s="223">
        <f t="shared" ca="1" si="1110"/>
        <v>9.6401333594172862E-5</v>
      </c>
      <c r="JB458" s="223">
        <f t="shared" ca="1" si="1111"/>
        <v>-2.0700175174716477E-5</v>
      </c>
    </row>
    <row r="459" spans="2:262">
      <c r="B459" s="230">
        <v>98</v>
      </c>
      <c r="C459" s="229">
        <f t="shared" si="1112"/>
        <v>1.9140625000000013E-3</v>
      </c>
      <c r="D459" s="226">
        <f t="shared" ca="1" si="855"/>
        <v>57.838739995875862</v>
      </c>
      <c r="E459" s="225">
        <f ca="1">CZ361</f>
        <v>-0.26126000412414052</v>
      </c>
      <c r="F459" s="224">
        <v>98</v>
      </c>
      <c r="G459" s="223">
        <f t="shared" ca="1" si="856"/>
        <v>-2.9183170388091435E-5</v>
      </c>
      <c r="H459" s="223">
        <f t="shared" ca="1" si="857"/>
        <v>1.6985767091406696E-4</v>
      </c>
      <c r="I459" s="223">
        <f t="shared" ca="1" si="858"/>
        <v>-2.2252929443980892E-4</v>
      </c>
      <c r="J459" s="223">
        <f t="shared" ca="1" si="859"/>
        <v>1.5990899136517588E-4</v>
      </c>
      <c r="K459" s="223">
        <f t="shared" ca="1" si="860"/>
        <v>-1.4440199772998237E-5</v>
      </c>
      <c r="L459" s="223">
        <f t="shared" ca="1" si="861"/>
        <v>-1.3851002682086923E-4</v>
      </c>
      <c r="M459" s="223">
        <f t="shared" ca="1" si="862"/>
        <v>2.1969852026473529E-4</v>
      </c>
      <c r="N459" s="223">
        <f t="shared" ca="1" si="863"/>
        <v>-1.8706170483708039E-4</v>
      </c>
      <c r="O459" s="223">
        <f t="shared" ca="1" si="864"/>
        <v>5.7508641154968722E-5</v>
      </c>
      <c r="P459" s="223">
        <f t="shared" ca="1" si="865"/>
        <v>1.0183952007426317E-4</v>
      </c>
      <c r="Q459" s="223">
        <f t="shared" ca="1" si="866"/>
        <v>-2.0842485516423757E-4</v>
      </c>
      <c r="R459" s="223">
        <f t="shared" ca="1" si="867"/>
        <v>2.0702574189750868E-4</v>
      </c>
      <c r="S459" s="223">
        <f t="shared" ca="1" si="868"/>
        <v>-9.8367057708571336E-5</v>
      </c>
      <c r="T459" s="223">
        <f t="shared" ca="1" si="869"/>
        <v>-6.1255377683465119E-5</v>
      </c>
      <c r="U459" s="223">
        <f t="shared" ca="1" si="870"/>
        <v>1.8914153976578327E-4</v>
      </c>
      <c r="V459" s="223">
        <f t="shared" ca="1" si="871"/>
        <v>-2.1903389579818941E-4</v>
      </c>
      <c r="W459" s="223">
        <f t="shared" ca="1" si="872"/>
        <v>1.3544528339931445E-4</v>
      </c>
      <c r="X459" s="223">
        <f t="shared" ca="1" si="873"/>
        <v>1.8317225480701582E-5</v>
      </c>
      <c r="Y459" s="223">
        <f t="shared" ca="1" si="874"/>
        <v>-1.6258962106592838E-4</v>
      </c>
      <c r="Z459" s="223">
        <f t="shared" ca="1" si="875"/>
        <v>2.2262469991896975E-4</v>
      </c>
      <c r="AA459" s="223">
        <f t="shared" ca="1" si="876"/>
        <v>-1.6731842280761321E-4</v>
      </c>
      <c r="AB459" s="223">
        <f t="shared" ca="1" si="877"/>
        <v>2.532484742486535E-5</v>
      </c>
      <c r="AC459" s="223">
        <f t="shared" ca="1" si="878"/>
        <v>1.297894744098188E-4</v>
      </c>
      <c r="AD459" s="223">
        <f t="shared" ca="1" si="879"/>
        <v>-2.1766016167123423E-4</v>
      </c>
      <c r="AE459" s="223">
        <f t="shared" ca="1" si="880"/>
        <v>1.9276160906066698E-4</v>
      </c>
      <c r="AF459" s="223">
        <f t="shared" ca="1" si="881"/>
        <v>-6.7993700646234306E-5</v>
      </c>
      <c r="AG459" s="223">
        <f t="shared" ca="1" si="882"/>
        <v>-9.2001591038917002E-5</v>
      </c>
      <c r="AH459" s="223">
        <f t="shared" ca="1" si="883"/>
        <v>2.0433106547569852E-4</v>
      </c>
      <c r="AI459" s="223">
        <f t="shared" ca="1" si="884"/>
        <v>-2.1079707477947545E-4</v>
      </c>
      <c r="AJ459" s="223">
        <f t="shared" ca="1" si="885"/>
        <v>1.0804959408307506E-4</v>
      </c>
      <c r="AK459" s="223">
        <f t="shared" ca="1" si="886"/>
        <v>5.0678138119474928E-5</v>
      </c>
      <c r="AL459" s="223">
        <f t="shared" ca="1" si="887"/>
        <v>-1.8314964102411285E-4</v>
      </c>
      <c r="AM459" s="223">
        <f t="shared" ca="1" si="888"/>
        <v>2.2073172713087076E-4</v>
      </c>
      <c r="AN459" s="223">
        <f t="shared" ca="1" si="889"/>
        <v>-1.4395320221421114E-4</v>
      </c>
      <c r="AO459" s="223">
        <f t="shared" ca="1" si="890"/>
        <v>-7.4071527727286637E-6</v>
      </c>
      <c r="AP459" s="223">
        <f t="shared" ca="1" si="891"/>
        <v>1.5492987857947235E-4</v>
      </c>
      <c r="AQ459" s="223">
        <f t="shared" ca="1" si="892"/>
        <v>-2.2218378299640516E-4</v>
      </c>
      <c r="AR459" s="223">
        <f t="shared" ca="1" si="893"/>
        <v>1.743247695141436E-4</v>
      </c>
      <c r="AS459" s="223">
        <f t="shared" ca="1" si="894"/>
        <v>-3.6148485301091326E-5</v>
      </c>
      <c r="AT459" s="223">
        <f t="shared" ca="1" si="895"/>
        <v>-1.2075624778669948E-4</v>
      </c>
      <c r="AU459" s="223">
        <f t="shared" ca="1" si="896"/>
        <v>2.1509744068348851E-4</v>
      </c>
      <c r="AV459" s="223">
        <f t="shared" ca="1" si="897"/>
        <v>-1.9799713368410442E-4</v>
      </c>
      <c r="AW459" s="223">
        <f t="shared" ca="1" si="898"/>
        <v>7.8314957357097605E-5</v>
      </c>
      <c r="AX459" s="223">
        <f t="shared" ca="1" si="899"/>
        <v>8.1942022112370524E-5</v>
      </c>
      <c r="AY459" s="223">
        <f t="shared" ca="1" si="900"/>
        <v>-1.9974502435314104E-4</v>
      </c>
      <c r="AZ459" s="223">
        <f t="shared" ca="1" si="901"/>
        <v>2.140605790446567E-4</v>
      </c>
      <c r="BA459" s="223">
        <f t="shared" ca="1" si="902"/>
        <v>-1.1747182952140461E-4</v>
      </c>
      <c r="BB459" s="223">
        <f t="shared" ca="1" si="903"/>
        <v>-3.9978810481875842E-5</v>
      </c>
      <c r="BC459" s="223">
        <f t="shared" ca="1" si="904"/>
        <v>1.7671651875520152E-4</v>
      </c>
      <c r="BD459" s="223">
        <f t="shared" ca="1" si="905"/>
        <v>-2.2189779639907809E-4</v>
      </c>
      <c r="BE459" s="223">
        <f t="shared" ca="1" si="906"/>
        <v>1.5211432515616489E-4</v>
      </c>
      <c r="BF459" s="223">
        <f t="shared" ca="1" si="907"/>
        <v>-3.5207644150621532E-6</v>
      </c>
      <c r="BG459" s="223">
        <f t="shared" ca="1" si="908"/>
        <v>-1.468968964452649E-4</v>
      </c>
      <c r="BH459" s="223">
        <f t="shared" ca="1" si="909"/>
        <v>2.2120760587960147E-4</v>
      </c>
      <c r="BI459" s="223">
        <f t="shared" ca="1" si="910"/>
        <v>-1.8091115258186811E-4</v>
      </c>
      <c r="BJ459" s="223">
        <f t="shared" ca="1" si="911"/>
        <v>4.6885038309993628E-5</v>
      </c>
      <c r="BK459" s="223">
        <f t="shared" ca="1" si="912"/>
        <v>1.1143210878566801E-4</v>
      </c>
      <c r="BL459" s="223">
        <f t="shared" ca="1" si="913"/>
        <v>-2.1201653112082704E-4</v>
      </c>
      <c r="BM459" s="223">
        <f t="shared" ca="1" si="914"/>
        <v>2.027556658699968E-4</v>
      </c>
      <c r="BN459" s="223">
        <f t="shared" ca="1" si="915"/>
        <v>-8.8447546476110473E-5</v>
      </c>
      <c r="BO459" s="223">
        <f t="shared" ca="1" si="916"/>
        <v>-7.1685047677278929E-5</v>
      </c>
      <c r="BP459" s="223">
        <f t="shared" ca="1" si="917"/>
        <v>1.9467777997131763E-4</v>
      </c>
      <c r="BQ459" s="223">
        <f t="shared" ca="1" si="918"/>
        <v>-2.1680839262542618E-4</v>
      </c>
      <c r="BR459" s="223">
        <f t="shared" ca="1" si="919"/>
        <v>1.2661106503310013E-4</v>
      </c>
      <c r="BS459" s="223">
        <f t="shared" ca="1" si="920"/>
        <v>2.9183170388095717E-5</v>
      </c>
      <c r="BT459" s="223">
        <f t="shared" ca="1" si="921"/>
        <v>-1.6985767091407011E-4</v>
      </c>
      <c r="BU459" s="223">
        <f t="shared" ca="1" si="922"/>
        <v>2.225292944398087E-4</v>
      </c>
      <c r="BV459" s="223">
        <f t="shared" ca="1" si="923"/>
        <v>-1.5990899136517165E-4</v>
      </c>
      <c r="BW459" s="223">
        <f t="shared" ca="1" si="924"/>
        <v>1.4440199772991393E-5</v>
      </c>
      <c r="BX459" s="223">
        <f t="shared" ca="1" si="925"/>
        <v>1.3851002682086999E-4</v>
      </c>
      <c r="BY459" s="223">
        <f t="shared" ca="1" si="926"/>
        <v>-2.1969852026473548E-4</v>
      </c>
      <c r="BZ459" s="223">
        <f t="shared" ca="1" si="927"/>
        <v>1.8706170483707925E-4</v>
      </c>
      <c r="CA459" s="223">
        <f t="shared" ca="1" si="928"/>
        <v>-5.750864115496593E-5</v>
      </c>
      <c r="CB459" s="223">
        <f t="shared" ca="1" si="929"/>
        <v>-1.0183952007426645E-4</v>
      </c>
      <c r="CC459" s="223">
        <f t="shared" ca="1" si="930"/>
        <v>2.0842485516423887E-4</v>
      </c>
      <c r="CD459" s="223">
        <f t="shared" ca="1" si="931"/>
        <v>-2.0702574189750703E-4</v>
      </c>
      <c r="CE459" s="223">
        <f t="shared" ca="1" si="932"/>
        <v>9.8367057708566592E-5</v>
      </c>
      <c r="CF459" s="223">
        <f t="shared" ca="1" si="933"/>
        <v>6.1255377683470174E-5</v>
      </c>
      <c r="CG459" s="223">
        <f t="shared" ca="1" si="934"/>
        <v>-1.8914153976578693E-4</v>
      </c>
      <c r="CH459" s="223">
        <f t="shared" ca="1" si="935"/>
        <v>2.190338957981893E-4</v>
      </c>
      <c r="CI459" s="223">
        <f t="shared" ca="1" si="936"/>
        <v>-1.3544528339931399E-4</v>
      </c>
      <c r="CJ459" s="223">
        <f t="shared" ca="1" si="937"/>
        <v>-1.831722548070371E-5</v>
      </c>
      <c r="CK459" s="223">
        <f t="shared" ca="1" si="938"/>
        <v>1.6258962106592984E-4</v>
      </c>
      <c r="CL459" s="223">
        <f t="shared" ca="1" si="939"/>
        <v>-2.2262469991896978E-4</v>
      </c>
      <c r="CM459" s="223">
        <f t="shared" ca="1" si="940"/>
        <v>1.6731842280761077E-4</v>
      </c>
      <c r="CN459" s="223">
        <f t="shared" ca="1" si="941"/>
        <v>-2.532484742486165E-5</v>
      </c>
      <c r="CO459" s="223">
        <f t="shared" ca="1" si="942"/>
        <v>-1.2978947440982311E-4</v>
      </c>
      <c r="CP459" s="223">
        <f t="shared" ca="1" si="943"/>
        <v>2.1766016167123532E-4</v>
      </c>
      <c r="CQ459" s="223">
        <f t="shared" ca="1" si="944"/>
        <v>-1.9276160906066435E-4</v>
      </c>
      <c r="CR459" s="223">
        <f t="shared" ca="1" si="945"/>
        <v>6.7993700646227774E-5</v>
      </c>
      <c r="CS459" s="223">
        <f t="shared" ca="1" si="946"/>
        <v>9.2001591038917517E-5</v>
      </c>
      <c r="CT459" s="223">
        <f t="shared" ca="1" si="947"/>
        <v>-2.0433106547569873E-4</v>
      </c>
      <c r="CU459" s="223">
        <f t="shared" ca="1" si="948"/>
        <v>2.1079707477947529E-4</v>
      </c>
      <c r="CV459" s="223">
        <f t="shared" ca="1" si="949"/>
        <v>-1.0804959408307181E-4</v>
      </c>
      <c r="CW459" s="223">
        <f t="shared" ca="1" si="950"/>
        <v>-5.0678138119478533E-5</v>
      </c>
      <c r="CX459" s="223">
        <f t="shared" ca="1" si="951"/>
        <v>1.8314964102411496E-4</v>
      </c>
      <c r="CY459" s="223">
        <f t="shared" ca="1" si="952"/>
        <v>-2.2073172713087027E-4</v>
      </c>
      <c r="CZ459" s="223">
        <f t="shared" ca="1" si="953"/>
        <v>1.4395320221420832E-4</v>
      </c>
      <c r="DA459" s="223">
        <f t="shared" ca="1" si="954"/>
        <v>7.4071527727355213E-6</v>
      </c>
      <c r="DB459" s="223">
        <f t="shared" ca="1" si="955"/>
        <v>-1.5492987857947731E-4</v>
      </c>
      <c r="DC459" s="223">
        <f t="shared" ca="1" si="956"/>
        <v>2.221837829964056E-4</v>
      </c>
      <c r="DD459" s="223">
        <f t="shared" ca="1" si="957"/>
        <v>-1.7432476951414328E-4</v>
      </c>
      <c r="DE459" s="223">
        <f t="shared" ca="1" si="958"/>
        <v>3.614848530109077E-5</v>
      </c>
      <c r="DF459" s="223">
        <f t="shared" ca="1" si="959"/>
        <v>1.2075624778670259E-4</v>
      </c>
      <c r="DG459" s="223">
        <f t="shared" ca="1" si="960"/>
        <v>-2.1509744068348946E-4</v>
      </c>
      <c r="DH459" s="223">
        <f t="shared" ca="1" si="961"/>
        <v>1.9799713368410268E-4</v>
      </c>
      <c r="DI459" s="223">
        <f t="shared" ca="1" si="962"/>
        <v>-7.8314957357094136E-5</v>
      </c>
      <c r="DJ459" s="223">
        <f t="shared" ca="1" si="963"/>
        <v>-8.1942022112373966E-5</v>
      </c>
      <c r="DK459" s="223">
        <f t="shared" ca="1" si="964"/>
        <v>1.9974502435314266E-4</v>
      </c>
      <c r="DL459" s="223">
        <f t="shared" ca="1" si="965"/>
        <v>-2.140605790446548E-4</v>
      </c>
      <c r="DM459" s="223">
        <f t="shared" ca="1" si="966"/>
        <v>1.1747182952139877E-4</v>
      </c>
      <c r="DN459" s="223">
        <f t="shared" ca="1" si="967"/>
        <v>3.9978810481882632E-5</v>
      </c>
      <c r="DO459" s="223">
        <f t="shared" ca="1" si="968"/>
        <v>-1.767165187552057E-4</v>
      </c>
      <c r="DP459" s="223">
        <f t="shared" ca="1" si="969"/>
        <v>2.2189779639907752E-4</v>
      </c>
      <c r="DQ459" s="223">
        <f t="shared" ca="1" si="970"/>
        <v>-1.5211432515615755E-4</v>
      </c>
      <c r="DR459" s="223">
        <f t="shared" ca="1" si="971"/>
        <v>3.5207644150521107E-6</v>
      </c>
      <c r="DS459" s="223">
        <f t="shared" ca="1" si="972"/>
        <v>1.4689689644527249E-4</v>
      </c>
      <c r="DT459" s="223">
        <f t="shared" ca="1" si="973"/>
        <v>-2.2120760587960117E-4</v>
      </c>
      <c r="DU459" s="223">
        <f t="shared" ca="1" si="974"/>
        <v>1.8091115258186963E-4</v>
      </c>
      <c r="DV459" s="223">
        <f t="shared" ca="1" si="975"/>
        <v>-4.6885038309996189E-5</v>
      </c>
      <c r="DW459" s="223">
        <f t="shared" ca="1" si="976"/>
        <v>-1.1143210878566572E-4</v>
      </c>
      <c r="DX459" s="223">
        <f t="shared" ca="1" si="977"/>
        <v>2.1201653112082623E-4</v>
      </c>
      <c r="DY459" s="223">
        <f t="shared" ca="1" si="978"/>
        <v>-2.0275566586999526E-4</v>
      </c>
      <c r="DZ459" s="223">
        <f t="shared" ca="1" si="979"/>
        <v>8.8447546476107085E-5</v>
      </c>
      <c r="EA459" s="223">
        <f t="shared" ca="1" si="980"/>
        <v>7.1685047677282426E-5</v>
      </c>
      <c r="EB459" s="223">
        <f t="shared" ca="1" si="981"/>
        <v>-1.9467777997131944E-4</v>
      </c>
      <c r="EC459" s="223">
        <f t="shared" ca="1" si="982"/>
        <v>2.1680839262542531E-4</v>
      </c>
      <c r="ED459" s="223">
        <f t="shared" ca="1" si="983"/>
        <v>-1.266110650330971E-4</v>
      </c>
      <c r="EE459" s="223">
        <f t="shared" ca="1" si="984"/>
        <v>-2.9183170388099404E-5</v>
      </c>
      <c r="EF459" s="223">
        <f t="shared" ca="1" si="985"/>
        <v>1.6985767091407249E-4</v>
      </c>
      <c r="EG459" s="223">
        <f t="shared" ca="1" si="986"/>
        <v>-2.2252929443980859E-4</v>
      </c>
      <c r="EH459" s="223">
        <f t="shared" ca="1" si="987"/>
        <v>1.5990899136516905E-4</v>
      </c>
      <c r="EI459" s="223">
        <f t="shared" ca="1" si="988"/>
        <v>-1.444019977298768E-5</v>
      </c>
      <c r="EJ459" s="223">
        <f t="shared" ca="1" si="989"/>
        <v>-1.3851002682087782E-4</v>
      </c>
      <c r="EK459" s="223">
        <f t="shared" ca="1" si="990"/>
        <v>2.1969852026473713E-4</v>
      </c>
      <c r="EL459" s="223">
        <f t="shared" ca="1" si="991"/>
        <v>-1.8706170483707383E-4</v>
      </c>
      <c r="EM459" s="223">
        <f t="shared" ca="1" si="992"/>
        <v>5.7508641154956213E-5</v>
      </c>
      <c r="EN459" s="223">
        <f t="shared" ca="1" si="993"/>
        <v>1.0183952007427539E-4</v>
      </c>
      <c r="EO459" s="223">
        <f t="shared" ca="1" si="994"/>
        <v>-2.0842485516423795E-4</v>
      </c>
      <c r="EP459" s="223">
        <f t="shared" ca="1" si="995"/>
        <v>2.07025741897508E-4</v>
      </c>
      <c r="EQ459" s="223">
        <f t="shared" ca="1" si="996"/>
        <v>-9.836705770856891E-5</v>
      </c>
      <c r="ER459" s="223">
        <f t="shared" ca="1" si="997"/>
        <v>-6.1255377683467667E-5</v>
      </c>
      <c r="ES459" s="223">
        <f t="shared" ca="1" si="998"/>
        <v>1.8914153976578552E-4</v>
      </c>
      <c r="ET459" s="223">
        <f t="shared" ca="1" si="999"/>
        <v>-2.1903389579818865E-4</v>
      </c>
      <c r="EU459" s="223">
        <f t="shared" ca="1" si="1000"/>
        <v>1.3544528339931106E-4</v>
      </c>
      <c r="EV459" s="223">
        <f t="shared" ca="1" si="1001"/>
        <v>1.831722548070741E-5</v>
      </c>
      <c r="EW459" s="223">
        <f t="shared" ca="1" si="1002"/>
        <v>-1.6258962106593236E-4</v>
      </c>
      <c r="EX459" s="223">
        <f t="shared" ca="1" si="1003"/>
        <v>2.2262469991896983E-4</v>
      </c>
      <c r="EY459" s="223">
        <f t="shared" ca="1" si="1004"/>
        <v>-1.673184228076083E-4</v>
      </c>
      <c r="EZ459" s="223">
        <f t="shared" ca="1" si="1005"/>
        <v>2.5324847424857964E-5</v>
      </c>
      <c r="FA459" s="223">
        <f t="shared" ca="1" si="1006"/>
        <v>1.2978947440982612E-4</v>
      </c>
      <c r="FB459" s="223">
        <f t="shared" ca="1" si="1007"/>
        <v>-2.176601616712361E-4</v>
      </c>
      <c r="FC459" s="223">
        <f t="shared" ca="1" si="1008"/>
        <v>1.9276160906066248E-4</v>
      </c>
      <c r="FD459" s="223">
        <f t="shared" ca="1" si="1009"/>
        <v>-6.7993700646224237E-5</v>
      </c>
      <c r="FE459" s="223">
        <f t="shared" ca="1" si="1010"/>
        <v>-9.2001591038926638E-5</v>
      </c>
      <c r="FF459" s="223">
        <f t="shared" ca="1" si="1011"/>
        <v>2.0433106547570272E-4</v>
      </c>
      <c r="FG459" s="223">
        <f t="shared" ca="1" si="1012"/>
        <v>-2.1079707477947204E-4</v>
      </c>
      <c r="FH459" s="223">
        <f t="shared" ca="1" si="1013"/>
        <v>1.0804959408306304E-4</v>
      </c>
      <c r="FI459" s="223">
        <f t="shared" ca="1" si="1014"/>
        <v>5.0678138119488318E-5</v>
      </c>
      <c r="FJ459" s="223">
        <f t="shared" ca="1" si="1015"/>
        <v>-1.8314964102411347E-4</v>
      </c>
      <c r="FK459" s="223">
        <f t="shared" ca="1" si="1016"/>
        <v>2.207317271308706E-4</v>
      </c>
      <c r="FL459" s="223">
        <f t="shared" ca="1" si="1017"/>
        <v>-1.439532022142103E-4</v>
      </c>
      <c r="FM459" s="223">
        <f t="shared" ca="1" si="1018"/>
        <v>-7.4071527727329056E-6</v>
      </c>
      <c r="FN459" s="223">
        <f t="shared" ca="1" si="1019"/>
        <v>1.5492987857947541E-4</v>
      </c>
      <c r="FO459" s="223">
        <f t="shared" ca="1" si="1020"/>
        <v>-2.2218378299640543E-4</v>
      </c>
      <c r="FP459" s="223">
        <f t="shared" ca="1" si="1021"/>
        <v>1.7432476951414097E-4</v>
      </c>
      <c r="FQ459" s="223">
        <f t="shared" ca="1" si="1022"/>
        <v>-3.6148485301087124E-5</v>
      </c>
      <c r="FR459" s="223">
        <f t="shared" ca="1" si="1023"/>
        <v>-1.207562477867057E-4</v>
      </c>
      <c r="FS459" s="223">
        <f t="shared" ca="1" si="1024"/>
        <v>2.1509744068349044E-4</v>
      </c>
      <c r="FT459" s="223">
        <f t="shared" ca="1" si="1025"/>
        <v>-1.97997133684101E-4</v>
      </c>
      <c r="FU459" s="223">
        <f t="shared" ca="1" si="1026"/>
        <v>7.8314957357090666E-5</v>
      </c>
      <c r="FV459" s="223">
        <f t="shared" ca="1" si="1027"/>
        <v>8.1942022112377422E-5</v>
      </c>
      <c r="FW459" s="223">
        <f t="shared" ca="1" si="1028"/>
        <v>-1.9974502435314432E-4</v>
      </c>
      <c r="FX459" s="223">
        <f t="shared" ca="1" si="1029"/>
        <v>2.1406057904465377E-4</v>
      </c>
      <c r="FY459" s="223">
        <f t="shared" ca="1" si="1030"/>
        <v>-1.1747182952139563E-4</v>
      </c>
      <c r="FZ459" s="223">
        <f t="shared" ca="1" si="1031"/>
        <v>-3.9978810481886251E-5</v>
      </c>
      <c r="GA459" s="223">
        <f t="shared" ca="1" si="1032"/>
        <v>1.7671651875520797E-4</v>
      </c>
      <c r="GB459" s="223">
        <f t="shared" ca="1" si="1033"/>
        <v>-2.218977963990772E-4</v>
      </c>
      <c r="GC459" s="223">
        <f t="shared" ca="1" si="1034"/>
        <v>1.5211432515615486E-4</v>
      </c>
      <c r="GD459" s="223">
        <f t="shared" ca="1" si="1035"/>
        <v>-3.5207644150483838E-6</v>
      </c>
      <c r="GE459" s="223">
        <f t="shared" ca="1" si="1036"/>
        <v>-1.4689689644527525E-4</v>
      </c>
      <c r="GF459" s="223">
        <f t="shared" ca="1" si="1037"/>
        <v>2.2120760587960157E-4</v>
      </c>
      <c r="GG459" s="223">
        <f t="shared" ca="1" si="1038"/>
        <v>-1.8091115258186749E-4</v>
      </c>
      <c r="GH459" s="223">
        <f t="shared" ca="1" si="1039"/>
        <v>4.6885038309992571E-5</v>
      </c>
      <c r="GI459" s="223">
        <f t="shared" ca="1" si="1040"/>
        <v>1.1143210878566896E-4</v>
      </c>
      <c r="GJ459" s="223">
        <f t="shared" ca="1" si="1041"/>
        <v>-2.120165311208274E-4</v>
      </c>
      <c r="GK459" s="223">
        <f t="shared" ca="1" si="1042"/>
        <v>2.0275566586999374E-4</v>
      </c>
      <c r="GL459" s="223">
        <f t="shared" ca="1" si="1043"/>
        <v>-8.8447546476103669E-5</v>
      </c>
      <c r="GM459" s="223">
        <f t="shared" ca="1" si="1044"/>
        <v>-7.168504767728595E-5</v>
      </c>
      <c r="GN459" s="223">
        <f t="shared" ca="1" si="1045"/>
        <v>1.9467777997132126E-4</v>
      </c>
      <c r="GO459" s="223">
        <f t="shared" ca="1" si="1046"/>
        <v>-2.1680839262542447E-4</v>
      </c>
      <c r="GP459" s="223">
        <f t="shared" ca="1" si="1047"/>
        <v>1.2661106503309403E-4</v>
      </c>
      <c r="GQ459" s="223">
        <f t="shared" ca="1" si="1048"/>
        <v>2.9183170388103063E-5</v>
      </c>
      <c r="GR459" s="223">
        <f t="shared" ca="1" si="1049"/>
        <v>-1.6985767091407493E-4</v>
      </c>
      <c r="GS459" s="223">
        <f t="shared" ca="1" si="1050"/>
        <v>2.2252929443980846E-4</v>
      </c>
      <c r="GT459" s="223">
        <f t="shared" ca="1" si="1051"/>
        <v>-1.5990899136516647E-4</v>
      </c>
      <c r="GU459" s="223">
        <f t="shared" ca="1" si="1052"/>
        <v>1.4440199772983953E-5</v>
      </c>
      <c r="GV459" s="223">
        <f t="shared" ca="1" si="1053"/>
        <v>1.3851002682088075E-4</v>
      </c>
      <c r="GW459" s="223">
        <f t="shared" ca="1" si="1054"/>
        <v>-2.1969852026473773E-4</v>
      </c>
      <c r="GX459" s="223">
        <f t="shared" ca="1" si="1055"/>
        <v>1.8706170483707179E-4</v>
      </c>
      <c r="GY459" s="223">
        <f t="shared" ca="1" si="1056"/>
        <v>-5.7508641154952635E-5</v>
      </c>
      <c r="GZ459" s="223">
        <f t="shared" ca="1" si="1057"/>
        <v>-1.018395200742787E-4</v>
      </c>
      <c r="HA459" s="223">
        <f t="shared" ca="1" si="1058"/>
        <v>2.0842485516423928E-4</v>
      </c>
      <c r="HB459" s="223">
        <f t="shared" ca="1" si="1059"/>
        <v>-2.0702574189750662E-4</v>
      </c>
      <c r="HC459" s="223">
        <f t="shared" ca="1" si="1060"/>
        <v>9.8367057708565589E-5</v>
      </c>
      <c r="HD459" s="223">
        <f t="shared" ca="1" si="1061"/>
        <v>6.1255377683471231E-5</v>
      </c>
      <c r="HE459" s="223">
        <f t="shared" ca="1" si="1062"/>
        <v>-1.891415397657875E-4</v>
      </c>
      <c r="HF459" s="223">
        <f t="shared" ca="1" si="1063"/>
        <v>2.1903389579818798E-4</v>
      </c>
      <c r="HG459" s="223">
        <f t="shared" ca="1" si="1064"/>
        <v>-1.3544528339930813E-4</v>
      </c>
      <c r="HH459" s="223">
        <f t="shared" ca="1" si="1065"/>
        <v>-1.8317225480711096E-5</v>
      </c>
      <c r="HI459" s="223">
        <f t="shared" ca="1" si="1066"/>
        <v>1.6258962106593491E-4</v>
      </c>
      <c r="HJ459" s="223">
        <f t="shared" ca="1" si="1067"/>
        <v>-2.2262469991896991E-4</v>
      </c>
      <c r="HK459" s="223">
        <f t="shared" ca="1" si="1068"/>
        <v>1.6731842280759754E-4</v>
      </c>
      <c r="HL459" s="223">
        <f t="shared" ca="1" si="1069"/>
        <v>-2.5324847424854291E-5</v>
      </c>
      <c r="HM459" s="223">
        <f t="shared" ca="1" si="1070"/>
        <v>-1.2978947440981888E-4</v>
      </c>
      <c r="HN459" s="223">
        <f t="shared" ca="1" si="1071"/>
        <v>2.1766016167123689E-4</v>
      </c>
      <c r="HO459" s="223">
        <f t="shared" ca="1" si="1072"/>
        <v>-1.9276160906066698E-4</v>
      </c>
      <c r="HP459" s="223">
        <f t="shared" ca="1" si="1073"/>
        <v>6.79937006462207E-5</v>
      </c>
      <c r="HQ459" s="223">
        <f t="shared" ca="1" si="1074"/>
        <v>9.2001591038918493E-5</v>
      </c>
      <c r="HR459" s="223">
        <f t="shared" ca="1" si="1075"/>
        <v>-2.0433106547570418E-4</v>
      </c>
      <c r="HS459" s="223">
        <f t="shared" ca="1" si="1076"/>
        <v>2.1079707477947494E-4</v>
      </c>
      <c r="HT459" s="223">
        <f t="shared" ca="1" si="1077"/>
        <v>-1.0804959408305979E-4</v>
      </c>
      <c r="HU459" s="223">
        <f t="shared" ca="1" si="1078"/>
        <v>-5.0678138119479604E-5</v>
      </c>
      <c r="HV459" s="223">
        <f t="shared" ca="1" si="1079"/>
        <v>1.8314964102412277E-4</v>
      </c>
      <c r="HW459" s="223">
        <f t="shared" ca="1" si="1080"/>
        <v>-2.2073172713087011E-4</v>
      </c>
      <c r="HX459" s="223">
        <f t="shared" ca="1" si="1081"/>
        <v>1.4395320221419783E-4</v>
      </c>
      <c r="HY459" s="223">
        <f t="shared" ca="1" si="1082"/>
        <v>7.4071527727366326E-6</v>
      </c>
      <c r="HZ459" s="223">
        <f t="shared" ca="1" si="1083"/>
        <v>-1.5492987857948718E-4</v>
      </c>
      <c r="IA459" s="223">
        <f t="shared" ca="1" si="1084"/>
        <v>2.2218378299640565E-4</v>
      </c>
      <c r="IB459" s="223">
        <f t="shared" ca="1" si="1085"/>
        <v>-1.7432476951413078E-4</v>
      </c>
      <c r="IC459" s="223">
        <f t="shared" ca="1" si="1086"/>
        <v>3.6148485301083465E-5</v>
      </c>
      <c r="ID459" s="223">
        <f t="shared" ca="1" si="1087"/>
        <v>1.2075624778671948E-4</v>
      </c>
      <c r="IE459" s="223">
        <f t="shared" ca="1" si="1088"/>
        <v>-1.7835891576201742E-4</v>
      </c>
      <c r="IF459" s="223">
        <f t="shared" ca="1" si="1089"/>
        <v>1.9799713368409352E-4</v>
      </c>
      <c r="IG459" s="223">
        <f t="shared" ca="1" si="1090"/>
        <v>-7.8314957357087183E-5</v>
      </c>
      <c r="IH459" s="223">
        <f t="shared" ca="1" si="1091"/>
        <v>-8.1942022112369101E-5</v>
      </c>
      <c r="II459" s="223">
        <f t="shared" ca="1" si="1092"/>
        <v>1.9974502435314594E-4</v>
      </c>
      <c r="IJ459" s="223">
        <f t="shared" ca="1" si="1093"/>
        <v>-2.1406057904465624E-4</v>
      </c>
      <c r="IK459" s="223">
        <f t="shared" ca="1" si="1094"/>
        <v>1.1747182952139247E-4</v>
      </c>
      <c r="IL459" s="223">
        <f t="shared" ca="1" si="1095"/>
        <v>3.9978810481877455E-5</v>
      </c>
      <c r="IM459" s="223">
        <f t="shared" ca="1" si="1096"/>
        <v>-1.7671651875521022E-4</v>
      </c>
      <c r="IN459" s="223">
        <f t="shared" ca="1" si="1097"/>
        <v>2.2189779639907796E-4</v>
      </c>
      <c r="IO459" s="223">
        <f t="shared" ca="1" si="1098"/>
        <v>-1.5211432515615215E-4</v>
      </c>
      <c r="IP459" s="223">
        <f t="shared" ca="1" si="1099"/>
        <v>3.520764415057342E-6</v>
      </c>
      <c r="IQ459" s="223">
        <f t="shared" ca="1" si="1100"/>
        <v>1.4689689644527805E-4</v>
      </c>
      <c r="IR459" s="223">
        <f t="shared" ca="1" si="1101"/>
        <v>-2.2120760587960201E-4</v>
      </c>
      <c r="IS459" s="223">
        <f t="shared" ca="1" si="1102"/>
        <v>1.8091115258185795E-4</v>
      </c>
      <c r="IT459" s="223">
        <f t="shared" ca="1" si="1103"/>
        <v>-4.6885038309988925E-5</v>
      </c>
      <c r="IU459" s="223">
        <f t="shared" ca="1" si="1104"/>
        <v>-1.1143210878568311E-4</v>
      </c>
      <c r="IV459" s="223">
        <f t="shared" ca="1" si="1105"/>
        <v>2.1201653112082851E-4</v>
      </c>
      <c r="IW459" s="223">
        <f t="shared" ca="1" si="1106"/>
        <v>-2.0275566586998699E-4</v>
      </c>
      <c r="IX459" s="223">
        <f t="shared" ca="1" si="1107"/>
        <v>8.8447546476100281E-5</v>
      </c>
      <c r="IY459" s="223">
        <f t="shared" ca="1" si="1108"/>
        <v>7.1685047677301454E-5</v>
      </c>
      <c r="IZ459" s="223">
        <f t="shared" ca="1" si="1109"/>
        <v>-1.9467777997132302E-4</v>
      </c>
      <c r="JA459" s="223">
        <f t="shared" ca="1" si="1110"/>
        <v>2.1680839262542076E-4</v>
      </c>
      <c r="JB459" s="223">
        <f t="shared" ca="1" si="1111"/>
        <v>-1.26611065033091E-4</v>
      </c>
    </row>
    <row r="460" spans="2:262">
      <c r="B460" s="230">
        <v>99</v>
      </c>
      <c r="C460" s="229">
        <f t="shared" si="1112"/>
        <v>1.9335937500000013E-3</v>
      </c>
      <c r="D460" s="226">
        <f t="shared" ca="1" si="855"/>
        <v>57.841508368754617</v>
      </c>
      <c r="E460" s="225">
        <f ca="1">DA361</f>
        <v>-0.2584916312453816</v>
      </c>
      <c r="F460" s="224">
        <v>99</v>
      </c>
      <c r="G460" s="223">
        <f t="shared" ca="1" si="856"/>
        <v>-9.8923850151264492E-6</v>
      </c>
      <c r="H460" s="223">
        <f t="shared" ca="1" si="857"/>
        <v>3.4465673103180382E-4</v>
      </c>
      <c r="I460" s="223">
        <f t="shared" ca="1" si="858"/>
        <v>-5.1206186647544929E-4</v>
      </c>
      <c r="J460" s="223">
        <f t="shared" ca="1" si="859"/>
        <v>4.3081881947586121E-4</v>
      </c>
      <c r="K460" s="223">
        <f t="shared" ca="1" si="860"/>
        <v>-1.403777762217551E-4</v>
      </c>
      <c r="L460" s="223">
        <f t="shared" ca="1" si="861"/>
        <v>-2.182282314598193E-4</v>
      </c>
      <c r="M460" s="223">
        <f t="shared" ca="1" si="862"/>
        <v>4.7086647105943567E-4</v>
      </c>
      <c r="N460" s="223">
        <f t="shared" ca="1" si="863"/>
        <v>-4.9486028335916899E-4</v>
      </c>
      <c r="O460" s="223">
        <f t="shared" ca="1" si="864"/>
        <v>2.7855869762910107E-4</v>
      </c>
      <c r="P460" s="223">
        <f t="shared" ca="1" si="865"/>
        <v>7.3006063127008719E-5</v>
      </c>
      <c r="Q460" s="223">
        <f t="shared" ca="1" si="866"/>
        <v>-3.8912037132586477E-4</v>
      </c>
      <c r="R460" s="223">
        <f t="shared" ca="1" si="867"/>
        <v>5.1628471192065708E-4</v>
      </c>
      <c r="S460" s="223">
        <f t="shared" ca="1" si="868"/>
        <v>-3.9275033103888313E-4</v>
      </c>
      <c r="T460" s="223">
        <f t="shared" ca="1" si="869"/>
        <v>7.850333834132794E-5</v>
      </c>
      <c r="U460" s="223">
        <f t="shared" ca="1" si="870"/>
        <v>2.7386348649419264E-4</v>
      </c>
      <c r="V460" s="223">
        <f t="shared" ca="1" si="871"/>
        <v>-4.9324704775835157E-4</v>
      </c>
      <c r="W460" s="223">
        <f t="shared" ca="1" si="872"/>
        <v>4.7311856965746759E-4</v>
      </c>
      <c r="X460" s="223">
        <f t="shared" ca="1" si="873"/>
        <v>-2.2325208502390608E-4</v>
      </c>
      <c r="Y460" s="223">
        <f t="shared" ca="1" si="874"/>
        <v>-1.3502166209522861E-4</v>
      </c>
      <c r="Z460" s="223">
        <f t="shared" ca="1" si="875"/>
        <v>4.2773127904093884E-4</v>
      </c>
      <c r="AA460" s="223">
        <f t="shared" ca="1" si="876"/>
        <v>-5.1274215473943628E-4</v>
      </c>
      <c r="AB460" s="223">
        <f t="shared" ca="1" si="877"/>
        <v>3.4877451205005686E-4</v>
      </c>
      <c r="AC460" s="223">
        <f t="shared" ca="1" si="878"/>
        <v>-1.5448137181134662E-5</v>
      </c>
      <c r="AD460" s="223">
        <f t="shared" ca="1" si="879"/>
        <v>-3.253795797788522E-4</v>
      </c>
      <c r="AE460" s="223">
        <f t="shared" ca="1" si="880"/>
        <v>5.0820872974335679E-4</v>
      </c>
      <c r="AF460" s="223">
        <f t="shared" ca="1" si="881"/>
        <v>-4.4426071228813356E-4</v>
      </c>
      <c r="AG460" s="223">
        <f t="shared" ca="1" si="882"/>
        <v>1.6458755325633652E-4</v>
      </c>
      <c r="AH460" s="223">
        <f t="shared" ca="1" si="883"/>
        <v>1.9500640958702322E-4</v>
      </c>
      <c r="AI460" s="223">
        <f t="shared" ca="1" si="884"/>
        <v>-4.5990871018585828E-4</v>
      </c>
      <c r="AJ460" s="223">
        <f t="shared" ca="1" si="885"/>
        <v>5.0148747828921434E-4</v>
      </c>
      <c r="AK460" s="223">
        <f t="shared" ca="1" si="886"/>
        <v>-2.9955279975978484E-4</v>
      </c>
      <c r="AL460" s="223">
        <f t="shared" ca="1" si="887"/>
        <v>-4.7839418341425182E-5</v>
      </c>
      <c r="AM460" s="223">
        <f t="shared" ca="1" si="888"/>
        <v>3.7200166131948827E-4</v>
      </c>
      <c r="AN460" s="223">
        <f t="shared" ca="1" si="889"/>
        <v>-5.1552647939102599E-4</v>
      </c>
      <c r="AO460" s="223">
        <f t="shared" ca="1" si="890"/>
        <v>4.0872076028696696E-4</v>
      </c>
      <c r="AP460" s="223">
        <f t="shared" ca="1" si="891"/>
        <v>-1.0344747148926912E-4</v>
      </c>
      <c r="AQ460" s="223">
        <f t="shared" ca="1" si="892"/>
        <v>-2.520580791661632E-4</v>
      </c>
      <c r="AR460" s="223">
        <f t="shared" ca="1" si="893"/>
        <v>4.8516868624537017E-4</v>
      </c>
      <c r="AS460" s="223">
        <f t="shared" ca="1" si="894"/>
        <v>-4.8268996337968312E-4</v>
      </c>
      <c r="AT460" s="223">
        <f t="shared" ca="1" si="895"/>
        <v>2.4582553453660386E-4</v>
      </c>
      <c r="AU460" s="223">
        <f t="shared" ca="1" si="896"/>
        <v>1.1040742448307966E-4</v>
      </c>
      <c r="AV460" s="223">
        <f t="shared" ca="1" si="897"/>
        <v>-4.1302849161377293E-4</v>
      </c>
      <c r="AW460" s="223">
        <f t="shared" ca="1" si="898"/>
        <v>5.150902309352766E-4</v>
      </c>
      <c r="AX460" s="223">
        <f t="shared" ca="1" si="899"/>
        <v>-3.6703326761274588E-4</v>
      </c>
      <c r="AY460" s="223">
        <f t="shared" ca="1" si="900"/>
        <v>4.0751443461829653E-5</v>
      </c>
      <c r="AZ460" s="223">
        <f t="shared" ca="1" si="901"/>
        <v>3.053185606183335E-4</v>
      </c>
      <c r="BA460" s="223">
        <f t="shared" ca="1" si="902"/>
        <v>-5.0313127366748644E-4</v>
      </c>
      <c r="BB460" s="223">
        <f t="shared" ca="1" si="903"/>
        <v>4.5663234213186125E-4</v>
      </c>
      <c r="BC460" s="223">
        <f t="shared" ca="1" si="904"/>
        <v>-1.8840082445895724E-4</v>
      </c>
      <c r="BD460" s="223">
        <f t="shared" ca="1" si="905"/>
        <v>-1.71314800192986E-4</v>
      </c>
      <c r="BE460" s="223">
        <f t="shared" ca="1" si="906"/>
        <v>4.478429889461968E-4</v>
      </c>
      <c r="BF460" s="223">
        <f t="shared" ca="1" si="907"/>
        <v>-5.069065459589457E-4</v>
      </c>
      <c r="BG460" s="223">
        <f t="shared" ca="1" si="908"/>
        <v>3.1982525295811646E-4</v>
      </c>
      <c r="BH460" s="223">
        <f t="shared" ca="1" si="909"/>
        <v>2.2557524206817203E-5</v>
      </c>
      <c r="BI460" s="223">
        <f t="shared" ca="1" si="910"/>
        <v>-3.5398676672749989E-4</v>
      </c>
      <c r="BJ460" s="223">
        <f t="shared" ca="1" si="911"/>
        <v>5.1352629841775496E-4</v>
      </c>
      <c r="BK460" s="223">
        <f t="shared" ca="1" si="912"/>
        <v>-4.2370654542380696E-4</v>
      </c>
      <c r="BL460" s="223">
        <f t="shared" ca="1" si="913"/>
        <v>1.2814239061746782E-4</v>
      </c>
      <c r="BM460" s="223">
        <f t="shared" ca="1" si="914"/>
        <v>2.2964544184774549E-4</v>
      </c>
      <c r="BN460" s="223">
        <f t="shared" ca="1" si="915"/>
        <v>-4.7592151087146441E-4</v>
      </c>
      <c r="BO460" s="223">
        <f t="shared" ca="1" si="916"/>
        <v>4.9109851470146844E-4</v>
      </c>
      <c r="BP460" s="223">
        <f t="shared" ca="1" si="917"/>
        <v>-2.6780676880483234E-4</v>
      </c>
      <c r="BQ460" s="223">
        <f t="shared" ca="1" si="918"/>
        <v>-8.552720571480631E-5</v>
      </c>
      <c r="BR460" s="223">
        <f t="shared" ca="1" si="919"/>
        <v>3.973306823732839E-4</v>
      </c>
      <c r="BS460" s="223">
        <f t="shared" ca="1" si="920"/>
        <v>-5.1619740964821826E-4</v>
      </c>
      <c r="BT460" s="223">
        <f t="shared" ca="1" si="921"/>
        <v>3.8440780788544097E-4</v>
      </c>
      <c r="BU460" s="223">
        <f t="shared" ca="1" si="922"/>
        <v>-6.5956575945831056E-5</v>
      </c>
      <c r="BV460" s="223">
        <f t="shared" ca="1" si="923"/>
        <v>-2.8452200230253181E-4</v>
      </c>
      <c r="BW460" s="223">
        <f t="shared" ca="1" si="924"/>
        <v>4.9684173028425259E-4</v>
      </c>
      <c r="BX460" s="223">
        <f t="shared" ca="1" si="925"/>
        <v>-4.679039046671206E-4</v>
      </c>
      <c r="BY460" s="223">
        <f t="shared" ca="1" si="926"/>
        <v>2.1176022157349292E-4</v>
      </c>
      <c r="BZ460" s="223">
        <f t="shared" ca="1" si="927"/>
        <v>1.4721047843988655E-4</v>
      </c>
      <c r="CA460" s="223">
        <f t="shared" ca="1" si="928"/>
        <v>-4.3469837471975064E-4</v>
      </c>
      <c r="CB460" s="223">
        <f t="shared" ca="1" si="929"/>
        <v>5.1110443135969109E-4</v>
      </c>
      <c r="CC460" s="223">
        <f t="shared" ca="1" si="930"/>
        <v>-3.3932721910869961E-4</v>
      </c>
      <c r="CD460" s="223">
        <f t="shared" ca="1" si="931"/>
        <v>2.7787129794034282E-6</v>
      </c>
      <c r="CE460" s="223">
        <f t="shared" ca="1" si="932"/>
        <v>3.3511908700887508E-4</v>
      </c>
      <c r="CF460" s="223">
        <f t="shared" ca="1" si="933"/>
        <v>-5.1028898761200489E-4</v>
      </c>
      <c r="CG460" s="223">
        <f t="shared" ca="1" si="934"/>
        <v>4.3767158438041888E-4</v>
      </c>
      <c r="CH460" s="223">
        <f t="shared" ca="1" si="935"/>
        <v>-1.5252860350271411E-4</v>
      </c>
      <c r="CI460" s="223">
        <f t="shared" ca="1" si="936"/>
        <v>-2.0667956854533815E-4</v>
      </c>
      <c r="CJ460" s="223">
        <f t="shared" ca="1" si="937"/>
        <v>4.6552779889207107E-4</v>
      </c>
      <c r="CK460" s="223">
        <f t="shared" ca="1" si="938"/>
        <v>-4.9832396668619253E-4</v>
      </c>
      <c r="CL460" s="223">
        <f t="shared" ca="1" si="939"/>
        <v>2.891428331099011E-4</v>
      </c>
      <c r="CM460" s="223">
        <f t="shared" ca="1" si="940"/>
        <v>6.044094441665302E-5</v>
      </c>
      <c r="CN460" s="223">
        <f t="shared" ca="1" si="941"/>
        <v>-3.806756687169049E-4</v>
      </c>
      <c r="CO460" s="223">
        <f t="shared" ca="1" si="942"/>
        <v>5.1606102358776364E-4</v>
      </c>
      <c r="CP460" s="223">
        <f t="shared" ca="1" si="943"/>
        <v>-4.0085627607878781E-4</v>
      </c>
      <c r="CQ460" s="223">
        <f t="shared" ca="1" si="944"/>
        <v>9.1002813261250681E-5</v>
      </c>
      <c r="CR460" s="223">
        <f t="shared" ca="1" si="945"/>
        <v>2.6304000556200548E-4</v>
      </c>
      <c r="CS460" s="223">
        <f t="shared" ca="1" si="946"/>
        <v>-4.8935525165457188E-4</v>
      </c>
      <c r="CT460" s="223">
        <f t="shared" ca="1" si="947"/>
        <v>4.780482457124955E-4</v>
      </c>
      <c r="CU460" s="223">
        <f t="shared" ca="1" si="948"/>
        <v>-2.3460946976624659E-4</v>
      </c>
      <c r="CV460" s="223">
        <f t="shared" ca="1" si="949"/>
        <v>-1.2275151375011048E-4</v>
      </c>
      <c r="CW460" s="223">
        <f t="shared" ca="1" si="950"/>
        <v>4.2050653403352781E-4</v>
      </c>
      <c r="CX460" s="223">
        <f t="shared" ca="1" si="951"/>
        <v>-5.1407102141783176E-4</v>
      </c>
      <c r="CY460" s="223">
        <f t="shared" ca="1" si="952"/>
        <v>3.5801171626688449E-4</v>
      </c>
      <c r="CZ460" s="223">
        <f t="shared" ca="1" si="953"/>
        <v>-2.8108256002684921E-5</v>
      </c>
      <c r="DA460" s="223">
        <f t="shared" ca="1" si="954"/>
        <v>-3.1544407605669161E-4</v>
      </c>
      <c r="DB460" s="223">
        <f t="shared" ca="1" si="955"/>
        <v>5.0582234593905839E-4</v>
      </c>
      <c r="DC460" s="223">
        <f t="shared" ca="1" si="956"/>
        <v>-4.5058223415474723E-4</v>
      </c>
      <c r="DD460" s="223">
        <f t="shared" ca="1" si="957"/>
        <v>1.7654736162220857E-4</v>
      </c>
      <c r="DE460" s="223">
        <f t="shared" ca="1" si="958"/>
        <v>1.8321578605932633E-4</v>
      </c>
      <c r="DF460" s="223">
        <f t="shared" ca="1" si="959"/>
        <v>-4.5401258966972072E-4</v>
      </c>
      <c r="DG460" s="223">
        <f t="shared" ca="1" si="960"/>
        <v>5.04348912587141E-4</v>
      </c>
      <c r="DH460" s="223">
        <f t="shared" ca="1" si="961"/>
        <v>-3.0978232700408737E-4</v>
      </c>
      <c r="DI460" s="223">
        <f t="shared" ca="1" si="962"/>
        <v>-3.5209075589413033E-5</v>
      </c>
      <c r="DJ460" s="223">
        <f t="shared" ca="1" si="963"/>
        <v>3.6310357403132614E-4</v>
      </c>
      <c r="DK460" s="223">
        <f t="shared" ca="1" si="964"/>
        <v>-5.1468140131987828E-4</v>
      </c>
      <c r="DL460" s="223">
        <f t="shared" ca="1" si="965"/>
        <v>4.1633904639219808E-4</v>
      </c>
      <c r="DM460" s="223">
        <f t="shared" ca="1" si="966"/>
        <v>-1.15829816828619E-4</v>
      </c>
      <c r="DN460" s="223">
        <f t="shared" ca="1" si="967"/>
        <v>-2.4092432240848397E-4</v>
      </c>
      <c r="DO460" s="223">
        <f t="shared" ca="1" si="968"/>
        <v>4.8068987336119247E-4</v>
      </c>
      <c r="DP460" s="223">
        <f t="shared" ca="1" si="969"/>
        <v>-4.8704092666186833E-4</v>
      </c>
      <c r="DQ460" s="223">
        <f t="shared" ca="1" si="970"/>
        <v>2.5689352319697094E-4</v>
      </c>
      <c r="DR460" s="223">
        <f t="shared" ca="1" si="971"/>
        <v>9.7996829911933217E-5</v>
      </c>
      <c r="DS460" s="223">
        <f t="shared" ca="1" si="972"/>
        <v>-4.0530165627478701E-4</v>
      </c>
      <c r="DT460" s="223">
        <f t="shared" ca="1" si="973"/>
        <v>5.1579916935807113E-4</v>
      </c>
      <c r="DU460" s="223">
        <f t="shared" ca="1" si="974"/>
        <v>-3.758337318424599E-4</v>
      </c>
      <c r="DV460" s="223">
        <f t="shared" ca="1" si="975"/>
        <v>5.3370083775248795E-5</v>
      </c>
      <c r="DW460" s="223">
        <f t="shared" ca="1" si="976"/>
        <v>2.9500913269563789E-4</v>
      </c>
      <c r="DX460" s="223">
        <f t="shared" ca="1" si="977"/>
        <v>-5.0013713392994623E-4</v>
      </c>
      <c r="DY460" s="223">
        <f t="shared" ca="1" si="978"/>
        <v>4.6240739186065457E-4</v>
      </c>
      <c r="DZ460" s="223">
        <f t="shared" ca="1" si="979"/>
        <v>-2.001408016838186E-4</v>
      </c>
      <c r="EA460" s="223">
        <f t="shared" ca="1" si="980"/>
        <v>-1.5931062069687618E-4</v>
      </c>
      <c r="EB460" s="223">
        <f t="shared" ca="1" si="981"/>
        <v>4.4140362435206407E-4</v>
      </c>
      <c r="EC460" s="223">
        <f t="shared" ca="1" si="982"/>
        <v>-5.0915883778192002E-4</v>
      </c>
      <c r="ED460" s="223">
        <f t="shared" ca="1" si="983"/>
        <v>3.2967552813880502E-4</v>
      </c>
      <c r="EE460" s="223">
        <f t="shared" ca="1" si="984"/>
        <v>9.892385015112734E-6</v>
      </c>
      <c r="EF460" s="223">
        <f t="shared" ca="1" si="985"/>
        <v>-3.4465673103178837E-4</v>
      </c>
      <c r="EG460" s="223">
        <f t="shared" ca="1" si="986"/>
        <v>5.1206186647544962E-4</v>
      </c>
      <c r="EH460" s="223">
        <f t="shared" ca="1" si="987"/>
        <v>-4.3081881947586436E-4</v>
      </c>
      <c r="EI460" s="223">
        <f t="shared" ca="1" si="988"/>
        <v>1.403777762217676E-4</v>
      </c>
      <c r="EJ460" s="223">
        <f t="shared" ca="1" si="989"/>
        <v>2.1822823145980168E-4</v>
      </c>
      <c r="EK460" s="223">
        <f t="shared" ca="1" si="990"/>
        <v>-4.708664710594367E-4</v>
      </c>
      <c r="EL460" s="223">
        <f t="shared" ca="1" si="991"/>
        <v>4.948602833591704E-4</v>
      </c>
      <c r="EM460" s="223">
        <f t="shared" ca="1" si="992"/>
        <v>-2.7855869762911126E-4</v>
      </c>
      <c r="EN460" s="223">
        <f t="shared" ca="1" si="993"/>
        <v>-7.3006063126989501E-5</v>
      </c>
      <c r="EO460" s="223">
        <f t="shared" ca="1" si="994"/>
        <v>3.8912037132586645E-4</v>
      </c>
      <c r="EP460" s="223">
        <f t="shared" ca="1" si="995"/>
        <v>-5.1628471192065708E-4</v>
      </c>
      <c r="EQ460" s="223">
        <f t="shared" ca="1" si="996"/>
        <v>3.9275033103888975E-4</v>
      </c>
      <c r="ER460" s="223">
        <f t="shared" ca="1" si="997"/>
        <v>-7.8503338341345342E-5</v>
      </c>
      <c r="ES460" s="223">
        <f t="shared" ca="1" si="998"/>
        <v>-2.7386348649419644E-4</v>
      </c>
      <c r="ET460" s="223">
        <f t="shared" ca="1" si="999"/>
        <v>4.932470477583507E-4</v>
      </c>
      <c r="EU460" s="223">
        <f t="shared" ca="1" si="1000"/>
        <v>-4.7311856965747171E-4</v>
      </c>
      <c r="EV460" s="223">
        <f t="shared" ca="1" si="1001"/>
        <v>2.2325208502392191E-4</v>
      </c>
      <c r="EW460" s="223">
        <f t="shared" ca="1" si="1002"/>
        <v>1.3502166209523287E-4</v>
      </c>
      <c r="EX460" s="223">
        <f t="shared" ca="1" si="1003"/>
        <v>-4.2773127904093715E-4</v>
      </c>
      <c r="EY460" s="223">
        <f t="shared" ca="1" si="1004"/>
        <v>5.1274215473943747E-4</v>
      </c>
      <c r="EZ460" s="223">
        <f t="shared" ca="1" si="1005"/>
        <v>-3.4877451205006982E-4</v>
      </c>
      <c r="FA460" s="223">
        <f t="shared" ca="1" si="1006"/>
        <v>1.5448137181130217E-5</v>
      </c>
      <c r="FB460" s="223">
        <f t="shared" ca="1" si="1007"/>
        <v>3.2537957977885274E-4</v>
      </c>
      <c r="FC460" s="223">
        <f t="shared" ca="1" si="1008"/>
        <v>-5.0820872974335571E-4</v>
      </c>
      <c r="FD460" s="223">
        <f t="shared" ca="1" si="1009"/>
        <v>4.4426071228814061E-4</v>
      </c>
      <c r="FE460" s="223">
        <f t="shared" ca="1" si="1010"/>
        <v>-1.6458755325632885E-4</v>
      </c>
      <c r="FF460" s="223">
        <f t="shared" ca="1" si="1011"/>
        <v>-1.9500640958702392E-4</v>
      </c>
      <c r="FG460" s="223">
        <f t="shared" ca="1" si="1012"/>
        <v>4.599087101858553E-4</v>
      </c>
      <c r="FH460" s="223">
        <f t="shared" ca="1" si="1013"/>
        <v>-5.0148747828921759E-4</v>
      </c>
      <c r="FI460" s="223">
        <f t="shared" ca="1" si="1014"/>
        <v>2.9955279975977823E-4</v>
      </c>
      <c r="FJ460" s="223">
        <f t="shared" ca="1" si="1015"/>
        <v>4.7839418341425968E-5</v>
      </c>
      <c r="FK460" s="223">
        <f t="shared" ca="1" si="1016"/>
        <v>-3.7200166131948377E-4</v>
      </c>
      <c r="FL460" s="223">
        <f t="shared" ca="1" si="1017"/>
        <v>5.1552647939102523E-4</v>
      </c>
      <c r="FM460" s="223">
        <f t="shared" ca="1" si="1018"/>
        <v>-4.0872076028697997E-4</v>
      </c>
      <c r="FN460" s="223">
        <f t="shared" ca="1" si="1019"/>
        <v>1.0344747148926836E-4</v>
      </c>
      <c r="FO460" s="223">
        <f t="shared" ca="1" si="1020"/>
        <v>2.5205807916615745E-4</v>
      </c>
      <c r="FP460" s="223">
        <f t="shared" ca="1" si="1021"/>
        <v>-4.8516868624536545E-4</v>
      </c>
      <c r="FQ460" s="223">
        <f t="shared" ca="1" si="1022"/>
        <v>4.826899633796906E-4</v>
      </c>
      <c r="FR460" s="223">
        <f t="shared" ca="1" si="1023"/>
        <v>-2.4582553453660316E-4</v>
      </c>
      <c r="FS460" s="223">
        <f t="shared" ca="1" si="1024"/>
        <v>-1.1040742448307321E-4</v>
      </c>
      <c r="FT460" s="223">
        <f t="shared" ca="1" si="1025"/>
        <v>4.1302849161376458E-4</v>
      </c>
      <c r="FU460" s="223">
        <f t="shared" ca="1" si="1026"/>
        <v>-5.1509023093527801E-4</v>
      </c>
      <c r="FV460" s="223">
        <f t="shared" ca="1" si="1027"/>
        <v>3.6703326761274534E-4</v>
      </c>
      <c r="FW460" s="223">
        <f t="shared" ca="1" si="1028"/>
        <v>-4.0751443461836185E-5</v>
      </c>
      <c r="FX460" s="223">
        <f t="shared" ca="1" si="1029"/>
        <v>-3.0531856061832228E-4</v>
      </c>
      <c r="FY460" s="223">
        <f t="shared" ca="1" si="1030"/>
        <v>5.0313127366748167E-4</v>
      </c>
      <c r="FZ460" s="223">
        <f t="shared" ca="1" si="1031"/>
        <v>-4.5663234213185757E-4</v>
      </c>
      <c r="GA460" s="223">
        <f t="shared" ca="1" si="1032"/>
        <v>1.8840082445895653E-4</v>
      </c>
      <c r="GB460" s="223">
        <f t="shared" ca="1" si="1033"/>
        <v>1.7131480019297982E-4</v>
      </c>
      <c r="GC460" s="223">
        <f t="shared" ca="1" si="1034"/>
        <v>-4.4784298894618986E-4</v>
      </c>
      <c r="GD460" s="223">
        <f t="shared" ca="1" si="1035"/>
        <v>5.0690654595894418E-4</v>
      </c>
      <c r="GE460" s="223">
        <f t="shared" ca="1" si="1036"/>
        <v>-3.1982525295812161E-4</v>
      </c>
      <c r="GF460" s="223">
        <f t="shared" ca="1" si="1037"/>
        <v>-2.2557524206810644E-5</v>
      </c>
      <c r="GG460" s="223">
        <f t="shared" ca="1" si="1038"/>
        <v>3.5398676672748438E-4</v>
      </c>
      <c r="GH460" s="223">
        <f t="shared" ca="1" si="1039"/>
        <v>-5.1352629841775572E-4</v>
      </c>
      <c r="GI460" s="223">
        <f t="shared" ca="1" si="1040"/>
        <v>4.2370654542381076E-4</v>
      </c>
      <c r="GJ460" s="223">
        <f t="shared" ca="1" si="1041"/>
        <v>-1.2814239061747419E-4</v>
      </c>
      <c r="GK460" s="223">
        <f t="shared" ca="1" si="1042"/>
        <v>-2.2964544184772646E-4</v>
      </c>
      <c r="GL460" s="223">
        <f t="shared" ca="1" si="1043"/>
        <v>4.7592151087146755E-4</v>
      </c>
      <c r="GM460" s="223">
        <f t="shared" ca="1" si="1044"/>
        <v>-4.910985147014705E-4</v>
      </c>
      <c r="GN460" s="223">
        <f t="shared" ca="1" si="1045"/>
        <v>2.6780676880483792E-4</v>
      </c>
      <c r="GO460" s="223">
        <f t="shared" ca="1" si="1046"/>
        <v>8.5527205714785358E-5</v>
      </c>
      <c r="GP460" s="223">
        <f t="shared" ca="1" si="1047"/>
        <v>-3.9733068237327035E-4</v>
      </c>
      <c r="GQ460" s="223">
        <f t="shared" ca="1" si="1048"/>
        <v>5.1619740964821816E-4</v>
      </c>
      <c r="GR460" s="223">
        <f t="shared" ca="1" si="1049"/>
        <v>-3.8440780788544536E-4</v>
      </c>
      <c r="GS460" s="223">
        <f t="shared" ca="1" si="1050"/>
        <v>6.5956575945837561E-5</v>
      </c>
      <c r="GT460" s="223">
        <f t="shared" ca="1" si="1051"/>
        <v>2.8452200230251413E-4</v>
      </c>
      <c r="GU460" s="223">
        <f t="shared" ca="1" si="1052"/>
        <v>-4.9684173028425476E-4</v>
      </c>
      <c r="GV460" s="223">
        <f t="shared" ca="1" si="1053"/>
        <v>4.6790390466712342E-4</v>
      </c>
      <c r="GW460" s="223">
        <f t="shared" ca="1" si="1054"/>
        <v>-2.1176022157349888E-4</v>
      </c>
      <c r="GX460" s="223">
        <f t="shared" ca="1" si="1055"/>
        <v>-1.472104784398662E-4</v>
      </c>
      <c r="GY460" s="223">
        <f t="shared" ca="1" si="1056"/>
        <v>4.3469837471975497E-4</v>
      </c>
      <c r="GZ460" s="223">
        <f t="shared" ca="1" si="1057"/>
        <v>-5.1110443135969207E-4</v>
      </c>
      <c r="HA460" s="223">
        <f t="shared" ca="1" si="1058"/>
        <v>3.3932721910870454E-4</v>
      </c>
      <c r="HB460" s="223">
        <f t="shared" ca="1" si="1059"/>
        <v>-2.7787129794246785E-6</v>
      </c>
      <c r="HC460" s="223">
        <f t="shared" ca="1" si="1060"/>
        <v>-3.3511908700888126E-4</v>
      </c>
      <c r="HD460" s="223">
        <f t="shared" ca="1" si="1061"/>
        <v>5.1028898761200381E-4</v>
      </c>
      <c r="HE460" s="223">
        <f t="shared" ca="1" si="1062"/>
        <v>-4.3767158438042241E-4</v>
      </c>
      <c r="HF460" s="223">
        <f t="shared" ca="1" si="1063"/>
        <v>1.5252860350273444E-4</v>
      </c>
      <c r="HG460" s="223">
        <f t="shared" ca="1" si="1064"/>
        <v>2.0667956854534557E-4</v>
      </c>
      <c r="HH460" s="223">
        <f t="shared" ca="1" si="1065"/>
        <v>-4.655277988920682E-4</v>
      </c>
      <c r="HI460" s="223">
        <f t="shared" ca="1" si="1066"/>
        <v>4.9832396668618656E-4</v>
      </c>
      <c r="HJ460" s="223">
        <f t="shared" ca="1" si="1067"/>
        <v>-2.8914283310989443E-4</v>
      </c>
      <c r="HK460" s="223">
        <f t="shared" ca="1" si="1068"/>
        <v>-6.0440944416661043E-5</v>
      </c>
      <c r="HL460" s="223">
        <f t="shared" ca="1" si="1069"/>
        <v>3.8067566871690051E-4</v>
      </c>
      <c r="HM460" s="223">
        <f t="shared" ca="1" si="1070"/>
        <v>-5.1606102358776353E-4</v>
      </c>
      <c r="HN460" s="223">
        <f t="shared" ca="1" si="1071"/>
        <v>4.008562760788011E-4</v>
      </c>
      <c r="HO460" s="223">
        <f t="shared" ca="1" si="1072"/>
        <v>-9.1002813261271579E-5</v>
      </c>
      <c r="HP460" s="223">
        <f t="shared" ca="1" si="1073"/>
        <v>-2.6304000556197452E-4</v>
      </c>
      <c r="HQ460" s="223">
        <f t="shared" ca="1" si="1074"/>
        <v>4.8935525165457903E-4</v>
      </c>
      <c r="HR460" s="223">
        <f t="shared" ca="1" si="1075"/>
        <v>-4.7804824571249247E-4</v>
      </c>
      <c r="HS460" s="223">
        <f t="shared" ca="1" si="1076"/>
        <v>2.3460946976623938E-4</v>
      </c>
      <c r="HT460" s="223">
        <f t="shared" ca="1" si="1077"/>
        <v>1.2275151375010408E-4</v>
      </c>
      <c r="HU460" s="223">
        <f t="shared" ca="1" si="1078"/>
        <v>-4.2050653403352391E-4</v>
      </c>
      <c r="HV460" s="223">
        <f t="shared" ca="1" si="1079"/>
        <v>5.1407102141783241E-4</v>
      </c>
      <c r="HW460" s="223">
        <f t="shared" ca="1" si="1080"/>
        <v>-3.5801171626689978E-4</v>
      </c>
      <c r="HX460" s="223">
        <f t="shared" ca="1" si="1081"/>
        <v>2.810825600270609E-5</v>
      </c>
      <c r="HY460" s="223">
        <f t="shared" ca="1" si="1082"/>
        <v>3.1544407605666315E-4</v>
      </c>
      <c r="HZ460" s="223">
        <f t="shared" ca="1" si="1083"/>
        <v>-5.0582234593906294E-4</v>
      </c>
      <c r="IA460" s="223">
        <f t="shared" ca="1" si="1084"/>
        <v>4.5058223415474327E-4</v>
      </c>
      <c r="IB460" s="223">
        <f t="shared" ca="1" si="1085"/>
        <v>-1.7654736162220095E-4</v>
      </c>
      <c r="IC460" s="223">
        <f t="shared" ca="1" si="1086"/>
        <v>-1.8321578605932012E-4</v>
      </c>
      <c r="ID460" s="223">
        <f t="shared" ca="1" si="1087"/>
        <v>4.5401258966971757E-4</v>
      </c>
      <c r="IE460" s="223">
        <f t="shared" ca="1" si="1088"/>
        <v>-6.5615262256063869E-4</v>
      </c>
      <c r="IF460" s="223">
        <f t="shared" ca="1" si="1089"/>
        <v>3.097823270041161E-4</v>
      </c>
      <c r="IG460" s="223">
        <f t="shared" ca="1" si="1090"/>
        <v>3.5209075589377227E-5</v>
      </c>
      <c r="IH460" s="223">
        <f t="shared" ca="1" si="1091"/>
        <v>-3.631035740313423E-4</v>
      </c>
      <c r="II460" s="223">
        <f t="shared" ca="1" si="1092"/>
        <v>5.1468140131988012E-4</v>
      </c>
      <c r="IJ460" s="223">
        <f t="shared" ca="1" si="1093"/>
        <v>-4.1633904639220193E-4</v>
      </c>
      <c r="IK460" s="223">
        <f t="shared" ca="1" si="1094"/>
        <v>1.1582981682862537E-4</v>
      </c>
      <c r="IL460" s="223">
        <f t="shared" ca="1" si="1095"/>
        <v>2.4092432240847814E-4</v>
      </c>
      <c r="IM460" s="223">
        <f t="shared" ca="1" si="1096"/>
        <v>-4.8068987336119008E-4</v>
      </c>
      <c r="IN460" s="223">
        <f t="shared" ca="1" si="1097"/>
        <v>4.8704092666188026E-4</v>
      </c>
      <c r="IO460" s="223">
        <f t="shared" ca="1" si="1098"/>
        <v>-2.5689352319700212E-4</v>
      </c>
      <c r="IP460" s="223">
        <f t="shared" ca="1" si="1099"/>
        <v>-9.7996829911955579E-5</v>
      </c>
      <c r="IQ460" s="223">
        <f t="shared" ca="1" si="1100"/>
        <v>4.0530165627480111E-4</v>
      </c>
      <c r="IR460" s="223">
        <f t="shared" ca="1" si="1101"/>
        <v>-5.1579916935807135E-4</v>
      </c>
      <c r="IS460" s="223">
        <f t="shared" ca="1" si="1102"/>
        <v>3.7583373184246446E-4</v>
      </c>
      <c r="IT460" s="223">
        <f t="shared" ca="1" si="1103"/>
        <v>-5.3370083775255273E-5</v>
      </c>
      <c r="IU460" s="223">
        <f t="shared" ca="1" si="1104"/>
        <v>-2.9500913269563252E-4</v>
      </c>
      <c r="IV460" s="223">
        <f t="shared" ca="1" si="1105"/>
        <v>5.0013713392993724E-4</v>
      </c>
      <c r="IW460" s="223">
        <f t="shared" ca="1" si="1106"/>
        <v>-4.6240739186067051E-4</v>
      </c>
      <c r="IX460" s="223">
        <f t="shared" ca="1" si="1107"/>
        <v>2.001408016837976E-4</v>
      </c>
      <c r="IY460" s="223">
        <f t="shared" ca="1" si="1108"/>
        <v>1.5931062069689781E-4</v>
      </c>
      <c r="IZ460" s="223">
        <f t="shared" ca="1" si="1109"/>
        <v>-4.4140362435206065E-4</v>
      </c>
      <c r="JA460" s="223">
        <f t="shared" ca="1" si="1110"/>
        <v>5.091588377819211E-4</v>
      </c>
      <c r="JB460" s="223">
        <f t="shared" ca="1" si="1111"/>
        <v>-3.2967552813881011E-4</v>
      </c>
    </row>
    <row r="461" spans="2:262">
      <c r="B461" s="230">
        <v>100</v>
      </c>
      <c r="C461" s="229">
        <f t="shared" si="1112"/>
        <v>1.9531250000000013E-3</v>
      </c>
      <c r="D461" s="226">
        <f t="shared" ca="1" si="855"/>
        <v>57.846800033557976</v>
      </c>
      <c r="E461" s="225">
        <f ca="1">DB361</f>
        <v>-0.2531999664420253</v>
      </c>
      <c r="F461" s="224">
        <v>100</v>
      </c>
      <c r="G461" s="223">
        <f t="shared" ca="1" si="856"/>
        <v>-3.7892721266455614E-5</v>
      </c>
      <c r="H461" s="223">
        <f t="shared" ca="1" si="857"/>
        <v>2.8952776806861737E-4</v>
      </c>
      <c r="I461" s="223">
        <f t="shared" ca="1" si="858"/>
        <v>-4.0972326124519092E-4</v>
      </c>
      <c r="J461" s="223">
        <f t="shared" ca="1" si="859"/>
        <v>3.4391295978819096E-4</v>
      </c>
      <c r="K461" s="223">
        <f t="shared" ca="1" si="860"/>
        <v>-1.2197336468118967E-4</v>
      </c>
      <c r="L461" s="223">
        <f t="shared" ca="1" si="861"/>
        <v>-1.5533958792742181E-4</v>
      </c>
      <c r="M461" s="223">
        <f t="shared" ca="1" si="862"/>
        <v>3.6213161525910291E-4</v>
      </c>
      <c r="N461" s="223">
        <f t="shared" ca="1" si="863"/>
        <v>-4.0452346024941763E-4</v>
      </c>
      <c r="O461" s="223">
        <f t="shared" ca="1" si="864"/>
        <v>2.6327011154742729E-4</v>
      </c>
      <c r="P461" s="223">
        <f t="shared" ca="1" si="865"/>
        <v>-2.4976363188535791E-6</v>
      </c>
      <c r="Q461" s="223">
        <f t="shared" ca="1" si="866"/>
        <v>-2.594087135810839E-4</v>
      </c>
      <c r="R461" s="223">
        <f t="shared" ca="1" si="867"/>
        <v>4.0354893090196922E-4</v>
      </c>
      <c r="S461" s="223">
        <f t="shared" ca="1" si="868"/>
        <v>-3.6448637048007426E-4</v>
      </c>
      <c r="T461" s="223">
        <f t="shared" ca="1" si="869"/>
        <v>1.5995461807671318E-4</v>
      </c>
      <c r="U461" s="223">
        <f t="shared" ca="1" si="870"/>
        <v>1.171931868061896E-4</v>
      </c>
      <c r="V461" s="223">
        <f t="shared" ca="1" si="871"/>
        <v>-3.4113773500486392E-4</v>
      </c>
      <c r="W461" s="223">
        <f t="shared" ca="1" si="872"/>
        <v>4.1021288358430552E-4</v>
      </c>
      <c r="X461" s="223">
        <f t="shared" ca="1" si="873"/>
        <v>-2.9305995922461448E-4</v>
      </c>
      <c r="Y461" s="223">
        <f t="shared" ca="1" si="874"/>
        <v>4.2863940301064469E-5</v>
      </c>
      <c r="Z461" s="223">
        <f t="shared" ca="1" si="875"/>
        <v>2.2679141137453608E-4</v>
      </c>
      <c r="AA461" s="223">
        <f t="shared" ca="1" si="876"/>
        <v>-3.9348820375187621E-4</v>
      </c>
      <c r="AB461" s="223">
        <f t="shared" ca="1" si="877"/>
        <v>3.8154957817571625E-4</v>
      </c>
      <c r="AC461" s="223">
        <f t="shared" ca="1" si="878"/>
        <v>-1.9639542106006787E-4</v>
      </c>
      <c r="AD461" s="223">
        <f t="shared" ca="1" si="879"/>
        <v>-7.791815123170127E-5</v>
      </c>
      <c r="AE461" s="223">
        <f t="shared" ca="1" si="880"/>
        <v>3.1685851187767284E-4</v>
      </c>
      <c r="AF461" s="223">
        <f t="shared" ca="1" si="881"/>
        <v>-4.1195173260510378E-4</v>
      </c>
      <c r="AG461" s="223">
        <f t="shared" ca="1" si="882"/>
        <v>3.2002747929160089E-4</v>
      </c>
      <c r="AH461" s="223">
        <f t="shared" ca="1" si="883"/>
        <v>-8.2817441106365711E-5</v>
      </c>
      <c r="AI461" s="223">
        <f t="shared" ca="1" si="884"/>
        <v>-1.9198998389965879E-4</v>
      </c>
      <c r="AJ461" s="223">
        <f t="shared" ca="1" si="885"/>
        <v>3.7963797009712009E-4</v>
      </c>
      <c r="AK461" s="223">
        <f t="shared" ca="1" si="886"/>
        <v>-3.9493825485731034E-4</v>
      </c>
      <c r="AL461" s="223">
        <f t="shared" ca="1" si="887"/>
        <v>2.3094482877795617E-4</v>
      </c>
      <c r="AM461" s="223">
        <f t="shared" ca="1" si="888"/>
        <v>3.789272126645453E-5</v>
      </c>
      <c r="AN461" s="223">
        <f t="shared" ca="1" si="889"/>
        <v>-2.8952776806861596E-4</v>
      </c>
      <c r="AO461" s="223">
        <f t="shared" ca="1" si="890"/>
        <v>4.0972326124519065E-4</v>
      </c>
      <c r="AP461" s="223">
        <f t="shared" ca="1" si="891"/>
        <v>-3.4391295978818983E-4</v>
      </c>
      <c r="AQ461" s="223">
        <f t="shared" ca="1" si="892"/>
        <v>1.2197336468118847E-4</v>
      </c>
      <c r="AR461" s="223">
        <f t="shared" ca="1" si="893"/>
        <v>1.5533958792742164E-4</v>
      </c>
      <c r="AS461" s="223">
        <f t="shared" ca="1" si="894"/>
        <v>-3.621316152591028E-4</v>
      </c>
      <c r="AT461" s="223">
        <f t="shared" ca="1" si="895"/>
        <v>4.045234602494179E-4</v>
      </c>
      <c r="AU461" s="223">
        <f t="shared" ca="1" si="896"/>
        <v>-2.6327011154742968E-4</v>
      </c>
      <c r="AV461" s="223">
        <f t="shared" ca="1" si="897"/>
        <v>2.4976363188508686E-6</v>
      </c>
      <c r="AW461" s="223">
        <f t="shared" ca="1" si="898"/>
        <v>2.5940871358108483E-4</v>
      </c>
      <c r="AX461" s="223">
        <f t="shared" ca="1" si="899"/>
        <v>-4.0354893090196922E-4</v>
      </c>
      <c r="AY461" s="223">
        <f t="shared" ca="1" si="900"/>
        <v>3.6448637048007432E-4</v>
      </c>
      <c r="AZ461" s="223">
        <f t="shared" ca="1" si="901"/>
        <v>-1.5995461807671334E-4</v>
      </c>
      <c r="BA461" s="223">
        <f t="shared" ca="1" si="902"/>
        <v>-1.1719318680618662E-4</v>
      </c>
      <c r="BB461" s="223">
        <f t="shared" ca="1" si="903"/>
        <v>3.4113773500486544E-4</v>
      </c>
      <c r="BC461" s="223">
        <f t="shared" ca="1" si="904"/>
        <v>-4.102128835843053E-4</v>
      </c>
      <c r="BD461" s="223">
        <f t="shared" ca="1" si="905"/>
        <v>2.9305995922461464E-4</v>
      </c>
      <c r="BE461" s="223">
        <f t="shared" ca="1" si="906"/>
        <v>-4.2863940301064685E-5</v>
      </c>
      <c r="BF461" s="223">
        <f t="shared" ca="1" si="907"/>
        <v>-2.2679141137453587E-4</v>
      </c>
      <c r="BG461" s="223">
        <f t="shared" ca="1" si="908"/>
        <v>3.9348820375187529E-4</v>
      </c>
      <c r="BH461" s="223">
        <f t="shared" ca="1" si="909"/>
        <v>-3.815495781757175E-4</v>
      </c>
      <c r="BI461" s="223">
        <f t="shared" ca="1" si="910"/>
        <v>1.9639542106007061E-4</v>
      </c>
      <c r="BJ461" s="223">
        <f t="shared" ca="1" si="911"/>
        <v>7.7918151231695307E-5</v>
      </c>
      <c r="BK461" s="223">
        <f t="shared" ca="1" si="912"/>
        <v>-3.1685851187766899E-4</v>
      </c>
      <c r="BL461" s="223">
        <f t="shared" ca="1" si="913"/>
        <v>4.1195173260510389E-4</v>
      </c>
      <c r="BM461" s="223">
        <f t="shared" ca="1" si="914"/>
        <v>-3.2002747929159731E-4</v>
      </c>
      <c r="BN461" s="223">
        <f t="shared" ca="1" si="915"/>
        <v>8.2817441106360182E-5</v>
      </c>
      <c r="BO461" s="223">
        <f t="shared" ca="1" si="916"/>
        <v>1.9198998389965863E-4</v>
      </c>
      <c r="BP461" s="223">
        <f t="shared" ca="1" si="917"/>
        <v>-3.7963797009712004E-4</v>
      </c>
      <c r="BQ461" s="223">
        <f t="shared" ca="1" si="918"/>
        <v>3.9493825485731034E-4</v>
      </c>
      <c r="BR461" s="223">
        <f t="shared" ca="1" si="919"/>
        <v>-2.3094482877795633E-4</v>
      </c>
      <c r="BS461" s="223">
        <f t="shared" ca="1" si="920"/>
        <v>-3.789272126645434E-5</v>
      </c>
      <c r="BT461" s="223">
        <f t="shared" ca="1" si="921"/>
        <v>2.8952776806861585E-4</v>
      </c>
      <c r="BU461" s="223">
        <f t="shared" ca="1" si="922"/>
        <v>-4.0972326124519059E-4</v>
      </c>
      <c r="BV461" s="223">
        <f t="shared" ca="1" si="923"/>
        <v>3.4391295978819319E-4</v>
      </c>
      <c r="BW461" s="223">
        <f t="shared" ca="1" si="924"/>
        <v>-1.2197336468119424E-4</v>
      </c>
      <c r="BX461" s="223">
        <f t="shared" ca="1" si="925"/>
        <v>-1.55339587927416E-4</v>
      </c>
      <c r="BY461" s="223">
        <f t="shared" ca="1" si="926"/>
        <v>3.6213161525910546E-4</v>
      </c>
      <c r="BZ461" s="223">
        <f t="shared" ca="1" si="927"/>
        <v>-4.0452346024941687E-4</v>
      </c>
      <c r="CA461" s="223">
        <f t="shared" ca="1" si="928"/>
        <v>2.6327011154742534E-4</v>
      </c>
      <c r="CB461" s="223">
        <f t="shared" ca="1" si="929"/>
        <v>-2.4976363188510854E-6</v>
      </c>
      <c r="CC461" s="223">
        <f t="shared" ca="1" si="930"/>
        <v>-2.5940871358108472E-4</v>
      </c>
      <c r="CD461" s="223">
        <f t="shared" ca="1" si="931"/>
        <v>4.0354893090196916E-4</v>
      </c>
      <c r="CE461" s="223">
        <f t="shared" ca="1" si="932"/>
        <v>-3.6448637048007443E-4</v>
      </c>
      <c r="CF461" s="223">
        <f t="shared" ca="1" si="933"/>
        <v>1.5995461807671353E-4</v>
      </c>
      <c r="CG461" s="223">
        <f t="shared" ca="1" si="934"/>
        <v>1.1719318680618641E-4</v>
      </c>
      <c r="CH461" s="223">
        <f t="shared" ca="1" si="935"/>
        <v>-3.4113773500486208E-4</v>
      </c>
      <c r="CI461" s="223">
        <f t="shared" ca="1" si="936"/>
        <v>4.1021288358430584E-4</v>
      </c>
      <c r="CJ461" s="223">
        <f t="shared" ca="1" si="937"/>
        <v>-2.9305995922461887E-4</v>
      </c>
      <c r="CK461" s="223">
        <f t="shared" ca="1" si="938"/>
        <v>4.2863940301070703E-5</v>
      </c>
      <c r="CL461" s="223">
        <f t="shared" ca="1" si="939"/>
        <v>2.2679141137454066E-4</v>
      </c>
      <c r="CM461" s="223">
        <f t="shared" ca="1" si="940"/>
        <v>-3.9348820375187691E-4</v>
      </c>
      <c r="CN461" s="223">
        <f t="shared" ca="1" si="941"/>
        <v>3.8154957817571533E-4</v>
      </c>
      <c r="CO461" s="223">
        <f t="shared" ca="1" si="942"/>
        <v>-1.9639542106006564E-4</v>
      </c>
      <c r="CP461" s="223">
        <f t="shared" ca="1" si="943"/>
        <v>-7.7918151231700863E-5</v>
      </c>
      <c r="CQ461" s="223">
        <f t="shared" ca="1" si="944"/>
        <v>3.1685851187767262E-4</v>
      </c>
      <c r="CR461" s="223">
        <f t="shared" ca="1" si="945"/>
        <v>-4.1195173260510378E-4</v>
      </c>
      <c r="CS461" s="223">
        <f t="shared" ca="1" si="946"/>
        <v>3.2002747929160116E-4</v>
      </c>
      <c r="CT461" s="223">
        <f t="shared" ca="1" si="947"/>
        <v>-8.2817441106366091E-5</v>
      </c>
      <c r="CU461" s="223">
        <f t="shared" ca="1" si="948"/>
        <v>-1.9198998389965323E-4</v>
      </c>
      <c r="CV461" s="223">
        <f t="shared" ca="1" si="949"/>
        <v>3.7963797009711771E-4</v>
      </c>
      <c r="CW461" s="223">
        <f t="shared" ca="1" si="950"/>
        <v>-3.9493825485731207E-4</v>
      </c>
      <c r="CX461" s="223">
        <f t="shared" ca="1" si="951"/>
        <v>2.3094482877795167E-4</v>
      </c>
      <c r="CY461" s="223">
        <f t="shared" ca="1" si="952"/>
        <v>3.7892721266459924E-5</v>
      </c>
      <c r="CZ461" s="223">
        <f t="shared" ca="1" si="953"/>
        <v>-2.8952776806861981E-4</v>
      </c>
      <c r="DA461" s="223">
        <f t="shared" ca="1" si="954"/>
        <v>4.0972326124519119E-4</v>
      </c>
      <c r="DB461" s="223">
        <f t="shared" ca="1" si="955"/>
        <v>-3.4391295978819004E-4</v>
      </c>
      <c r="DC461" s="223">
        <f t="shared" ca="1" si="956"/>
        <v>1.2197336468118882E-4</v>
      </c>
      <c r="DD461" s="223">
        <f t="shared" ca="1" si="957"/>
        <v>1.5533958792742129E-4</v>
      </c>
      <c r="DE461" s="223">
        <f t="shared" ca="1" si="958"/>
        <v>-3.6213161525910253E-4</v>
      </c>
      <c r="DF461" s="223">
        <f t="shared" ca="1" si="959"/>
        <v>4.0452346024941801E-4</v>
      </c>
      <c r="DG461" s="223">
        <f t="shared" ca="1" si="960"/>
        <v>-2.63270111547421E-4</v>
      </c>
      <c r="DH461" s="223">
        <f t="shared" ca="1" si="961"/>
        <v>2.497636318857157E-6</v>
      </c>
      <c r="DI461" s="223">
        <f t="shared" ca="1" si="962"/>
        <v>2.5940871358108911E-4</v>
      </c>
      <c r="DJ461" s="223">
        <f t="shared" ca="1" si="963"/>
        <v>-4.0354893090196797E-4</v>
      </c>
      <c r="DK461" s="223">
        <f t="shared" ca="1" si="964"/>
        <v>3.6448637048007177E-4</v>
      </c>
      <c r="DL461" s="223">
        <f t="shared" ca="1" si="965"/>
        <v>-1.5995461807671911E-4</v>
      </c>
      <c r="DM461" s="223">
        <f t="shared" ca="1" si="966"/>
        <v>-1.171931868061918E-4</v>
      </c>
      <c r="DN461" s="223">
        <f t="shared" ca="1" si="967"/>
        <v>3.4113773500485866E-4</v>
      </c>
      <c r="DO461" s="223">
        <f t="shared" ca="1" si="968"/>
        <v>-4.102128835843053E-4</v>
      </c>
      <c r="DP461" s="223">
        <f t="shared" ca="1" si="969"/>
        <v>2.9305995922462315E-4</v>
      </c>
      <c r="DQ461" s="223">
        <f t="shared" ca="1" si="970"/>
        <v>-4.2863940301065065E-5</v>
      </c>
      <c r="DR461" s="223">
        <f t="shared" ca="1" si="971"/>
        <v>-2.2679141137454535E-4</v>
      </c>
      <c r="DS461" s="223">
        <f t="shared" ca="1" si="972"/>
        <v>3.9348820375187518E-4</v>
      </c>
      <c r="DT461" s="223">
        <f t="shared" ca="1" si="973"/>
        <v>-3.8154957817571321E-4</v>
      </c>
      <c r="DU461" s="223">
        <f t="shared" ca="1" si="974"/>
        <v>1.9639542106007096E-4</v>
      </c>
      <c r="DV461" s="223">
        <f t="shared" ca="1" si="975"/>
        <v>7.7918151231706393E-5</v>
      </c>
      <c r="DW461" s="223">
        <f t="shared" ca="1" si="976"/>
        <v>-3.1685851187766877E-4</v>
      </c>
      <c r="DX461" s="223">
        <f t="shared" ca="1" si="977"/>
        <v>4.1195173260510389E-4</v>
      </c>
      <c r="DY461" s="223">
        <f t="shared" ca="1" si="978"/>
        <v>-3.2002747929160496E-4</v>
      </c>
      <c r="DZ461" s="223">
        <f t="shared" ca="1" si="979"/>
        <v>8.2817441106360562E-5</v>
      </c>
      <c r="EA461" s="223">
        <f t="shared" ca="1" si="980"/>
        <v>1.9198998389964787E-4</v>
      </c>
      <c r="EB461" s="223">
        <f t="shared" ca="1" si="981"/>
        <v>-3.7963797009711987E-4</v>
      </c>
      <c r="EC461" s="223">
        <f t="shared" ca="1" si="982"/>
        <v>3.9493825485731381E-4</v>
      </c>
      <c r="ED461" s="223">
        <f t="shared" ca="1" si="983"/>
        <v>-2.3094482877795668E-4</v>
      </c>
      <c r="EE461" s="223">
        <f t="shared" ca="1" si="984"/>
        <v>-3.7892721266465589E-5</v>
      </c>
      <c r="EF461" s="223">
        <f t="shared" ca="1" si="985"/>
        <v>2.8952776806861547E-4</v>
      </c>
      <c r="EG461" s="223">
        <f t="shared" ca="1" si="986"/>
        <v>-4.0972326124519179E-4</v>
      </c>
      <c r="EH461" s="223">
        <f t="shared" ca="1" si="987"/>
        <v>3.439129597881934E-4</v>
      </c>
      <c r="EI461" s="223">
        <f t="shared" ca="1" si="988"/>
        <v>-1.2197336468118344E-4</v>
      </c>
      <c r="EJ461" s="223">
        <f t="shared" ca="1" si="989"/>
        <v>-1.5533958792741563E-4</v>
      </c>
      <c r="EK461" s="223">
        <f t="shared" ca="1" si="990"/>
        <v>3.6213161525910524E-4</v>
      </c>
      <c r="EL461" s="223">
        <f t="shared" ca="1" si="991"/>
        <v>-4.0452346024941915E-4</v>
      </c>
      <c r="EM461" s="223">
        <f t="shared" ca="1" si="992"/>
        <v>2.6327011154742561E-4</v>
      </c>
      <c r="EN461" s="223">
        <f t="shared" ca="1" si="993"/>
        <v>-2.4976363188632014E-6</v>
      </c>
      <c r="EO461" s="223">
        <f t="shared" ca="1" si="994"/>
        <v>-2.5940871358108445E-4</v>
      </c>
      <c r="EP461" s="223">
        <f t="shared" ca="1" si="995"/>
        <v>4.0354893090196672E-4</v>
      </c>
      <c r="EQ461" s="223">
        <f t="shared" ca="1" si="996"/>
        <v>-3.6448637048007459E-4</v>
      </c>
      <c r="ER461" s="223">
        <f t="shared" ca="1" si="997"/>
        <v>1.5995461807670312E-4</v>
      </c>
      <c r="ES461" s="223">
        <f t="shared" ca="1" si="998"/>
        <v>1.1719318680618605E-4</v>
      </c>
      <c r="ET461" s="223">
        <f t="shared" ca="1" si="999"/>
        <v>-3.4113773500486837E-4</v>
      </c>
      <c r="EU461" s="223">
        <f t="shared" ca="1" si="1000"/>
        <v>4.102128835843059E-4</v>
      </c>
      <c r="EV461" s="223">
        <f t="shared" ca="1" si="1001"/>
        <v>-2.930599592246109E-4</v>
      </c>
      <c r="EW461" s="223">
        <f t="shared" ca="1" si="1002"/>
        <v>4.2863940301071109E-5</v>
      </c>
      <c r="EX461" s="223">
        <f t="shared" ca="1" si="1003"/>
        <v>2.2679141137454026E-4</v>
      </c>
      <c r="EY461" s="223">
        <f t="shared" ca="1" si="1004"/>
        <v>-3.9348820375187339E-4</v>
      </c>
      <c r="EZ461" s="223">
        <f t="shared" ca="1" si="1005"/>
        <v>3.8154957817571549E-4</v>
      </c>
      <c r="FA461" s="223">
        <f t="shared" ca="1" si="1006"/>
        <v>-1.963954210600763E-4</v>
      </c>
      <c r="FB461" s="223">
        <f t="shared" ca="1" si="1007"/>
        <v>-7.7918151231700457E-5</v>
      </c>
      <c r="FC461" s="223">
        <f t="shared" ca="1" si="1008"/>
        <v>3.1685851187766492E-4</v>
      </c>
      <c r="FD461" s="223">
        <f t="shared" ca="1" si="1009"/>
        <v>-4.1195173260510378E-4</v>
      </c>
      <c r="FE461" s="223">
        <f t="shared" ca="1" si="1010"/>
        <v>3.2002747929159401E-4</v>
      </c>
      <c r="FF461" s="223">
        <f t="shared" ca="1" si="1011"/>
        <v>-8.2817441106366498E-5</v>
      </c>
      <c r="FG461" s="223">
        <f t="shared" ca="1" si="1012"/>
        <v>-1.9198998389966323E-4</v>
      </c>
      <c r="FH461" s="223">
        <f t="shared" ca="1" si="1013"/>
        <v>3.7963797009711754E-4</v>
      </c>
      <c r="FI461" s="223">
        <f t="shared" ca="1" si="1014"/>
        <v>-3.9493825485730893E-4</v>
      </c>
      <c r="FJ461" s="223">
        <f t="shared" ca="1" si="1015"/>
        <v>2.3094482877796169E-4</v>
      </c>
      <c r="FK461" s="223">
        <f t="shared" ca="1" si="1016"/>
        <v>3.7892721266459518E-5</v>
      </c>
      <c r="FL461" s="223">
        <f t="shared" ca="1" si="1017"/>
        <v>-2.8952776806861119E-4</v>
      </c>
      <c r="FM461" s="223">
        <f t="shared" ca="1" si="1018"/>
        <v>4.0972326124519114E-4</v>
      </c>
      <c r="FN461" s="223">
        <f t="shared" ca="1" si="1019"/>
        <v>-3.4391295978819676E-4</v>
      </c>
      <c r="FO461" s="223">
        <f t="shared" ca="1" si="1020"/>
        <v>1.2197336468118922E-4</v>
      </c>
      <c r="FP461" s="223">
        <f t="shared" ca="1" si="1021"/>
        <v>1.5533958792741004E-4</v>
      </c>
      <c r="FQ461" s="223">
        <f t="shared" ca="1" si="1022"/>
        <v>-3.6213161525910237E-4</v>
      </c>
      <c r="FR461" s="223">
        <f t="shared" ca="1" si="1023"/>
        <v>4.0452346024941589E-4</v>
      </c>
      <c r="FS461" s="223">
        <f t="shared" ca="1" si="1024"/>
        <v>-2.6327011154743027E-4</v>
      </c>
      <c r="FT461" s="223">
        <f t="shared" ca="1" si="1025"/>
        <v>2.497636318845827E-6</v>
      </c>
      <c r="FU461" s="223">
        <f t="shared" ca="1" si="1026"/>
        <v>2.5940871358107968E-4</v>
      </c>
      <c r="FV461" s="223">
        <f t="shared" ca="1" si="1027"/>
        <v>-4.0354893090197025E-4</v>
      </c>
      <c r="FW461" s="223">
        <f t="shared" ca="1" si="1028"/>
        <v>3.6448637048007741E-4</v>
      </c>
      <c r="FX461" s="223">
        <f t="shared" ca="1" si="1029"/>
        <v>-1.599546180767087E-4</v>
      </c>
      <c r="FY461" s="223">
        <f t="shared" ca="1" si="1030"/>
        <v>-1.171931868061802E-4</v>
      </c>
      <c r="FZ461" s="223">
        <f t="shared" ca="1" si="1031"/>
        <v>3.4113773500486501E-4</v>
      </c>
      <c r="GA461" s="223">
        <f t="shared" ca="1" si="1032"/>
        <v>-4.1021288358430638E-4</v>
      </c>
      <c r="GB461" s="223">
        <f t="shared" ca="1" si="1033"/>
        <v>2.9305995922461518E-4</v>
      </c>
      <c r="GC461" s="223">
        <f t="shared" ca="1" si="1034"/>
        <v>-4.2863940301077127E-5</v>
      </c>
      <c r="GD461" s="223">
        <f t="shared" ca="1" si="1035"/>
        <v>-2.2679141137453524E-4</v>
      </c>
      <c r="GE461" s="223">
        <f t="shared" ca="1" si="1036"/>
        <v>3.9348820375187854E-4</v>
      </c>
      <c r="GF461" s="223">
        <f t="shared" ca="1" si="1037"/>
        <v>-3.8154957817571777E-4</v>
      </c>
      <c r="GG461" s="223">
        <f t="shared" ca="1" si="1038"/>
        <v>1.9639542106006104E-4</v>
      </c>
      <c r="GH461" s="223">
        <f t="shared" ca="1" si="1039"/>
        <v>7.7918151231694548E-5</v>
      </c>
      <c r="GI461" s="223">
        <f t="shared" ca="1" si="1040"/>
        <v>-3.1685851187767598E-4</v>
      </c>
      <c r="GJ461" s="223">
        <f t="shared" ca="1" si="1041"/>
        <v>4.1195173260510378E-4</v>
      </c>
      <c r="GK461" s="223">
        <f t="shared" ca="1" si="1042"/>
        <v>-3.200274792915978E-4</v>
      </c>
      <c r="GL461" s="223">
        <f t="shared" ca="1" si="1043"/>
        <v>8.2817441106372406E-5</v>
      </c>
      <c r="GM461" s="223">
        <f t="shared" ca="1" si="1044"/>
        <v>1.9198998389965789E-4</v>
      </c>
      <c r="GN461" s="223">
        <f t="shared" ca="1" si="1045"/>
        <v>-3.7963797009711516E-4</v>
      </c>
      <c r="GO461" s="223">
        <f t="shared" ca="1" si="1046"/>
        <v>3.9493825485731055E-4</v>
      </c>
      <c r="GP461" s="223">
        <f t="shared" ca="1" si="1047"/>
        <v>-2.309448287779473E-4</v>
      </c>
      <c r="GQ461" s="223">
        <f t="shared" ca="1" si="1048"/>
        <v>-3.7892721266453527E-5</v>
      </c>
      <c r="GR461" s="223">
        <f t="shared" ca="1" si="1049"/>
        <v>2.8952776806862355E-4</v>
      </c>
      <c r="GS461" s="223">
        <f t="shared" ca="1" si="1050"/>
        <v>-4.0972326124519059E-4</v>
      </c>
      <c r="GT461" s="223">
        <f t="shared" ca="1" si="1051"/>
        <v>3.4391295978818722E-4</v>
      </c>
      <c r="GU461" s="223">
        <f t="shared" ca="1" si="1052"/>
        <v>-1.2197336468119501E-4</v>
      </c>
      <c r="GV461" s="223">
        <f t="shared" ca="1" si="1053"/>
        <v>-1.5533958792742612E-4</v>
      </c>
      <c r="GW461" s="223">
        <f t="shared" ca="1" si="1054"/>
        <v>3.6213161525909949E-4</v>
      </c>
      <c r="GX461" s="223">
        <f t="shared" ca="1" si="1055"/>
        <v>-4.0452346024941698E-4</v>
      </c>
      <c r="GY461" s="223">
        <f t="shared" ca="1" si="1056"/>
        <v>2.6327011154743499E-4</v>
      </c>
      <c r="GZ461" s="223">
        <f t="shared" ca="1" si="1057"/>
        <v>-2.4976363188518986E-6</v>
      </c>
      <c r="HA461" s="223">
        <f t="shared" ca="1" si="1058"/>
        <v>-2.5940871358107501E-4</v>
      </c>
      <c r="HB461" s="223">
        <f t="shared" ca="1" si="1059"/>
        <v>4.03548930901969E-4</v>
      </c>
      <c r="HC461" s="223">
        <f t="shared" ca="1" si="1060"/>
        <v>-3.6448637048006933E-4</v>
      </c>
      <c r="HD461" s="223">
        <f t="shared" ca="1" si="1061"/>
        <v>1.5995461807671429E-4</v>
      </c>
      <c r="HE461" s="223">
        <f t="shared" ca="1" si="1062"/>
        <v>1.1719318680619684E-4</v>
      </c>
      <c r="HF461" s="223">
        <f t="shared" ca="1" si="1063"/>
        <v>-3.4113773500486159E-4</v>
      </c>
      <c r="HG461" s="223">
        <f t="shared" ca="1" si="1064"/>
        <v>4.1021288358430487E-4</v>
      </c>
      <c r="HH461" s="223">
        <f t="shared" ca="1" si="1065"/>
        <v>-2.9305995922460299E-4</v>
      </c>
      <c r="HI461" s="223">
        <f t="shared" ca="1" si="1066"/>
        <v>4.2863940301083144E-5</v>
      </c>
      <c r="HJ461" s="223">
        <f t="shared" ca="1" si="1067"/>
        <v>2.267914113745302E-4</v>
      </c>
      <c r="HK461" s="223">
        <f t="shared" ca="1" si="1068"/>
        <v>-3.9348820375187675E-4</v>
      </c>
      <c r="HL461" s="223">
        <f t="shared" ca="1" si="1069"/>
        <v>3.8154957817571121E-4</v>
      </c>
      <c r="HM461" s="223">
        <f t="shared" ca="1" si="1070"/>
        <v>-1.9639542106008695E-4</v>
      </c>
      <c r="HN461" s="223">
        <f t="shared" ca="1" si="1071"/>
        <v>-7.7918151231688585E-5</v>
      </c>
      <c r="HO461" s="223">
        <f t="shared" ca="1" si="1072"/>
        <v>3.1685851187767213E-4</v>
      </c>
      <c r="HP461" s="223">
        <f t="shared" ca="1" si="1073"/>
        <v>-4.1195173260510389E-4</v>
      </c>
      <c r="HQ461" s="223">
        <f t="shared" ca="1" si="1074"/>
        <v>3.2002747929158691E-4</v>
      </c>
      <c r="HR461" s="223">
        <f t="shared" ca="1" si="1075"/>
        <v>-8.281744110637837E-5</v>
      </c>
      <c r="HS461" s="223">
        <f t="shared" ca="1" si="1076"/>
        <v>-1.919899838996525E-4</v>
      </c>
      <c r="HT461" s="223">
        <f t="shared" ca="1" si="1077"/>
        <v>3.7963797009712188E-4</v>
      </c>
      <c r="HU461" s="223">
        <f t="shared" ca="1" si="1078"/>
        <v>-3.9493825485730568E-4</v>
      </c>
      <c r="HV461" s="223">
        <f t="shared" ca="1" si="1079"/>
        <v>2.3094482877797172E-4</v>
      </c>
      <c r="HW461" s="223">
        <f t="shared" ca="1" si="1080"/>
        <v>3.7892721266447483E-5</v>
      </c>
      <c r="HX461" s="223">
        <f t="shared" ca="1" si="1081"/>
        <v>-2.8952776806861927E-4</v>
      </c>
      <c r="HY461" s="223">
        <f t="shared" ca="1" si="1082"/>
        <v>4.0972326124519233E-4</v>
      </c>
      <c r="HZ461" s="223">
        <f t="shared" ca="1" si="1083"/>
        <v>-3.4391295978820338E-4</v>
      </c>
      <c r="IA461" s="223">
        <f t="shared" ca="1" si="1084"/>
        <v>1.2197336468120081E-4</v>
      </c>
      <c r="IB461" s="223">
        <f t="shared" ca="1" si="1085"/>
        <v>1.5533958792742053E-4</v>
      </c>
      <c r="IC461" s="223">
        <f t="shared" ca="1" si="1086"/>
        <v>-3.6213161525910779E-4</v>
      </c>
      <c r="ID461" s="223">
        <f t="shared" ca="1" si="1087"/>
        <v>4.0452346024941372E-4</v>
      </c>
      <c r="IE461" s="223">
        <f t="shared" ca="1" si="1088"/>
        <v>-4.4624825436561874E-4</v>
      </c>
      <c r="IF461" s="223">
        <f t="shared" ca="1" si="1089"/>
        <v>2.497636318857943E-6</v>
      </c>
      <c r="IG461" s="223">
        <f t="shared" ca="1" si="1090"/>
        <v>2.5940871358108846E-4</v>
      </c>
      <c r="IH461" s="223">
        <f t="shared" ca="1" si="1091"/>
        <v>-4.0354893090197252E-4</v>
      </c>
      <c r="II461" s="223">
        <f t="shared" ca="1" si="1092"/>
        <v>3.6448637048008305E-4</v>
      </c>
      <c r="IJ461" s="223">
        <f t="shared" ca="1" si="1093"/>
        <v>-1.5995461807671987E-4</v>
      </c>
      <c r="IK461" s="223">
        <f t="shared" ca="1" si="1094"/>
        <v>-1.1719318680619107E-4</v>
      </c>
      <c r="IL461" s="223">
        <f t="shared" ca="1" si="1095"/>
        <v>3.4113773500487135E-4</v>
      </c>
      <c r="IM461" s="223">
        <f t="shared" ca="1" si="1096"/>
        <v>-4.1021288358430758E-4</v>
      </c>
      <c r="IN461" s="223">
        <f t="shared" ca="1" si="1097"/>
        <v>2.930599592246237E-4</v>
      </c>
      <c r="IO461" s="223">
        <f t="shared" ca="1" si="1098"/>
        <v>-4.2863940301065878E-5</v>
      </c>
      <c r="IP461" s="223">
        <f t="shared" ca="1" si="1099"/>
        <v>-2.2679141137454468E-4</v>
      </c>
      <c r="IQ461" s="223">
        <f t="shared" ca="1" si="1100"/>
        <v>3.934882037518819E-4</v>
      </c>
      <c r="IR461" s="223">
        <f t="shared" ca="1" si="1101"/>
        <v>-3.8154957817572232E-4</v>
      </c>
      <c r="IS461" s="223">
        <f t="shared" ca="1" si="1102"/>
        <v>1.9639542106007166E-4</v>
      </c>
      <c r="IT461" s="223">
        <f t="shared" ca="1" si="1103"/>
        <v>7.7918151231705607E-5</v>
      </c>
      <c r="IU461" s="223">
        <f t="shared" ca="1" si="1104"/>
        <v>-3.1685851187768319E-4</v>
      </c>
      <c r="IV461" s="223">
        <f t="shared" ca="1" si="1105"/>
        <v>4.1195173260510367E-4</v>
      </c>
      <c r="IW461" s="223">
        <f t="shared" ca="1" si="1106"/>
        <v>-3.2002747929160545E-4</v>
      </c>
      <c r="IX461" s="223">
        <f t="shared" ca="1" si="1107"/>
        <v>8.2817441106361375E-5</v>
      </c>
      <c r="IY461" s="223">
        <f t="shared" ca="1" si="1108"/>
        <v>1.919899838996679E-4</v>
      </c>
      <c r="IZ461" s="223">
        <f t="shared" ca="1" si="1109"/>
        <v>-3.7963797009711044E-4</v>
      </c>
      <c r="JA461" s="223">
        <f t="shared" ca="1" si="1110"/>
        <v>3.9493825485731402E-4</v>
      </c>
      <c r="JB461" s="223">
        <f t="shared" ca="1" si="1111"/>
        <v>-2.3094482877795733E-4</v>
      </c>
    </row>
    <row r="462" spans="2:262">
      <c r="B462" s="230">
        <v>101</v>
      </c>
      <c r="C462" s="229">
        <f t="shared" si="1112"/>
        <v>1.9726562500000013E-3</v>
      </c>
      <c r="D462" s="226">
        <f t="shared" ca="1" si="855"/>
        <v>57.850940145258406</v>
      </c>
      <c r="E462" s="225">
        <f ca="1">DC361</f>
        <v>-0.24905985474159387</v>
      </c>
      <c r="F462" s="224">
        <v>101</v>
      </c>
      <c r="G462" s="223">
        <f t="shared" ca="1" si="856"/>
        <v>-5.630802745988997E-5</v>
      </c>
      <c r="H462" s="223">
        <f t="shared" ca="1" si="857"/>
        <v>1.2517894763934421E-4</v>
      </c>
      <c r="I462" s="223">
        <f t="shared" ca="1" si="858"/>
        <v>-1.4106072491118003E-4</v>
      </c>
      <c r="J462" s="223">
        <f t="shared" ca="1" si="859"/>
        <v>9.723048948495218E-5</v>
      </c>
      <c r="K462" s="223">
        <f t="shared" ca="1" si="860"/>
        <v>-1.2241893172516613E-5</v>
      </c>
      <c r="L462" s="223">
        <f t="shared" ca="1" si="861"/>
        <v>-7.7928783985071933E-5</v>
      </c>
      <c r="M462" s="223">
        <f t="shared" ca="1" si="862"/>
        <v>1.3511165010035079E-4</v>
      </c>
      <c r="N462" s="223">
        <f t="shared" ca="1" si="863"/>
        <v>-1.3510078938962295E-4</v>
      </c>
      <c r="O462" s="223">
        <f t="shared" ca="1" si="864"/>
        <v>7.7900799269336936E-5</v>
      </c>
      <c r="P462" s="223">
        <f t="shared" ca="1" si="865"/>
        <v>1.2275155763145119E-5</v>
      </c>
      <c r="Q462" s="223">
        <f t="shared" ca="1" si="866"/>
        <v>-9.7254949658207718E-5</v>
      </c>
      <c r="R462" s="223">
        <f t="shared" ca="1" si="867"/>
        <v>1.41066028500962E-4</v>
      </c>
      <c r="S462" s="223">
        <f t="shared" ca="1" si="868"/>
        <v>-1.2516284959820511E-4</v>
      </c>
      <c r="T462" s="223">
        <f t="shared" ca="1" si="869"/>
        <v>5.6277342203660045E-5</v>
      </c>
      <c r="U462" s="223">
        <f t="shared" ca="1" si="870"/>
        <v>3.6430766233053408E-5</v>
      </c>
      <c r="V462" s="223">
        <f t="shared" ca="1" si="871"/>
        <v>-1.1371747103471616E-4</v>
      </c>
      <c r="W462" s="223">
        <f t="shared" ca="1" si="872"/>
        <v>1.4286675786484741E-4</v>
      </c>
      <c r="X462" s="223">
        <f t="shared" ca="1" si="873"/>
        <v>-1.1153952534397968E-4</v>
      </c>
      <c r="Y462" s="223">
        <f t="shared" ca="1" si="874"/>
        <v>3.2996814823339647E-5</v>
      </c>
      <c r="Z462" s="223">
        <f t="shared" ca="1" si="875"/>
        <v>5.9513683165906859E-5</v>
      </c>
      <c r="AA462" s="223">
        <f t="shared" ca="1" si="876"/>
        <v>-1.2683161386082772E-4</v>
      </c>
      <c r="AB462" s="223">
        <f t="shared" ca="1" si="877"/>
        <v>1.4046081622869514E-4</v>
      </c>
      <c r="AC462" s="223">
        <f t="shared" ca="1" si="878"/>
        <v>-9.4631951529989956E-5</v>
      </c>
      <c r="AD462" s="223">
        <f t="shared" ca="1" si="879"/>
        <v>8.7447056273090921E-6</v>
      </c>
      <c r="AE462" s="223">
        <f t="shared" ca="1" si="880"/>
        <v>8.0844236646119937E-5</v>
      </c>
      <c r="AF462" s="223">
        <f t="shared" ca="1" si="881"/>
        <v>-1.3621123593564612E-4</v>
      </c>
      <c r="AG462" s="223">
        <f t="shared" ca="1" si="882"/>
        <v>1.3391904585882287E-4</v>
      </c>
      <c r="AH462" s="223">
        <f t="shared" ca="1" si="883"/>
        <v>-7.4937966852286307E-5</v>
      </c>
      <c r="AI462" s="223">
        <f t="shared" ca="1" si="884"/>
        <v>-1.5764888935619837E-5</v>
      </c>
      <c r="AJ462" s="223">
        <f t="shared" ca="1" si="885"/>
        <v>9.9794354600938619E-5</v>
      </c>
      <c r="AK462" s="223">
        <f t="shared" ca="1" si="886"/>
        <v>-1.4158015695828649E-4</v>
      </c>
      <c r="AL462" s="223">
        <f t="shared" ca="1" si="887"/>
        <v>1.234340673208195E-4</v>
      </c>
      <c r="AM462" s="223">
        <f t="shared" ca="1" si="888"/>
        <v>-5.3037455081294379E-5</v>
      </c>
      <c r="AN462" s="223">
        <f t="shared" ca="1" si="889"/>
        <v>-3.9810290833331085E-5</v>
      </c>
      <c r="AO462" s="223">
        <f t="shared" ca="1" si="890"/>
        <v>1.1580605620375832E-4</v>
      </c>
      <c r="AP462" s="223">
        <f t="shared" ca="1" si="891"/>
        <v>-1.4278029057818731E-4</v>
      </c>
      <c r="AQ462" s="223">
        <f t="shared" ca="1" si="892"/>
        <v>1.0931460782184672E-4</v>
      </c>
      <c r="AR462" s="223">
        <f t="shared" ca="1" si="893"/>
        <v>-2.9575270549326087E-5</v>
      </c>
      <c r="AS462" s="223">
        <f t="shared" ca="1" si="894"/>
        <v>-6.2683490054543368E-5</v>
      </c>
      <c r="AT462" s="223">
        <f t="shared" ca="1" si="895"/>
        <v>1.2840788146066166E-4</v>
      </c>
      <c r="AU462" s="223">
        <f t="shared" ca="1" si="896"/>
        <v>-1.3977629920268225E-4</v>
      </c>
      <c r="AV462" s="223">
        <f t="shared" ca="1" si="897"/>
        <v>9.1976410825943605E-5</v>
      </c>
      <c r="AW462" s="223">
        <f t="shared" ca="1" si="898"/>
        <v>-5.2422505984157622E-6</v>
      </c>
      <c r="AX462" s="223">
        <f t="shared" ca="1" si="899"/>
        <v>-8.3710991761973025E-5</v>
      </c>
      <c r="AY462" s="223">
        <f t="shared" ca="1" si="900"/>
        <v>1.3722877321567964E-4</v>
      </c>
      <c r="AZ462" s="223">
        <f t="shared" ca="1" si="901"/>
        <v>-1.3265663450235255E-4</v>
      </c>
      <c r="BA462" s="223">
        <f t="shared" ca="1" si="902"/>
        <v>7.1929994606116659E-5</v>
      </c>
      <c r="BB462" s="223">
        <f t="shared" ca="1" si="903"/>
        <v>1.9245125928485897E-5</v>
      </c>
      <c r="BC462" s="223">
        <f t="shared" ca="1" si="904"/>
        <v>-1.0227364715601022E-4</v>
      </c>
      <c r="BD462" s="223">
        <f t="shared" ca="1" si="905"/>
        <v>1.4200900282308209E-4</v>
      </c>
      <c r="BE462" s="223">
        <f t="shared" ca="1" si="906"/>
        <v>-1.2163093297677633E-4</v>
      </c>
      <c r="BF462" s="223">
        <f t="shared" ca="1" si="907"/>
        <v>4.9765620179184031E-5</v>
      </c>
      <c r="BG462" s="223">
        <f t="shared" ca="1" si="908"/>
        <v>4.3165835203013423E-5</v>
      </c>
      <c r="BH462" s="223">
        <f t="shared" ca="1" si="909"/>
        <v>-1.1782488413481011E-4</v>
      </c>
      <c r="BI462" s="223">
        <f t="shared" ca="1" si="910"/>
        <v>1.4260781778338178E-4</v>
      </c>
      <c r="BJ462" s="223">
        <f t="shared" ca="1" si="911"/>
        <v>-1.0702384326749832E-4</v>
      </c>
      <c r="BK462" s="223">
        <f t="shared" ca="1" si="912"/>
        <v>2.6135911238225196E-5</v>
      </c>
      <c r="BL462" s="223">
        <f t="shared" ca="1" si="913"/>
        <v>6.5815538752659475E-5</v>
      </c>
      <c r="BM462" s="223">
        <f t="shared" ca="1" si="914"/>
        <v>-1.2990680095418359E-4</v>
      </c>
      <c r="BN462" s="223">
        <f t="shared" ca="1" si="915"/>
        <v>1.3900758616060242E-4</v>
      </c>
      <c r="BO462" s="223">
        <f t="shared" ca="1" si="916"/>
        <v>-8.9265466971233674E-5</v>
      </c>
      <c r="BP462" s="223">
        <f t="shared" ca="1" si="917"/>
        <v>1.736637833782317E-6</v>
      </c>
      <c r="BQ462" s="223">
        <f t="shared" ca="1" si="918"/>
        <v>8.6527322506543478E-5</v>
      </c>
      <c r="BR462" s="223">
        <f t="shared" ca="1" si="919"/>
        <v>-1.3816364901404296E-4</v>
      </c>
      <c r="BS462" s="223">
        <f t="shared" ca="1" si="920"/>
        <v>1.3131431574960902E-4</v>
      </c>
      <c r="BT462" s="223">
        <f t="shared" ca="1" si="921"/>
        <v>-6.8878694420832035E-5</v>
      </c>
      <c r="BU462" s="223">
        <f t="shared" ca="1" si="922"/>
        <v>-2.2713770377116257E-5</v>
      </c>
      <c r="BV462" s="223">
        <f t="shared" ca="1" si="923"/>
        <v>1.0469133389029302E-4</v>
      </c>
      <c r="BW462" s="223">
        <f t="shared" ca="1" si="924"/>
        <v>-1.4235230777463571E-4</v>
      </c>
      <c r="BX462" s="223">
        <f t="shared" ca="1" si="925"/>
        <v>1.1975453270678255E-4</v>
      </c>
      <c r="BY462" s="223">
        <f t="shared" ca="1" si="926"/>
        <v>-4.6463808328334123E-5</v>
      </c>
      <c r="BZ462" s="223">
        <f t="shared" ca="1" si="927"/>
        <v>-4.6495378087640136E-5</v>
      </c>
      <c r="CA462" s="223">
        <f t="shared" ca="1" si="928"/>
        <v>1.197727387614164E-4</v>
      </c>
      <c r="CB462" s="223">
        <f t="shared" ca="1" si="929"/>
        <v>-1.4234944337159321E-4</v>
      </c>
      <c r="CC462" s="223">
        <f t="shared" ca="1" si="930"/>
        <v>1.0466861155184753E-4</v>
      </c>
      <c r="CD462" s="223">
        <f t="shared" ca="1" si="931"/>
        <v>-2.2680808631477086E-5</v>
      </c>
      <c r="CE462" s="223">
        <f t="shared" ca="1" si="932"/>
        <v>-6.8907942631232493E-5</v>
      </c>
      <c r="CF462" s="223">
        <f t="shared" ca="1" si="933"/>
        <v>1.313274694483372E-4</v>
      </c>
      <c r="CG462" s="223">
        <f t="shared" ca="1" si="934"/>
        <v>-1.3815514014644737E-4</v>
      </c>
      <c r="CH462" s="223">
        <f t="shared" ca="1" si="935"/>
        <v>8.6500752937071037E-5</v>
      </c>
      <c r="CI462" s="223">
        <f t="shared" ca="1" si="936"/>
        <v>1.7700210165410652E-6</v>
      </c>
      <c r="CJ462" s="223">
        <f t="shared" ca="1" si="937"/>
        <v>-8.9291532427502582E-5</v>
      </c>
      <c r="CK462" s="223">
        <f t="shared" ca="1" si="938"/>
        <v>1.3901530019651173E-4</v>
      </c>
      <c r="CL462" s="223">
        <f t="shared" ca="1" si="939"/>
        <v>-1.2989289816321811E-4</v>
      </c>
      <c r="CM462" s="223">
        <f t="shared" ca="1" si="940"/>
        <v>6.5785904285566791E-5</v>
      </c>
      <c r="CN462" s="223">
        <f t="shared" ca="1" si="941"/>
        <v>2.6168732899794006E-5</v>
      </c>
      <c r="CO462" s="223">
        <f t="shared" ca="1" si="942"/>
        <v>-1.0704595847969869E-4</v>
      </c>
      <c r="CP462" s="223">
        <f t="shared" ca="1" si="943"/>
        <v>1.4260986501888169E-4</v>
      </c>
      <c r="CQ462" s="223">
        <f t="shared" ca="1" si="944"/>
        <v>-1.1780599678419551E-4</v>
      </c>
      <c r="CR462" s="223">
        <f t="shared" ca="1" si="945"/>
        <v>4.3134008416744776E-5</v>
      </c>
      <c r="CS462" s="223">
        <f t="shared" ca="1" si="946"/>
        <v>4.9796913895084875E-5</v>
      </c>
      <c r="CT462" s="223">
        <f t="shared" ca="1" si="947"/>
        <v>-1.2164844676878394E-4</v>
      </c>
      <c r="CU462" s="223">
        <f t="shared" ca="1" si="948"/>
        <v>1.4200532297790655E-4</v>
      </c>
      <c r="CV462" s="223">
        <f t="shared" ca="1" si="949"/>
        <v>-1.0225033137840667E-4</v>
      </c>
      <c r="CW462" s="223">
        <f t="shared" ca="1" si="950"/>
        <v>1.9212043953699419E-5</v>
      </c>
      <c r="CX462" s="223">
        <f t="shared" ca="1" si="951"/>
        <v>7.1958838941794836E-5</v>
      </c>
      <c r="CY462" s="223">
        <f t="shared" ca="1" si="952"/>
        <v>-1.3266903118554715E-4</v>
      </c>
      <c r="CZ462" s="223">
        <f t="shared" ca="1" si="953"/>
        <v>1.3721947464182148E-4</v>
      </c>
      <c r="DA462" s="223">
        <f t="shared" ca="1" si="954"/>
        <v>-8.3683934083810549E-5</v>
      </c>
      <c r="DB462" s="223">
        <f t="shared" ca="1" si="955"/>
        <v>-5.2756136723934997E-6</v>
      </c>
      <c r="DC462" s="223">
        <f t="shared" ca="1" si="956"/>
        <v>9.2001956468152783E-5</v>
      </c>
      <c r="DD462" s="223">
        <f t="shared" ca="1" si="957"/>
        <v>-1.3978321376025899E-4</v>
      </c>
      <c r="DE462" s="223">
        <f t="shared" ca="1" si="958"/>
        <v>1.2839323795198031E-4</v>
      </c>
      <c r="DF462" s="223">
        <f t="shared" ca="1" si="959"/>
        <v>-6.2653487181453299E-5</v>
      </c>
      <c r="DG462" s="223">
        <f t="shared" ca="1" si="960"/>
        <v>-2.9607932356284866E-5</v>
      </c>
      <c r="DH462" s="223">
        <f t="shared" ca="1" si="961"/>
        <v>1.0933610258642771E-4</v>
      </c>
      <c r="DI462" s="223">
        <f t="shared" ca="1" si="962"/>
        <v>-1.4278151941296644E-4</v>
      </c>
      <c r="DJ462" s="223">
        <f t="shared" ca="1" si="963"/>
        <v>1.1578649893419793E-4</v>
      </c>
      <c r="DK462" s="223">
        <f t="shared" ca="1" si="964"/>
        <v>-3.9778226191365792E-5</v>
      </c>
      <c r="DL462" s="223">
        <f t="shared" ca="1" si="965"/>
        <v>-5.3068453903625732E-5</v>
      </c>
      <c r="DM462" s="223">
        <f t="shared" ca="1" si="966"/>
        <v>1.2345087830054632E-4</v>
      </c>
      <c r="DN462" s="223">
        <f t="shared" ca="1" si="967"/>
        <v>-1.4157566388757809E-4</v>
      </c>
      <c r="DO462" s="223">
        <f t="shared" ca="1" si="968"/>
        <v>9.9770459428732473E-5</v>
      </c>
      <c r="DP462" s="223">
        <f t="shared" ca="1" si="969"/>
        <v>-1.573170665903266E-5</v>
      </c>
      <c r="DQ462" s="223">
        <f t="shared" ca="1" si="970"/>
        <v>-7.4966389938496477E-5</v>
      </c>
      <c r="DR462" s="223">
        <f t="shared" ca="1" si="971"/>
        <v>1.339306780591855E-4</v>
      </c>
      <c r="DS462" s="223">
        <f t="shared" ca="1" si="972"/>
        <v>-1.3620115325663795E-4</v>
      </c>
      <c r="DT462" s="223">
        <f t="shared" ca="1" si="973"/>
        <v>8.0816707157801805E-5</v>
      </c>
      <c r="DU462" s="223">
        <f t="shared" ca="1" si="974"/>
        <v>8.7780284958335238E-6</v>
      </c>
      <c r="DV462" s="223">
        <f t="shared" ca="1" si="975"/>
        <v>-9.4656961970398206E-5</v>
      </c>
      <c r="DW462" s="223">
        <f t="shared" ca="1" si="976"/>
        <v>1.4046692714286729E-4</v>
      </c>
      <c r="DX462" s="223">
        <f t="shared" ca="1" si="977"/>
        <v>-1.2681623845513257E-4</v>
      </c>
      <c r="DY462" s="223">
        <f t="shared" ca="1" si="978"/>
        <v>5.9483329959426474E-5</v>
      </c>
      <c r="DZ462" s="223">
        <f t="shared" ca="1" si="979"/>
        <v>3.3029297101436177E-5</v>
      </c>
      <c r="EA462" s="223">
        <f t="shared" ca="1" si="980"/>
        <v>-1.1156038671329108E-4</v>
      </c>
      <c r="EB462" s="223">
        <f t="shared" ca="1" si="981"/>
        <v>1.4286716755870188E-4</v>
      </c>
      <c r="EC462" s="223">
        <f t="shared" ca="1" si="982"/>
        <v>-1.136972556267761E-4</v>
      </c>
      <c r="ED462" s="223">
        <f t="shared" ca="1" si="983"/>
        <v>3.6398483049932783E-5</v>
      </c>
      <c r="EE462" s="223">
        <f t="shared" ca="1" si="984"/>
        <v>5.6308027459892355E-5</v>
      </c>
      <c r="EF462" s="223">
        <f t="shared" ca="1" si="985"/>
        <v>-1.251789476393461E-4</v>
      </c>
      <c r="EG462" s="223">
        <f t="shared" ca="1" si="986"/>
        <v>1.4106072491117919E-4</v>
      </c>
      <c r="EH462" s="223">
        <f t="shared" ca="1" si="987"/>
        <v>-9.7230489484953305E-5</v>
      </c>
      <c r="EI462" s="223">
        <f t="shared" ca="1" si="988"/>
        <v>1.2241893172516877E-5</v>
      </c>
      <c r="EJ462" s="223">
        <f t="shared" ca="1" si="989"/>
        <v>7.792878398507299E-5</v>
      </c>
      <c r="EK462" s="223">
        <f t="shared" ca="1" si="990"/>
        <v>-1.3511165010035155E-4</v>
      </c>
      <c r="EL462" s="223">
        <f t="shared" ca="1" si="991"/>
        <v>1.3510078938962173E-4</v>
      </c>
      <c r="EM462" s="223">
        <f t="shared" ca="1" si="992"/>
        <v>-7.7900799269332464E-5</v>
      </c>
      <c r="EN462" s="223">
        <f t="shared" ca="1" si="993"/>
        <v>-1.2275155763143337E-5</v>
      </c>
      <c r="EO462" s="223">
        <f t="shared" ca="1" si="994"/>
        <v>9.7254949658207528E-5</v>
      </c>
      <c r="EP462" s="223">
        <f t="shared" ca="1" si="995"/>
        <v>-1.4106602850096222E-4</v>
      </c>
      <c r="EQ462" s="223">
        <f t="shared" ca="1" si="996"/>
        <v>1.2516284959820402E-4</v>
      </c>
      <c r="ER462" s="223">
        <f t="shared" ca="1" si="997"/>
        <v>-5.627734220365703E-5</v>
      </c>
      <c r="ES462" s="223">
        <f t="shared" ca="1" si="998"/>
        <v>-3.6430766233058544E-5</v>
      </c>
      <c r="ET462" s="223">
        <f t="shared" ca="1" si="999"/>
        <v>1.1371747103471509E-4</v>
      </c>
      <c r="EU462" s="223">
        <f t="shared" ca="1" si="1000"/>
        <v>-1.4286675786484741E-4</v>
      </c>
      <c r="EV462" s="223">
        <f t="shared" ca="1" si="1001"/>
        <v>1.1153952534397889E-4</v>
      </c>
      <c r="EW462" s="223">
        <f t="shared" ca="1" si="1002"/>
        <v>-3.2996814823337432E-5</v>
      </c>
      <c r="EX462" s="223">
        <f t="shared" ca="1" si="1003"/>
        <v>-5.9513683165909854E-5</v>
      </c>
      <c r="EY462" s="223">
        <f t="shared" ca="1" si="1004"/>
        <v>1.2683161386083019E-4</v>
      </c>
      <c r="EZ462" s="223">
        <f t="shared" ca="1" si="1005"/>
        <v>-1.4046081622869547E-4</v>
      </c>
      <c r="FA462" s="223">
        <f t="shared" ca="1" si="1006"/>
        <v>9.4631951529990538E-5</v>
      </c>
      <c r="FB462" s="223">
        <f t="shared" ca="1" si="1007"/>
        <v>-8.7447056273078318E-6</v>
      </c>
      <c r="FC462" s="223">
        <f t="shared" ca="1" si="1008"/>
        <v>-8.0844236646121807E-5</v>
      </c>
      <c r="FD462" s="223">
        <f t="shared" ca="1" si="1009"/>
        <v>1.3621123593564709E-4</v>
      </c>
      <c r="FE462" s="223">
        <f t="shared" ca="1" si="1010"/>
        <v>-1.3391904585882103E-4</v>
      </c>
      <c r="FF462" s="223">
        <f t="shared" ca="1" si="1011"/>
        <v>7.4937966852288678E-5</v>
      </c>
      <c r="FG462" s="223">
        <f t="shared" ca="1" si="1012"/>
        <v>1.5764888935619064E-5</v>
      </c>
      <c r="FH462" s="223">
        <f t="shared" ca="1" si="1013"/>
        <v>-9.97943546009395E-5</v>
      </c>
      <c r="FI462" s="223">
        <f t="shared" ca="1" si="1014"/>
        <v>1.4158015695828666E-4</v>
      </c>
      <c r="FJ462" s="223">
        <f t="shared" ca="1" si="1015"/>
        <v>-1.2343406732081782E-4</v>
      </c>
      <c r="FK462" s="223">
        <f t="shared" ca="1" si="1016"/>
        <v>5.3037455081289439E-5</v>
      </c>
      <c r="FL462" s="223">
        <f t="shared" ca="1" si="1017"/>
        <v>3.9810290833328415E-5</v>
      </c>
      <c r="FM462" s="223">
        <f t="shared" ca="1" si="1018"/>
        <v>-1.1580605620375786E-4</v>
      </c>
      <c r="FN462" s="223">
        <f t="shared" ca="1" si="1019"/>
        <v>1.4278029057818726E-4</v>
      </c>
      <c r="FO462" s="223">
        <f t="shared" ca="1" si="1020"/>
        <v>-1.0931460782184592E-4</v>
      </c>
      <c r="FP462" s="223">
        <f t="shared" ca="1" si="1021"/>
        <v>2.9575270549322868E-5</v>
      </c>
      <c r="FQ462" s="223">
        <f t="shared" ca="1" si="1022"/>
        <v>6.2683490054548139E-5</v>
      </c>
      <c r="FR462" s="223">
        <f t="shared" ca="1" si="1023"/>
        <v>-1.2840788146066044E-4</v>
      </c>
      <c r="FS462" s="223">
        <f t="shared" ca="1" si="1024"/>
        <v>1.3977629920268244E-4</v>
      </c>
      <c r="FT462" s="223">
        <f t="shared" ca="1" si="1025"/>
        <v>-9.1976410825942643E-5</v>
      </c>
      <c r="FU462" s="223">
        <f t="shared" ca="1" si="1026"/>
        <v>5.2422505984144951E-6</v>
      </c>
      <c r="FV462" s="223">
        <f t="shared" ca="1" si="1027"/>
        <v>8.3710991761975682E-5</v>
      </c>
      <c r="FW462" s="223">
        <f t="shared" ca="1" si="1028"/>
        <v>-1.3722877321568111E-4</v>
      </c>
      <c r="FX462" s="223">
        <f t="shared" ca="1" si="1029"/>
        <v>1.3265663450235358E-4</v>
      </c>
      <c r="FY462" s="223">
        <f t="shared" ca="1" si="1030"/>
        <v>-7.192999460611731E-5</v>
      </c>
      <c r="FZ462" s="223">
        <f t="shared" ca="1" si="1031"/>
        <v>-1.9245125928487137E-5</v>
      </c>
      <c r="GA462" s="223">
        <f t="shared" ca="1" si="1032"/>
        <v>1.0227364715601113E-4</v>
      </c>
      <c r="GB462" s="223">
        <f t="shared" ca="1" si="1033"/>
        <v>-1.4200900282308244E-4</v>
      </c>
      <c r="GC462" s="223">
        <f t="shared" ca="1" si="1034"/>
        <v>1.2163093297677461E-4</v>
      </c>
      <c r="GD462" s="223">
        <f t="shared" ca="1" si="1035"/>
        <v>-4.976562017918666E-5</v>
      </c>
      <c r="GE462" s="223">
        <f t="shared" ca="1" si="1036"/>
        <v>-4.3165835203010753E-5</v>
      </c>
      <c r="GF462" s="223">
        <f t="shared" ca="1" si="1037"/>
        <v>1.1782488413481082E-4</v>
      </c>
      <c r="GG462" s="223">
        <f t="shared" ca="1" si="1038"/>
        <v>-1.426078177833817E-4</v>
      </c>
      <c r="GH462" s="223">
        <f t="shared" ca="1" si="1039"/>
        <v>1.0702384326749748E-4</v>
      </c>
      <c r="GI462" s="223">
        <f t="shared" ca="1" si="1040"/>
        <v>-2.6135911238219965E-5</v>
      </c>
      <c r="GJ462" s="223">
        <f t="shared" ca="1" si="1041"/>
        <v>-6.5815538752656995E-5</v>
      </c>
      <c r="GK462" s="223">
        <f t="shared" ca="1" si="1042"/>
        <v>1.2990680095418243E-4</v>
      </c>
      <c r="GL462" s="223">
        <f t="shared" ca="1" si="1043"/>
        <v>-1.3900758616060212E-4</v>
      </c>
      <c r="GM462" s="223">
        <f t="shared" ca="1" si="1044"/>
        <v>8.9265466971232685E-5</v>
      </c>
      <c r="GN462" s="223">
        <f t="shared" ca="1" si="1045"/>
        <v>-1.7366378337810499E-6</v>
      </c>
      <c r="GO462" s="223">
        <f t="shared" ca="1" si="1046"/>
        <v>-8.6527322506547706E-5</v>
      </c>
      <c r="GP462" s="223">
        <f t="shared" ca="1" si="1047"/>
        <v>1.3816364901404225E-4</v>
      </c>
      <c r="GQ462" s="223">
        <f t="shared" ca="1" si="1048"/>
        <v>-1.313143157496101E-4</v>
      </c>
      <c r="GR462" s="223">
        <f t="shared" ca="1" si="1049"/>
        <v>6.8878694420830924E-5</v>
      </c>
      <c r="GS462" s="223">
        <f t="shared" ca="1" si="1050"/>
        <v>2.2713770377117497E-5</v>
      </c>
      <c r="GT462" s="223">
        <f t="shared" ca="1" si="1051"/>
        <v>-1.0469133389029389E-4</v>
      </c>
      <c r="GU462" s="223">
        <f t="shared" ca="1" si="1052"/>
        <v>1.4235230777463615E-4</v>
      </c>
      <c r="GV462" s="223">
        <f t="shared" ca="1" si="1053"/>
        <v>-1.1975453270677967E-4</v>
      </c>
      <c r="GW462" s="223">
        <f t="shared" ca="1" si="1054"/>
        <v>4.6463808328336773E-5</v>
      </c>
      <c r="GX462" s="223">
        <f t="shared" ca="1" si="1055"/>
        <v>4.6495378087641322E-5</v>
      </c>
      <c r="GY462" s="223">
        <f t="shared" ca="1" si="1056"/>
        <v>-1.1977273876141709E-4</v>
      </c>
      <c r="GZ462" s="223">
        <f t="shared" ca="1" si="1057"/>
        <v>1.423494433715931E-4</v>
      </c>
      <c r="HA462" s="223">
        <f t="shared" ca="1" si="1058"/>
        <v>-1.0466861155184391E-4</v>
      </c>
      <c r="HB462" s="223">
        <f t="shared" ca="1" si="1059"/>
        <v>2.2680808631471827E-5</v>
      </c>
      <c r="HC462" s="223">
        <f t="shared" ca="1" si="1060"/>
        <v>6.890794263123004E-5</v>
      </c>
      <c r="HD462" s="223">
        <f t="shared" ca="1" si="1061"/>
        <v>-1.3132746944833769E-4</v>
      </c>
      <c r="HE462" s="223">
        <f t="shared" ca="1" si="1062"/>
        <v>1.3815514014644498E-4</v>
      </c>
      <c r="HF462" s="223">
        <f t="shared" ca="1" si="1063"/>
        <v>-8.6500752937070035E-5</v>
      </c>
      <c r="HG462" s="223">
        <f t="shared" ca="1" si="1064"/>
        <v>-1.7700210165382733E-6</v>
      </c>
      <c r="HH462" s="223">
        <f t="shared" ca="1" si="1065"/>
        <v>8.9291532427506742E-5</v>
      </c>
      <c r="HI462" s="223">
        <f t="shared" ca="1" si="1066"/>
        <v>-1.3901530019651111E-4</v>
      </c>
      <c r="HJ462" s="223">
        <f t="shared" ca="1" si="1067"/>
        <v>1.2989289816321418E-4</v>
      </c>
      <c r="HK462" s="223">
        <f t="shared" ca="1" si="1068"/>
        <v>-6.578590428556568E-5</v>
      </c>
      <c r="HL462" s="223">
        <f t="shared" ca="1" si="1069"/>
        <v>-2.6168732899787257E-5</v>
      </c>
      <c r="HM462" s="223">
        <f t="shared" ca="1" si="1070"/>
        <v>1.0704595847970221E-4</v>
      </c>
      <c r="HN462" s="223">
        <f t="shared" ca="1" si="1071"/>
        <v>-1.4260986501888156E-4</v>
      </c>
      <c r="HO462" s="223">
        <f t="shared" ca="1" si="1072"/>
        <v>1.1780599678419249E-4</v>
      </c>
      <c r="HP462" s="223">
        <f t="shared" ca="1" si="1073"/>
        <v>-4.3134008416743577E-5</v>
      </c>
      <c r="HQ462" s="223">
        <f t="shared" ca="1" si="1074"/>
        <v>-4.9796913895093657E-5</v>
      </c>
      <c r="HR462" s="223">
        <f t="shared" ca="1" si="1075"/>
        <v>1.2164844676878462E-4</v>
      </c>
      <c r="HS462" s="223">
        <f t="shared" ca="1" si="1076"/>
        <v>-1.4200532297790688E-4</v>
      </c>
      <c r="HT462" s="223">
        <f t="shared" ca="1" si="1077"/>
        <v>1.0225033137840295E-4</v>
      </c>
      <c r="HU462" s="223">
        <f t="shared" ca="1" si="1078"/>
        <v>-1.9212043953702187E-5</v>
      </c>
      <c r="HV462" s="223">
        <f t="shared" ca="1" si="1079"/>
        <v>-7.1958838941802927E-5</v>
      </c>
      <c r="HW462" s="223">
        <f t="shared" ca="1" si="1080"/>
        <v>1.3266903118554763E-4</v>
      </c>
      <c r="HX462" s="223">
        <f t="shared" ca="1" si="1081"/>
        <v>-1.3721947464182341E-4</v>
      </c>
      <c r="HY462" s="223">
        <f t="shared" ca="1" si="1082"/>
        <v>8.3683934083809519E-5</v>
      </c>
      <c r="HZ462" s="223">
        <f t="shared" ca="1" si="1083"/>
        <v>5.2756136723906944E-6</v>
      </c>
      <c r="IA462" s="223">
        <f t="shared" ca="1" si="1084"/>
        <v>-9.2001956468156849E-5</v>
      </c>
      <c r="IB462" s="223">
        <f t="shared" ca="1" si="1085"/>
        <v>1.3978321376025842E-4</v>
      </c>
      <c r="IC462" s="223">
        <f t="shared" ca="1" si="1086"/>
        <v>-1.2839323795197619E-4</v>
      </c>
      <c r="ID462" s="223">
        <f t="shared" ca="1" si="1087"/>
        <v>6.2653487181452174E-5</v>
      </c>
      <c r="IE462" s="223">
        <f t="shared" ca="1" si="1088"/>
        <v>-1.5599304023059187E-5</v>
      </c>
      <c r="IF462" s="223">
        <f t="shared" ca="1" si="1089"/>
        <v>-1.0933610258642853E-4</v>
      </c>
      <c r="IG462" s="223">
        <f t="shared" ca="1" si="1090"/>
        <v>1.427815194129665E-4</v>
      </c>
      <c r="IH462" s="223">
        <f t="shared" ca="1" si="1091"/>
        <v>-1.1578649893419242E-4</v>
      </c>
      <c r="II462" s="223">
        <f t="shared" ca="1" si="1092"/>
        <v>3.9778226191364579E-5</v>
      </c>
      <c r="IJ462" s="223">
        <f t="shared" ca="1" si="1093"/>
        <v>5.3068453903619383E-5</v>
      </c>
      <c r="IK462" s="223">
        <f t="shared" ca="1" si="1094"/>
        <v>-1.2345087830054698E-4</v>
      </c>
      <c r="IL462" s="223">
        <f t="shared" ca="1" si="1095"/>
        <v>1.4157566388757904E-4</v>
      </c>
      <c r="IM462" s="223">
        <f t="shared" ca="1" si="1096"/>
        <v>-9.9770459428725751E-5</v>
      </c>
      <c r="IN462" s="223">
        <f t="shared" ca="1" si="1097"/>
        <v>1.573170665903141E-5</v>
      </c>
      <c r="IO462" s="223">
        <f t="shared" ca="1" si="1098"/>
        <v>7.496638993850446E-5</v>
      </c>
      <c r="IP462" s="223">
        <f t="shared" ca="1" si="1099"/>
        <v>-1.3393067805918593E-4</v>
      </c>
      <c r="IQ462" s="223">
        <f t="shared" ca="1" si="1100"/>
        <v>1.3620115325664004E-4</v>
      </c>
      <c r="IR462" s="223">
        <f t="shared" ca="1" si="1101"/>
        <v>-8.0816707157800762E-5</v>
      </c>
      <c r="IS462" s="223">
        <f t="shared" ca="1" si="1102"/>
        <v>-8.7780284958347842E-6</v>
      </c>
      <c r="IT462" s="223">
        <f t="shared" ca="1" si="1103"/>
        <v>9.4656961970405226E-5</v>
      </c>
      <c r="IU462" s="223">
        <f t="shared" ca="1" si="1104"/>
        <v>-1.404669271428675E-4</v>
      </c>
      <c r="IV462" s="223">
        <f t="shared" ca="1" si="1105"/>
        <v>1.2681623845513574E-4</v>
      </c>
      <c r="IW462" s="223">
        <f t="shared" ca="1" si="1106"/>
        <v>-5.9483329959425328E-5</v>
      </c>
      <c r="IX462" s="223">
        <f t="shared" ca="1" si="1107"/>
        <v>-3.3029297101429496E-5</v>
      </c>
      <c r="IY462" s="223">
        <f t="shared" ca="1" si="1108"/>
        <v>1.1156038671329695E-4</v>
      </c>
      <c r="IZ462" s="223">
        <f t="shared" ca="1" si="1109"/>
        <v>-1.4286716755870194E-4</v>
      </c>
      <c r="JA462" s="223">
        <f t="shared" ca="1" si="1110"/>
        <v>1.1369725562677044E-4</v>
      </c>
      <c r="JB462" s="223">
        <f t="shared" ca="1" si="1111"/>
        <v>-3.6398483049931563E-5</v>
      </c>
    </row>
    <row r="463" spans="2:262">
      <c r="B463" s="230">
        <v>102</v>
      </c>
      <c r="C463" s="229">
        <f t="shared" si="1112"/>
        <v>1.9921875000000013E-3</v>
      </c>
      <c r="D463" s="226">
        <f t="shared" ca="1" si="855"/>
        <v>57.85637558114891</v>
      </c>
      <c r="E463" s="225">
        <f ca="1">DD361</f>
        <v>-0.24362441885109043</v>
      </c>
      <c r="F463" s="224">
        <v>102</v>
      </c>
      <c r="G463" s="223">
        <f t="shared" ca="1" si="856"/>
        <v>-7.4432748993517661E-6</v>
      </c>
      <c r="H463" s="223">
        <f t="shared" ca="1" si="857"/>
        <v>1.3384183776212358E-4</v>
      </c>
      <c r="I463" s="223">
        <f t="shared" ca="1" si="858"/>
        <v>-2.075622693361447E-4</v>
      </c>
      <c r="J463" s="223">
        <f t="shared" ca="1" si="859"/>
        <v>1.9958931820188744E-4</v>
      </c>
      <c r="K463" s="223">
        <f t="shared" ca="1" si="860"/>
        <v>-1.1306101782954128E-4</v>
      </c>
      <c r="L463" s="223">
        <f t="shared" ca="1" si="861"/>
        <v>-1.7966396126777712E-5</v>
      </c>
      <c r="M463" s="223">
        <f t="shared" ca="1" si="862"/>
        <v>1.4192250719472602E-4</v>
      </c>
      <c r="N463" s="223">
        <f t="shared" ca="1" si="863"/>
        <v>-2.1002005720406229E-4</v>
      </c>
      <c r="O463" s="223">
        <f t="shared" ca="1" si="864"/>
        <v>1.9545687622187145E-4</v>
      </c>
      <c r="P463" s="223">
        <f t="shared" ca="1" si="865"/>
        <v>-1.0396481291811242E-4</v>
      </c>
      <c r="Q463" s="223">
        <f t="shared" ca="1" si="866"/>
        <v>-2.8446234732263132E-5</v>
      </c>
      <c r="R463" s="223">
        <f t="shared" ca="1" si="867"/>
        <v>1.4966127287655308E-4</v>
      </c>
      <c r="S463" s="223">
        <f t="shared" ca="1" si="868"/>
        <v>-2.1197188835859093E-4</v>
      </c>
      <c r="T463" s="223">
        <f t="shared" ca="1" si="869"/>
        <v>1.9085356150703639E-4</v>
      </c>
      <c r="U463" s="223">
        <f t="shared" ca="1" si="870"/>
        <v>-9.4618147666121363E-5</v>
      </c>
      <c r="V463" s="223">
        <f t="shared" ca="1" si="871"/>
        <v>-3.8857543866683389E-5</v>
      </c>
      <c r="W463" s="223">
        <f t="shared" ca="1" si="872"/>
        <v>1.5703949144324063E-4</v>
      </c>
      <c r="X463" s="223">
        <f t="shared" ca="1" si="873"/>
        <v>-2.1341306066751902E-4</v>
      </c>
      <c r="Y463" s="223">
        <f t="shared" ca="1" si="874"/>
        <v>1.8579046384573355E-4</v>
      </c>
      <c r="Z463" s="223">
        <f t="shared" ca="1" si="875"/>
        <v>-8.5043539008832378E-5</v>
      </c>
      <c r="AA463" s="223">
        <f t="shared" ca="1" si="876"/>
        <v>-4.9175241774409171E-5</v>
      </c>
      <c r="AB463" s="223">
        <f t="shared" ca="1" si="877"/>
        <v>1.6403938812000656E-4</v>
      </c>
      <c r="AC463" s="223">
        <f t="shared" ca="1" si="878"/>
        <v>-2.1434010222052267E-4</v>
      </c>
      <c r="AD463" s="223">
        <f t="shared" ca="1" si="879"/>
        <v>1.8027978068370292E-4</v>
      </c>
      <c r="AE463" s="223">
        <f t="shared" ca="1" si="880"/>
        <v>-7.5264053017135417E-5</v>
      </c>
      <c r="AF463" s="223">
        <f t="shared" ca="1" si="881"/>
        <v>-5.9374472217459435E-5</v>
      </c>
      <c r="AG463" s="223">
        <f t="shared" ca="1" si="882"/>
        <v>1.7064409954263795E-4</v>
      </c>
      <c r="AH463" s="223">
        <f t="shared" ca="1" si="883"/>
        <v>-2.147507796933015E-4</v>
      </c>
      <c r="AI463" s="223">
        <f t="shared" ca="1" si="884"/>
        <v>1.7433478773936308E-4</v>
      </c>
      <c r="AJ463" s="223">
        <f t="shared" ca="1" si="885"/>
        <v>-6.5303249329369144E-5</v>
      </c>
      <c r="AK463" s="223">
        <f t="shared" ca="1" si="886"/>
        <v>-6.9430664356345345E-5</v>
      </c>
      <c r="AL463" s="223">
        <f t="shared" ca="1" si="887"/>
        <v>1.7683771438281419E-4</v>
      </c>
      <c r="AM463" s="223">
        <f t="shared" ca="1" si="888"/>
        <v>-2.1464410372785226E-4</v>
      </c>
      <c r="AN463" s="223">
        <f t="shared" ca="1" si="889"/>
        <v>1.6796980702143337E-4</v>
      </c>
      <c r="AO463" s="223">
        <f t="shared" ca="1" si="890"/>
        <v>-5.5185124394077878E-5</v>
      </c>
      <c r="AP463" s="223">
        <f t="shared" ca="1" si="891"/>
        <v>-7.9319591943391768E-5</v>
      </c>
      <c r="AQ463" s="223">
        <f t="shared" ca="1" si="892"/>
        <v>1.826053116798877E-4</v>
      </c>
      <c r="AR463" s="223">
        <f t="shared" ca="1" si="893"/>
        <v>-2.1402033131591973E-4</v>
      </c>
      <c r="AS463" s="223">
        <f t="shared" ca="1" si="894"/>
        <v>1.6120017232597149E-4</v>
      </c>
      <c r="AT463" s="223">
        <f t="shared" ca="1" si="895"/>
        <v>-4.4934053660478188E-5</v>
      </c>
      <c r="AU463" s="223">
        <f t="shared" ca="1" si="896"/>
        <v>-8.9017431685870811E-5</v>
      </c>
      <c r="AV463" s="223">
        <f t="shared" ca="1" si="897"/>
        <v>1.8793299678678647E-4</v>
      </c>
      <c r="AW463" s="223">
        <f t="shared" ca="1" si="898"/>
        <v>-2.1288096517987993E-4</v>
      </c>
      <c r="AX463" s="223">
        <f t="shared" ca="1" si="899"/>
        <v>1.5404219229591087E-4</v>
      </c>
      <c r="AY463" s="223">
        <f t="shared" ca="1" si="900"/>
        <v>-3.4574732855849178E-5</v>
      </c>
      <c r="AZ463" s="223">
        <f t="shared" ca="1" si="901"/>
        <v>-9.8500820638409666E-5</v>
      </c>
      <c r="BA463" s="223">
        <f t="shared" ca="1" si="902"/>
        <v>1.9280793484344102E-4</v>
      </c>
      <c r="BB463" s="223">
        <f t="shared" ca="1" si="903"/>
        <v>-2.1122875015255129E-4</v>
      </c>
      <c r="BC463" s="223">
        <f t="shared" ca="1" si="904"/>
        <v>1.4651311113210476E-4</v>
      </c>
      <c r="BD463" s="223">
        <f t="shared" ca="1" si="905"/>
        <v>-2.413211849138148E-5</v>
      </c>
      <c r="BE463" s="223">
        <f t="shared" ca="1" si="906"/>
        <v>-1.0774691248638042E-4</v>
      </c>
      <c r="BF463" s="223">
        <f t="shared" ca="1" si="907"/>
        <v>1.9721838169707703E-4</v>
      </c>
      <c r="BG463" s="223">
        <f t="shared" ca="1" si="908"/>
        <v>-2.0906766656465236E-4</v>
      </c>
      <c r="BH463" s="223">
        <f t="shared" ca="1" si="909"/>
        <v>1.3863106705055078E-4</v>
      </c>
      <c r="BI463" s="223">
        <f t="shared" ca="1" si="910"/>
        <v>-1.3631367739744098E-5</v>
      </c>
      <c r="BJ463" s="223">
        <f t="shared" ca="1" si="911"/>
        <v>-1.167334325846565E-4</v>
      </c>
      <c r="BK463" s="223">
        <f t="shared" ca="1" si="912"/>
        <v>2.0115371219491356E-4</v>
      </c>
      <c r="BL463" s="223">
        <f t="shared" ca="1" si="913"/>
        <v>-2.0640292065583453E-4</v>
      </c>
      <c r="BM463" s="223">
        <f t="shared" ca="1" si="914"/>
        <v>1.3041504858581993E-4</v>
      </c>
      <c r="BN463" s="223">
        <f t="shared" ca="1" si="915"/>
        <v>-3.0977778292578997E-6</v>
      </c>
      <c r="BO463" s="223">
        <f t="shared" ca="1" si="916"/>
        <v>-1.2543873161919249E-4</v>
      </c>
      <c r="BP463" s="223">
        <f t="shared" ca="1" si="917"/>
        <v>2.0460444578108842E-4</v>
      </c>
      <c r="BQ463" s="223">
        <f t="shared" ca="1" si="918"/>
        <v>-2.0324093203239434E-4</v>
      </c>
      <c r="BR463" s="223">
        <f t="shared" ca="1" si="919"/>
        <v>1.2188484884604147E-4</v>
      </c>
      <c r="BS463" s="223">
        <f t="shared" ca="1" si="920"/>
        <v>7.4432748993522404E-6</v>
      </c>
      <c r="BT463" s="223">
        <f t="shared" ca="1" si="921"/>
        <v>-1.3384183776212746E-4</v>
      </c>
      <c r="BU463" s="223">
        <f t="shared" ca="1" si="922"/>
        <v>2.0756226933614554E-4</v>
      </c>
      <c r="BV463" s="223">
        <f t="shared" ca="1" si="923"/>
        <v>-1.9958931820188679E-4</v>
      </c>
      <c r="BW463" s="223">
        <f t="shared" ca="1" si="924"/>
        <v>1.130610178295411E-4</v>
      </c>
      <c r="BX463" s="223">
        <f t="shared" ca="1" si="925"/>
        <v>1.7966396126782089E-5</v>
      </c>
      <c r="BY463" s="223">
        <f t="shared" ca="1" si="926"/>
        <v>-1.4192250719472819E-4</v>
      </c>
      <c r="BZ463" s="223">
        <f t="shared" ca="1" si="927"/>
        <v>2.1002005720406256E-4</v>
      </c>
      <c r="CA463" s="223">
        <f t="shared" ca="1" si="928"/>
        <v>-1.9545687622187153E-4</v>
      </c>
      <c r="CB463" s="223">
        <f t="shared" ca="1" si="929"/>
        <v>1.0396481291810857E-4</v>
      </c>
      <c r="CC463" s="223">
        <f t="shared" ca="1" si="930"/>
        <v>2.8446234732265965E-5</v>
      </c>
      <c r="CD463" s="223">
        <f t="shared" ca="1" si="931"/>
        <v>-1.4966127287655348E-4</v>
      </c>
      <c r="CE463" s="223">
        <f t="shared" ca="1" si="932"/>
        <v>2.119718883585908E-4</v>
      </c>
      <c r="CF463" s="223">
        <f t="shared" ca="1" si="933"/>
        <v>-1.9085356150703471E-4</v>
      </c>
      <c r="CG463" s="223">
        <f t="shared" ca="1" si="934"/>
        <v>9.4618147666119479E-5</v>
      </c>
      <c r="CH463" s="223">
        <f t="shared" ca="1" si="935"/>
        <v>3.8857543866683945E-5</v>
      </c>
      <c r="CI463" s="223">
        <f t="shared" ca="1" si="936"/>
        <v>-1.5703949144324418E-4</v>
      </c>
      <c r="CJ463" s="223">
        <f t="shared" ca="1" si="937"/>
        <v>2.1341306066751943E-4</v>
      </c>
      <c r="CK463" s="223">
        <f t="shared" ca="1" si="938"/>
        <v>-1.8579046384573252E-4</v>
      </c>
      <c r="CL463" s="223">
        <f t="shared" ca="1" si="939"/>
        <v>8.504353900883185E-5</v>
      </c>
      <c r="CM463" s="223">
        <f t="shared" ca="1" si="940"/>
        <v>4.9175241774414185E-5</v>
      </c>
      <c r="CN463" s="223">
        <f t="shared" ca="1" si="941"/>
        <v>-1.6403938812000889E-4</v>
      </c>
      <c r="CO463" s="223">
        <f t="shared" ca="1" si="942"/>
        <v>2.1434010222052283E-4</v>
      </c>
      <c r="CP463" s="223">
        <f t="shared" ca="1" si="943"/>
        <v>-1.8027978068370343E-4</v>
      </c>
      <c r="CQ463" s="223">
        <f t="shared" ca="1" si="944"/>
        <v>7.5264053017132015E-5</v>
      </c>
      <c r="CR463" s="223">
        <f t="shared" ca="1" si="945"/>
        <v>5.9374472217461441E-5</v>
      </c>
      <c r="CS463" s="223">
        <f t="shared" ca="1" si="946"/>
        <v>-1.7064409954263923E-4</v>
      </c>
      <c r="CT463" s="223">
        <f t="shared" ca="1" si="947"/>
        <v>2.147507796933015E-4</v>
      </c>
      <c r="CU463" s="223">
        <f t="shared" ca="1" si="948"/>
        <v>-1.7433478773936004E-4</v>
      </c>
      <c r="CV463" s="223">
        <f t="shared" ca="1" si="949"/>
        <v>6.5303249329367138E-5</v>
      </c>
      <c r="CW463" s="223">
        <f t="shared" ca="1" si="950"/>
        <v>6.9430664356347338E-5</v>
      </c>
      <c r="CX463" s="223">
        <f t="shared" ca="1" si="951"/>
        <v>-1.7683771438281712E-4</v>
      </c>
      <c r="CY463" s="223">
        <f t="shared" ca="1" si="952"/>
        <v>2.1464410372785221E-4</v>
      </c>
      <c r="CZ463" s="223">
        <f t="shared" ca="1" si="953"/>
        <v>-1.6796980702143207E-4</v>
      </c>
      <c r="DA463" s="223">
        <f t="shared" ca="1" si="954"/>
        <v>5.5185124394078792E-5</v>
      </c>
      <c r="DB463" s="223">
        <f t="shared" ca="1" si="955"/>
        <v>7.9319591943396552E-5</v>
      </c>
      <c r="DC463" s="223">
        <f t="shared" ca="1" si="956"/>
        <v>-1.8260531167988881E-4</v>
      </c>
      <c r="DD463" s="223">
        <f t="shared" ca="1" si="957"/>
        <v>2.1402033131591957E-4</v>
      </c>
      <c r="DE463" s="223">
        <f t="shared" ca="1" si="958"/>
        <v>-1.6120017232596807E-4</v>
      </c>
      <c r="DF463" s="223">
        <f t="shared" ca="1" si="959"/>
        <v>4.493405366047316E-5</v>
      </c>
      <c r="DG463" s="223">
        <f t="shared" ca="1" si="960"/>
        <v>8.9017431685872736E-5</v>
      </c>
      <c r="DH463" s="223">
        <f t="shared" ca="1" si="961"/>
        <v>-1.8793299678678747E-4</v>
      </c>
      <c r="DI463" s="223">
        <f t="shared" ca="1" si="962"/>
        <v>2.1288096517988001E-4</v>
      </c>
      <c r="DJ463" s="223">
        <f t="shared" ca="1" si="963"/>
        <v>-1.5404219229591152E-4</v>
      </c>
      <c r="DK463" s="223">
        <f t="shared" ca="1" si="964"/>
        <v>3.4574732855853122E-5</v>
      </c>
      <c r="DL463" s="223">
        <f t="shared" ca="1" si="965"/>
        <v>9.8500820638416957E-5</v>
      </c>
      <c r="DM463" s="223">
        <f t="shared" ca="1" si="966"/>
        <v>-1.928079348434433E-4</v>
      </c>
      <c r="DN463" s="223">
        <f t="shared" ca="1" si="967"/>
        <v>2.1122875015255091E-4</v>
      </c>
      <c r="DO463" s="223">
        <f t="shared" ca="1" si="968"/>
        <v>-1.4651311113210322E-4</v>
      </c>
      <c r="DP463" s="223">
        <f t="shared" ca="1" si="969"/>
        <v>2.4132118491382429E-5</v>
      </c>
      <c r="DQ463" s="223">
        <f t="shared" ca="1" si="970"/>
        <v>1.0774691248637962E-4</v>
      </c>
      <c r="DR463" s="223">
        <f t="shared" ca="1" si="971"/>
        <v>-1.9721838169707543E-4</v>
      </c>
      <c r="DS463" s="223">
        <f t="shared" ca="1" si="972"/>
        <v>2.0906766656465049E-4</v>
      </c>
      <c r="DT463" s="223">
        <f t="shared" ca="1" si="973"/>
        <v>-1.3863106705054451E-4</v>
      </c>
      <c r="DU463" s="223">
        <f t="shared" ca="1" si="974"/>
        <v>1.3631367739741997E-5</v>
      </c>
      <c r="DV463" s="223">
        <f t="shared" ca="1" si="975"/>
        <v>1.1673343258465825E-4</v>
      </c>
      <c r="DW463" s="223">
        <f t="shared" ca="1" si="976"/>
        <v>-2.0115371219491429E-4</v>
      </c>
      <c r="DX463" s="223">
        <f t="shared" ca="1" si="977"/>
        <v>2.0640292065583394E-4</v>
      </c>
      <c r="DY463" s="223">
        <f t="shared" ca="1" si="978"/>
        <v>-1.304150485858231E-4</v>
      </c>
      <c r="DZ463" s="223">
        <f t="shared" ca="1" si="979"/>
        <v>3.0977778292618977E-6</v>
      </c>
      <c r="EA463" s="223">
        <f t="shared" ca="1" si="980"/>
        <v>1.2543873161919916E-4</v>
      </c>
      <c r="EB463" s="223">
        <f t="shared" ca="1" si="981"/>
        <v>-2.0460444578109094E-4</v>
      </c>
      <c r="EC463" s="223">
        <f t="shared" ca="1" si="982"/>
        <v>2.0324093203239369E-4</v>
      </c>
      <c r="ED463" s="223">
        <f t="shared" ca="1" si="983"/>
        <v>-1.2188484884603974E-4</v>
      </c>
      <c r="EE463" s="223">
        <f t="shared" ca="1" si="984"/>
        <v>-7.4432748993543546E-6</v>
      </c>
      <c r="EF463" s="223">
        <f t="shared" ca="1" si="985"/>
        <v>1.3384183776212432E-4</v>
      </c>
      <c r="EG463" s="223">
        <f t="shared" ca="1" si="986"/>
        <v>-2.0756226933614451E-4</v>
      </c>
      <c r="EH463" s="223">
        <f t="shared" ca="1" si="987"/>
        <v>1.9958931820188378E-4</v>
      </c>
      <c r="EI463" s="223">
        <f t="shared" ca="1" si="988"/>
        <v>-1.1306101782953412E-4</v>
      </c>
      <c r="EJ463" s="223">
        <f t="shared" ca="1" si="989"/>
        <v>-1.7966396126784177E-5</v>
      </c>
      <c r="EK463" s="223">
        <f t="shared" ca="1" si="990"/>
        <v>1.4192250719472977E-4</v>
      </c>
      <c r="EL463" s="223">
        <f t="shared" ca="1" si="991"/>
        <v>-2.1002005720406305E-4</v>
      </c>
      <c r="EM463" s="223">
        <f t="shared" ca="1" si="992"/>
        <v>1.9545687622187066E-4</v>
      </c>
      <c r="EN463" s="223">
        <f t="shared" ca="1" si="993"/>
        <v>-1.0396481291811207E-4</v>
      </c>
      <c r="EO463" s="223">
        <f t="shared" ca="1" si="994"/>
        <v>-2.8446234732262007E-5</v>
      </c>
      <c r="EP463" s="223">
        <f t="shared" ca="1" si="995"/>
        <v>1.4966127287655939E-4</v>
      </c>
      <c r="EQ463" s="223">
        <f t="shared" ca="1" si="996"/>
        <v>-2.1197188835859213E-4</v>
      </c>
      <c r="ER463" s="223">
        <f t="shared" ca="1" si="997"/>
        <v>1.9085356150703374E-4</v>
      </c>
      <c r="ES463" s="223">
        <f t="shared" ca="1" si="998"/>
        <v>-9.4618147666117596E-5</v>
      </c>
      <c r="ET463" s="223">
        <f t="shared" ca="1" si="999"/>
        <v>-3.8857543866686046E-5</v>
      </c>
      <c r="EU463" s="223">
        <f t="shared" ca="1" si="1000"/>
        <v>1.5703949144324145E-4</v>
      </c>
      <c r="EV463" s="223">
        <f t="shared" ca="1" si="1001"/>
        <v>-2.1341306066751899E-4</v>
      </c>
      <c r="EW463" s="223">
        <f t="shared" ca="1" si="1002"/>
        <v>1.857904638457284E-4</v>
      </c>
      <c r="EX463" s="223">
        <f t="shared" ca="1" si="1003"/>
        <v>-8.5043539008824301E-5</v>
      </c>
      <c r="EY463" s="223">
        <f t="shared" ca="1" si="1004"/>
        <v>-4.9175241774416245E-5</v>
      </c>
      <c r="EZ463" s="223">
        <f t="shared" ca="1" si="1005"/>
        <v>1.6403938812001027E-4</v>
      </c>
      <c r="FA463" s="223">
        <f t="shared" ca="1" si="1006"/>
        <v>-2.1434010222052294E-4</v>
      </c>
      <c r="FB463" s="223">
        <f t="shared" ca="1" si="1007"/>
        <v>1.8027978068370229E-4</v>
      </c>
      <c r="FC463" s="223">
        <f t="shared" ca="1" si="1008"/>
        <v>-7.5264053017135769E-5</v>
      </c>
      <c r="FD463" s="223">
        <f t="shared" ca="1" si="1009"/>
        <v>-5.9374472217457605E-5</v>
      </c>
      <c r="FE463" s="223">
        <f t="shared" ca="1" si="1010"/>
        <v>1.7064409954264424E-4</v>
      </c>
      <c r="FF463" s="223">
        <f t="shared" ca="1" si="1011"/>
        <v>-2.1475077969330158E-4</v>
      </c>
      <c r="FG463" s="223">
        <f t="shared" ca="1" si="1012"/>
        <v>1.7433478773935882E-4</v>
      </c>
      <c r="FH463" s="223">
        <f t="shared" ca="1" si="1013"/>
        <v>-6.5303249329365146E-5</v>
      </c>
      <c r="FI463" s="223">
        <f t="shared" ca="1" si="1014"/>
        <v>-6.943066435634933E-5</v>
      </c>
      <c r="FJ463" s="223">
        <f t="shared" ca="1" si="1015"/>
        <v>1.7683771438281484E-4</v>
      </c>
      <c r="FK463" s="223">
        <f t="shared" ca="1" si="1016"/>
        <v>-2.1464410372785232E-4</v>
      </c>
      <c r="FL463" s="223">
        <f t="shared" ca="1" si="1017"/>
        <v>1.6796980702142694E-4</v>
      </c>
      <c r="FM463" s="223">
        <f t="shared" ca="1" si="1018"/>
        <v>-5.5185124394070857E-5</v>
      </c>
      <c r="FN463" s="223">
        <f t="shared" ca="1" si="1019"/>
        <v>-7.9319591943398531E-5</v>
      </c>
      <c r="FO463" s="223">
        <f t="shared" ca="1" si="1020"/>
        <v>1.8260531167988992E-4</v>
      </c>
      <c r="FP463" s="223">
        <f t="shared" ca="1" si="1021"/>
        <v>-2.140203313159194E-4</v>
      </c>
      <c r="FQ463" s="223">
        <f t="shared" ca="1" si="1022"/>
        <v>1.6120017232597073E-4</v>
      </c>
      <c r="FR463" s="223">
        <f t="shared" ca="1" si="1023"/>
        <v>-4.4934053660477077E-5</v>
      </c>
      <c r="FS463" s="223">
        <f t="shared" ca="1" si="1024"/>
        <v>-8.9017431685869077E-5</v>
      </c>
      <c r="FT463" s="223">
        <f t="shared" ca="1" si="1025"/>
        <v>1.8793299678679146E-4</v>
      </c>
      <c r="FU463" s="223">
        <f t="shared" ca="1" si="1026"/>
        <v>-2.1288096517987893E-4</v>
      </c>
      <c r="FV463" s="223">
        <f t="shared" ca="1" si="1027"/>
        <v>1.540421922959058E-4</v>
      </c>
      <c r="FW463" s="223">
        <f t="shared" ca="1" si="1028"/>
        <v>-3.4574732855845045E-5</v>
      </c>
      <c r="FX463" s="223">
        <f t="shared" ca="1" si="1029"/>
        <v>-9.8500820638413407E-5</v>
      </c>
      <c r="FY463" s="223">
        <f t="shared" ca="1" si="1030"/>
        <v>1.9280793484344151E-4</v>
      </c>
      <c r="FZ463" s="223">
        <f t="shared" ca="1" si="1031"/>
        <v>-2.1122875015255164E-4</v>
      </c>
      <c r="GA463" s="223">
        <f t="shared" ca="1" si="1032"/>
        <v>1.4651311113209723E-4</v>
      </c>
      <c r="GB463" s="223">
        <f t="shared" ca="1" si="1033"/>
        <v>-2.413211849137427E-5</v>
      </c>
      <c r="GC463" s="223">
        <f t="shared" ca="1" si="1034"/>
        <v>-1.077469124863867E-4</v>
      </c>
      <c r="GD463" s="223">
        <f t="shared" ca="1" si="1035"/>
        <v>1.9721838169707868E-4</v>
      </c>
      <c r="GE463" s="223">
        <f t="shared" ca="1" si="1036"/>
        <v>-2.0906766656465138E-4</v>
      </c>
      <c r="GF463" s="223">
        <f t="shared" ca="1" si="1037"/>
        <v>1.3863106705054758E-4</v>
      </c>
      <c r="GG463" s="223">
        <f t="shared" ca="1" si="1038"/>
        <v>-1.3631367739745995E-5</v>
      </c>
      <c r="GH463" s="223">
        <f t="shared" ca="1" si="1039"/>
        <v>-1.1673343258465491E-4</v>
      </c>
      <c r="GI463" s="223">
        <f t="shared" ca="1" si="1040"/>
        <v>2.0115371219491719E-4</v>
      </c>
      <c r="GJ463" s="223">
        <f t="shared" ca="1" si="1041"/>
        <v>-2.0640292065583169E-4</v>
      </c>
      <c r="GK463" s="223">
        <f t="shared" ca="1" si="1042"/>
        <v>1.3041504858581659E-4</v>
      </c>
      <c r="GL463" s="223">
        <f t="shared" ca="1" si="1043"/>
        <v>-3.0977778292536984E-6</v>
      </c>
      <c r="GM463" s="223">
        <f t="shared" ca="1" si="1044"/>
        <v>-1.2543873161919588E-4</v>
      </c>
      <c r="GN463" s="223">
        <f t="shared" ca="1" si="1045"/>
        <v>2.0460444578108972E-4</v>
      </c>
      <c r="GO463" s="223">
        <f t="shared" ca="1" si="1046"/>
        <v>-2.0324093203239493E-4</v>
      </c>
      <c r="GP463" s="223">
        <f t="shared" ca="1" si="1047"/>
        <v>1.2188484884603297E-4</v>
      </c>
      <c r="GQ463" s="223">
        <f t="shared" ca="1" si="1048"/>
        <v>7.4432748993625674E-6</v>
      </c>
      <c r="GR463" s="223">
        <f t="shared" ca="1" si="1049"/>
        <v>-1.3384183776213077E-4</v>
      </c>
      <c r="GS463" s="223">
        <f t="shared" ca="1" si="1050"/>
        <v>2.075622693361466E-4</v>
      </c>
      <c r="GT463" s="223">
        <f t="shared" ca="1" si="1051"/>
        <v>-1.9958931820188524E-4</v>
      </c>
      <c r="GU463" s="223">
        <f t="shared" ca="1" si="1052"/>
        <v>1.1306101782953754E-4</v>
      </c>
      <c r="GV463" s="223">
        <f t="shared" ca="1" si="1053"/>
        <v>1.7966396126780192E-5</v>
      </c>
      <c r="GW463" s="223">
        <f t="shared" ca="1" si="1054"/>
        <v>-1.4192250719472678E-4</v>
      </c>
      <c r="GX463" s="223">
        <f t="shared" ca="1" si="1055"/>
        <v>2.1002005720406473E-4</v>
      </c>
      <c r="GY463" s="223">
        <f t="shared" ca="1" si="1056"/>
        <v>-1.9545687622186725E-4</v>
      </c>
      <c r="GZ463" s="223">
        <f t="shared" ca="1" si="1057"/>
        <v>1.039648129181049E-4</v>
      </c>
      <c r="HA463" s="223">
        <f t="shared" ca="1" si="1058"/>
        <v>2.8446234732270139E-5</v>
      </c>
      <c r="HB463" s="223">
        <f t="shared" ca="1" si="1059"/>
        <v>-1.4966127287655652E-4</v>
      </c>
      <c r="HC463" s="223">
        <f t="shared" ca="1" si="1060"/>
        <v>2.1197188835859345E-4</v>
      </c>
      <c r="HD463" s="223">
        <f t="shared" ca="1" si="1061"/>
        <v>-1.9085356150703E-4</v>
      </c>
      <c r="HE463" s="223">
        <f t="shared" ca="1" si="1062"/>
        <v>9.4618147666110223E-5</v>
      </c>
      <c r="HF463" s="223">
        <f t="shared" ca="1" si="1063"/>
        <v>3.8857543866694096E-5</v>
      </c>
      <c r="HG463" s="223">
        <f t="shared" ca="1" si="1064"/>
        <v>-1.5703949144324703E-4</v>
      </c>
      <c r="HH463" s="223">
        <f t="shared" ca="1" si="1065"/>
        <v>2.1341306066751992E-4</v>
      </c>
      <c r="HI463" s="223">
        <f t="shared" ca="1" si="1066"/>
        <v>-1.857904638457304E-4</v>
      </c>
      <c r="HJ463" s="223">
        <f t="shared" ca="1" si="1067"/>
        <v>8.5043539008827974E-5</v>
      </c>
      <c r="HK463" s="223">
        <f t="shared" ca="1" si="1068"/>
        <v>4.9175241774412356E-5</v>
      </c>
      <c r="HL463" s="223">
        <f t="shared" ca="1" si="1069"/>
        <v>-1.6403938812000767E-4</v>
      </c>
      <c r="HM463" s="223">
        <f t="shared" ca="1" si="1070"/>
        <v>2.1434010222052269E-4</v>
      </c>
      <c r="HN463" s="223">
        <f t="shared" ca="1" si="1071"/>
        <v>-1.8027978068370446E-4</v>
      </c>
      <c r="HO463" s="223">
        <f t="shared" ca="1" si="1072"/>
        <v>7.5264053017139496E-5</v>
      </c>
      <c r="HP463" s="223">
        <f t="shared" ca="1" si="1073"/>
        <v>5.937447221745377E-5</v>
      </c>
      <c r="HQ463" s="223">
        <f t="shared" ca="1" si="1074"/>
        <v>-1.7064409954264923E-4</v>
      </c>
      <c r="HR463" s="223">
        <f t="shared" ca="1" si="1075"/>
        <v>2.1475077969330169E-4</v>
      </c>
      <c r="HS463" s="223">
        <f t="shared" ca="1" si="1076"/>
        <v>-1.7433478773935403E-4</v>
      </c>
      <c r="HT463" s="223">
        <f t="shared" ca="1" si="1077"/>
        <v>6.5303249329357326E-5</v>
      </c>
      <c r="HU463" s="223">
        <f t="shared" ca="1" si="1078"/>
        <v>6.9430664356357123E-5</v>
      </c>
      <c r="HV463" s="223">
        <f t="shared" ca="1" si="1079"/>
        <v>-1.768377143828195E-4</v>
      </c>
      <c r="HW463" s="223">
        <f t="shared" ca="1" si="1080"/>
        <v>2.1464410372785202E-4</v>
      </c>
      <c r="HX463" s="223">
        <f t="shared" ca="1" si="1081"/>
        <v>-1.6796980702142946E-4</v>
      </c>
      <c r="HY463" s="223">
        <f t="shared" ca="1" si="1082"/>
        <v>5.518512439407472E-5</v>
      </c>
      <c r="HZ463" s="223">
        <f t="shared" ca="1" si="1083"/>
        <v>7.9319591943394791E-5</v>
      </c>
      <c r="IA463" s="223">
        <f t="shared" ca="1" si="1084"/>
        <v>-1.8260531167988781E-4</v>
      </c>
      <c r="IB463" s="223">
        <f t="shared" ca="1" si="1085"/>
        <v>2.1402033131591973E-4</v>
      </c>
      <c r="IC463" s="223">
        <f t="shared" ca="1" si="1086"/>
        <v>-1.6120017232597336E-4</v>
      </c>
      <c r="ID463" s="223">
        <f t="shared" ca="1" si="1087"/>
        <v>4.493405366048098E-5</v>
      </c>
      <c r="IE463" s="223">
        <f t="shared" ca="1" si="1088"/>
        <v>7.9376048774776204E-5</v>
      </c>
      <c r="IF463" s="223">
        <f t="shared" ca="1" si="1089"/>
        <v>-1.8793299678679544E-4</v>
      </c>
      <c r="IG463" s="223">
        <f t="shared" ca="1" si="1090"/>
        <v>2.1288096517987787E-4</v>
      </c>
      <c r="IH463" s="223">
        <f t="shared" ca="1" si="1091"/>
        <v>-1.5404219229590006E-4</v>
      </c>
      <c r="II463" s="223">
        <f t="shared" ca="1" si="1092"/>
        <v>3.457473285583694E-5</v>
      </c>
      <c r="IJ463" s="223">
        <f t="shared" ca="1" si="1093"/>
        <v>9.8500820638420725E-5</v>
      </c>
      <c r="IK463" s="223">
        <f t="shared" ca="1" si="1094"/>
        <v>-1.9280793484344514E-4</v>
      </c>
      <c r="IL463" s="223">
        <f t="shared" ca="1" si="1095"/>
        <v>2.1122875015255015E-4</v>
      </c>
      <c r="IM463" s="223">
        <f t="shared" ca="1" si="1096"/>
        <v>-1.4651311113210016E-4</v>
      </c>
      <c r="IN463" s="223">
        <f t="shared" ca="1" si="1097"/>
        <v>2.4132118491378241E-5</v>
      </c>
      <c r="IO463" s="223">
        <f t="shared" ca="1" si="1098"/>
        <v>1.0774691248638323E-4</v>
      </c>
      <c r="IP463" s="223">
        <f t="shared" ca="1" si="1099"/>
        <v>-1.9721838169707711E-4</v>
      </c>
      <c r="IQ463" s="223">
        <f t="shared" ca="1" si="1100"/>
        <v>2.0906766656465231E-4</v>
      </c>
      <c r="IR463" s="223">
        <f t="shared" ca="1" si="1101"/>
        <v>-1.3863106705055061E-4</v>
      </c>
      <c r="IS463" s="223">
        <f t="shared" ca="1" si="1102"/>
        <v>1.3631367739749993E-5</v>
      </c>
      <c r="IT463" s="223">
        <f t="shared" ca="1" si="1103"/>
        <v>1.1673343258465154E-4</v>
      </c>
      <c r="IU463" s="223">
        <f t="shared" ca="1" si="1104"/>
        <v>-2.0115371219492004E-4</v>
      </c>
      <c r="IV463" s="223">
        <f t="shared" ca="1" si="1105"/>
        <v>2.0640292065582941E-4</v>
      </c>
      <c r="IW463" s="223">
        <f t="shared" ca="1" si="1106"/>
        <v>-1.3041504858581006E-4</v>
      </c>
      <c r="IX463" s="223">
        <f t="shared" ca="1" si="1107"/>
        <v>3.097777829245472E-6</v>
      </c>
      <c r="IY463" s="223">
        <f t="shared" ca="1" si="1108"/>
        <v>1.2543873161920255E-4</v>
      </c>
      <c r="IZ463" s="223">
        <f t="shared" ca="1" si="1109"/>
        <v>-2.0460444578109221E-4</v>
      </c>
      <c r="JA463" s="223">
        <f t="shared" ca="1" si="1110"/>
        <v>2.032409320323923E-4</v>
      </c>
      <c r="JB463" s="223">
        <f t="shared" ca="1" si="1111"/>
        <v>-1.2188484884603627E-4</v>
      </c>
    </row>
    <row r="464" spans="2:262">
      <c r="B464" s="230">
        <v>103</v>
      </c>
      <c r="C464" s="229">
        <f t="shared" si="1112"/>
        <v>2.0117187500000014E-3</v>
      </c>
      <c r="D464" s="226">
        <f t="shared" ca="1" si="855"/>
        <v>57.8578217524853</v>
      </c>
      <c r="E464" s="225">
        <f ca="1">DE361</f>
        <v>-0.24217824751469957</v>
      </c>
      <c r="F464" s="224">
        <v>103</v>
      </c>
      <c r="G464" s="223">
        <f t="shared" ca="1" si="856"/>
        <v>3.9661453194596514E-5</v>
      </c>
      <c r="H464" s="223">
        <f t="shared" ca="1" si="857"/>
        <v>2.372574044770011E-4</v>
      </c>
      <c r="I464" s="223">
        <f t="shared" ca="1" si="858"/>
        <v>-4.2761755461091365E-4</v>
      </c>
      <c r="J464" s="223">
        <f t="shared" ca="1" si="859"/>
        <v>4.6196983249680083E-4</v>
      </c>
      <c r="K464" s="223">
        <f t="shared" ca="1" si="860"/>
        <v>-3.2778148375621675E-4</v>
      </c>
      <c r="L464" s="223">
        <f t="shared" ca="1" si="861"/>
        <v>7.400849380595034E-5</v>
      </c>
      <c r="M464" s="223">
        <f t="shared" ca="1" si="862"/>
        <v>2.0676504259628127E-4</v>
      </c>
      <c r="N464" s="223">
        <f t="shared" ca="1" si="863"/>
        <v>-4.1210441124066993E-4</v>
      </c>
      <c r="O464" s="223">
        <f t="shared" ca="1" si="864"/>
        <v>4.6709557353001146E-4</v>
      </c>
      <c r="P464" s="223">
        <f t="shared" ca="1" si="865"/>
        <v>-3.516760831762622E-4</v>
      </c>
      <c r="Q464" s="223">
        <f t="shared" ca="1" si="866"/>
        <v>1.0795447597707853E-4</v>
      </c>
      <c r="R464" s="223">
        <f t="shared" ca="1" si="867"/>
        <v>1.7515220303506698E-4</v>
      </c>
      <c r="S464" s="223">
        <f t="shared" ca="1" si="868"/>
        <v>-3.9435803836010788E-4</v>
      </c>
      <c r="T464" s="223">
        <f t="shared" ca="1" si="869"/>
        <v>4.6969008317987898E-4</v>
      </c>
      <c r="U464" s="223">
        <f t="shared" ca="1" si="870"/>
        <v>-3.73664919431438E-4</v>
      </c>
      <c r="V464" s="223">
        <f t="shared" ca="1" si="871"/>
        <v>1.4131544348942995E-4</v>
      </c>
      <c r="W464" s="223">
        <f t="shared" ca="1" si="872"/>
        <v>1.4259019850995999E-4</v>
      </c>
      <c r="X464" s="223">
        <f t="shared" ca="1" si="873"/>
        <v>-3.7447460510145811E-4</v>
      </c>
      <c r="Y464" s="223">
        <f t="shared" ca="1" si="874"/>
        <v>4.6973930157381556E-4</v>
      </c>
      <c r="Z464" s="223">
        <f t="shared" ca="1" si="875"/>
        <v>-3.9362883311290845E-4</v>
      </c>
      <c r="AA464" s="223">
        <f t="shared" ca="1" si="876"/>
        <v>1.7391061036957199E-4</v>
      </c>
      <c r="AB464" s="223">
        <f t="shared" ca="1" si="877"/>
        <v>1.0925548534474234E-4</v>
      </c>
      <c r="AC464" s="223">
        <f t="shared" ca="1" si="878"/>
        <v>-3.5256186151230284E-4</v>
      </c>
      <c r="AD464" s="223">
        <f t="shared" ca="1" si="879"/>
        <v>4.6724296199308001E-4</v>
      </c>
      <c r="AE464" s="223">
        <f t="shared" ca="1" si="880"/>
        <v>-4.1145963804270686E-4</v>
      </c>
      <c r="AF464" s="223">
        <f t="shared" ca="1" si="881"/>
        <v>2.0556334058404743E-4</v>
      </c>
      <c r="AG464" s="223">
        <f t="shared" ca="1" si="882"/>
        <v>7.5328707238253714E-5</v>
      </c>
      <c r="AH464" s="223">
        <f t="shared" ca="1" si="883"/>
        <v>-3.2873855464872904E-4</v>
      </c>
      <c r="AI464" s="223">
        <f t="shared" ca="1" si="884"/>
        <v>4.6221459231815033E-4</v>
      </c>
      <c r="AJ464" s="223">
        <f t="shared" ca="1" si="885"/>
        <v>-4.2706070754400949E-4</v>
      </c>
      <c r="AK464" s="223">
        <f t="shared" ca="1" si="886"/>
        <v>2.3610210524535759E-4</v>
      </c>
      <c r="AL464" s="223">
        <f t="shared" ca="1" si="887"/>
        <v>4.0993716340570973E-5</v>
      </c>
      <c r="AM464" s="223">
        <f t="shared" ca="1" si="888"/>
        <v>-3.0313378507474688E-4</v>
      </c>
      <c r="AN464" s="223">
        <f t="shared" ca="1" si="889"/>
        <v>4.5468144171996439E-4</v>
      </c>
      <c r="AO464" s="223">
        <f t="shared" ca="1" si="890"/>
        <v>-4.4034749806947553E-4</v>
      </c>
      <c r="AP464" s="223">
        <f t="shared" ca="1" si="891"/>
        <v>2.6536141214183253E-4</v>
      </c>
      <c r="AQ464" s="223">
        <f t="shared" ca="1" si="892"/>
        <v>6.4365769422357842E-6</v>
      </c>
      <c r="AR464" s="223">
        <f t="shared" ca="1" si="893"/>
        <v>-2.7588630725513429E-4</v>
      </c>
      <c r="AS464" s="223">
        <f t="shared" ca="1" si="894"/>
        <v>4.4468433299430838E-4</v>
      </c>
      <c r="AT464" s="223">
        <f t="shared" ca="1" si="895"/>
        <v>-4.5124800735003997E-4</v>
      </c>
      <c r="AU464" s="223">
        <f t="shared" ca="1" si="896"/>
        <v>2.9318270255430847E-4</v>
      </c>
      <c r="AV464" s="223">
        <f t="shared" ca="1" si="897"/>
        <v>-2.8155442824237949E-5</v>
      </c>
      <c r="AW464" s="223">
        <f t="shared" ca="1" si="898"/>
        <v>-2.4714377763299924E-4</v>
      </c>
      <c r="AX464" s="223">
        <f t="shared" ca="1" si="899"/>
        <v>4.3227744133954115E-4</v>
      </c>
      <c r="AY464" s="223">
        <f t="shared" ca="1" si="900"/>
        <v>-4.5970316458146694E-4</v>
      </c>
      <c r="AZ464" s="223">
        <f t="shared" ca="1" si="901"/>
        <v>3.1941521049952003E-4</v>
      </c>
      <c r="BA464" s="223">
        <f t="shared" ca="1" si="902"/>
        <v>-6.2594885806579147E-5</v>
      </c>
      <c r="BB464" s="223">
        <f t="shared" ca="1" si="903"/>
        <v>-2.1706195446668093E-4</v>
      </c>
      <c r="BC464" s="223">
        <f t="shared" ca="1" si="904"/>
        <v>4.1752800077650247E-4</v>
      </c>
      <c r="BD464" s="223">
        <f t="shared" ca="1" si="905"/>
        <v>-4.656671505341392E-4</v>
      </c>
      <c r="BE464" s="223">
        <f t="shared" ca="1" si="906"/>
        <v>3.4391677974406445E-4</v>
      </c>
      <c r="BF464" s="223">
        <f t="shared" ca="1" si="907"/>
        <v>-9.6695121679349724E-5</v>
      </c>
      <c r="BG464" s="223">
        <f t="shared" ca="1" si="908"/>
        <v>-1.8580385376230335E-4</v>
      </c>
      <c r="BH464" s="223">
        <f t="shared" ca="1" si="909"/>
        <v>4.0051593980153574E-4</v>
      </c>
      <c r="BI464" s="223">
        <f t="shared" ca="1" si="910"/>
        <v>-4.6910764585144607E-4</v>
      </c>
      <c r="BJ464" s="223">
        <f t="shared" ca="1" si="911"/>
        <v>3.6655463416132962E-4</v>
      </c>
      <c r="BK464" s="223">
        <f t="shared" ca="1" si="912"/>
        <v>-1.3027135830982777E-4</v>
      </c>
      <c r="BL464" s="223">
        <f t="shared" ca="1" si="913"/>
        <v>-1.5353886587584319E-4</v>
      </c>
      <c r="BM464" s="223">
        <f t="shared" ca="1" si="914"/>
        <v>3.8133344824704167E-4</v>
      </c>
      <c r="BN464" s="223">
        <f t="shared" ca="1" si="915"/>
        <v>-4.7000600619116826E-4</v>
      </c>
      <c r="BO464" s="223">
        <f t="shared" ca="1" si="916"/>
        <v>3.8720609725682046E-4</v>
      </c>
      <c r="BP464" s="223">
        <f t="shared" ca="1" si="917"/>
        <v>-1.6314164316257295E-4</v>
      </c>
      <c r="BQ464" s="223">
        <f t="shared" ca="1" si="918"/>
        <v>-1.2044183757219221E-4</v>
      </c>
      <c r="BR464" s="223">
        <f t="shared" ca="1" si="919"/>
        <v>3.6008447769676061E-4</v>
      </c>
      <c r="BS464" s="223">
        <f t="shared" ca="1" si="920"/>
        <v>-4.6835736326078932E-4</v>
      </c>
      <c r="BT464" s="223">
        <f t="shared" ca="1" si="921"/>
        <v>4.0575925696271879E-4</v>
      </c>
      <c r="BU464" s="223">
        <f t="shared" ca="1" si="922"/>
        <v>-1.9512784931598846E-4</v>
      </c>
      <c r="BV464" s="223">
        <f t="shared" ca="1" si="923"/>
        <v>-8.6692124515340966E-5</v>
      </c>
      <c r="BW464" s="223">
        <f t="shared" ca="1" si="924"/>
        <v>3.3688417816317797E-4</v>
      </c>
      <c r="BX464" s="223">
        <f t="shared" ca="1" si="925"/>
        <v>-4.6417065119919079E-4</v>
      </c>
      <c r="BY464" s="223">
        <f t="shared" ca="1" si="926"/>
        <v>4.2211357209909846E-4</v>
      </c>
      <c r="BZ464" s="223">
        <f t="shared" ca="1" si="927"/>
        <v>-2.2605664074758501E-4</v>
      </c>
      <c r="CA464" s="223">
        <f t="shared" ca="1" si="928"/>
        <v>-5.2472619324521566E-5</v>
      </c>
      <c r="CB464" s="223">
        <f t="shared" ca="1" si="929"/>
        <v>3.1185827407961098E-4</v>
      </c>
      <c r="CC464" s="223">
        <f t="shared" ca="1" si="930"/>
        <v>-4.5746855816178214E-4</v>
      </c>
      <c r="CD464" s="223">
        <f t="shared" ca="1" si="931"/>
        <v>4.3618041721524693E-4</v>
      </c>
      <c r="CE464" s="223">
        <f t="shared" ca="1" si="932"/>
        <v>-2.5576041165683064E-4</v>
      </c>
      <c r="CF464" s="223">
        <f t="shared" ca="1" si="933"/>
        <v>-1.7968760463204196E-5</v>
      </c>
      <c r="CG464" s="223">
        <f t="shared" ca="1" si="934"/>
        <v>2.8514238298857922E-4</v>
      </c>
      <c r="CH464" s="223">
        <f t="shared" ca="1" si="935"/>
        <v>-4.4828740337142417E-4</v>
      </c>
      <c r="CI464" s="223">
        <f t="shared" ca="1" si="936"/>
        <v>4.478835628586875E-4</v>
      </c>
      <c r="CJ464" s="223">
        <f t="shared" ca="1" si="937"/>
        <v>-2.8407819473555548E-4</v>
      </c>
      <c r="CK464" s="223">
        <f t="shared" ca="1" si="938"/>
        <v>1.6632472667923775E-5</v>
      </c>
      <c r="CL464" s="223">
        <f t="shared" ca="1" si="939"/>
        <v>2.5688128061864901E-4</v>
      </c>
      <c r="CM464" s="223">
        <f t="shared" ca="1" si="940"/>
        <v>-4.3667694030139793E-4</v>
      </c>
      <c r="CN464" s="223">
        <f t="shared" ca="1" si="941"/>
        <v>4.5715958866919624E-4</v>
      </c>
      <c r="CO464" s="223">
        <f t="shared" ca="1" si="942"/>
        <v>-3.1085653346371914E-4</v>
      </c>
      <c r="CP464" s="223">
        <f t="shared" ca="1" si="943"/>
        <v>5.1143572988569916E-5</v>
      </c>
      <c r="CQ464" s="223">
        <f t="shared" ca="1" si="944"/>
        <v>2.2722811633217897E-4</v>
      </c>
      <c r="CR464" s="223">
        <f t="shared" ca="1" si="945"/>
        <v>-4.2270008705704389E-4</v>
      </c>
      <c r="CS464" s="223">
        <f t="shared" ca="1" si="946"/>
        <v>4.6395822705920173E-4</v>
      </c>
      <c r="CT464" s="223">
        <f t="shared" ca="1" si="947"/>
        <v>-3.3595031370362884E-4</v>
      </c>
      <c r="CU464" s="223">
        <f t="shared" ca="1" si="948"/>
        <v>8.5377521855991233E-5</v>
      </c>
      <c r="CV464" s="223">
        <f t="shared" ca="1" si="949"/>
        <v>1.9634358319567754E-4</v>
      </c>
      <c r="CW464" s="223">
        <f t="shared" ca="1" si="950"/>
        <v>-4.0643258541709124E-4</v>
      </c>
      <c r="CX464" s="223">
        <f t="shared" ca="1" si="951"/>
        <v>4.6824263561821681E-4</v>
      </c>
      <c r="CY464" s="223">
        <f t="shared" ca="1" si="952"/>
        <v>-3.5922355008596299E-4</v>
      </c>
      <c r="CZ464" s="223">
        <f t="shared" ca="1" si="953"/>
        <v>1.1914880253514266E-4</v>
      </c>
      <c r="DA464" s="223">
        <f t="shared" ca="1" si="954"/>
        <v>1.6439504717010448E-4</v>
      </c>
      <c r="DB464" s="223">
        <f t="shared" ca="1" si="955"/>
        <v>-3.8796259038237314E-4</v>
      </c>
      <c r="DC464" s="223">
        <f t="shared" ca="1" si="956"/>
        <v>4.6998959676504762E-4</v>
      </c>
      <c r="DD464" s="223">
        <f t="shared" ca="1" si="957"/>
        <v>-3.8055012292630375E-4</v>
      </c>
      <c r="DE464" s="223">
        <f t="shared" ca="1" si="958"/>
        <v>1.5227440552999168E-4</v>
      </c>
      <c r="DF464" s="223">
        <f t="shared" ca="1" si="959"/>
        <v>1.3155564014031163E-4</v>
      </c>
      <c r="DG464" s="223">
        <f t="shared" ca="1" si="960"/>
        <v>-3.6739019245627747E-4</v>
      </c>
      <c r="DH464" s="223">
        <f t="shared" ca="1" si="961"/>
        <v>4.6918964356588007E-4</v>
      </c>
      <c r="DI464" s="223">
        <f t="shared" ca="1" si="962"/>
        <v>-3.9981446167865545E-4</v>
      </c>
      <c r="DJ464" s="223">
        <f t="shared" ca="1" si="963"/>
        <v>1.8457482032782012E-4</v>
      </c>
      <c r="DK464" s="223">
        <f t="shared" ca="1" si="964"/>
        <v>9.8003321698260604E-5</v>
      </c>
      <c r="DL464" s="223">
        <f t="shared" ca="1" si="965"/>
        <v>-3.4482687524561216E-4</v>
      </c>
      <c r="DM464" s="223">
        <f t="shared" ca="1" si="966"/>
        <v>4.6584711103640904E-4</v>
      </c>
      <c r="DN464" s="223">
        <f t="shared" ca="1" si="967"/>
        <v>-4.1691217122219785E-4</v>
      </c>
      <c r="DO464" s="223">
        <f t="shared" ca="1" si="968"/>
        <v>2.1587500818222221E-4</v>
      </c>
      <c r="DP464" s="223">
        <f t="shared" ca="1" si="969"/>
        <v>6.3919914764662004E-5</v>
      </c>
      <c r="DQ464" s="223">
        <f t="shared" ca="1" si="970"/>
        <v>-3.2039491132128666E-4</v>
      </c>
      <c r="DR464" s="223">
        <f t="shared" ca="1" si="971"/>
        <v>4.5998011265001716E-4</v>
      </c>
      <c r="DS464" s="223">
        <f t="shared" ca="1" si="972"/>
        <v>-4.3175059758752401E-4</v>
      </c>
      <c r="DT464" s="223">
        <f t="shared" ca="1" si="973"/>
        <v>2.4600535066333294E-4</v>
      </c>
      <c r="DU464" s="223">
        <f t="shared" ca="1" si="974"/>
        <v>2.9490120274764829E-5</v>
      </c>
      <c r="DV464" s="223">
        <f t="shared" ca="1" si="975"/>
        <v>-2.9422669961267728E-4</v>
      </c>
      <c r="DW464" s="223">
        <f t="shared" ca="1" si="976"/>
        <v>4.5162044217929249E-4</v>
      </c>
      <c r="DX464" s="223">
        <f t="shared" ca="1" si="977"/>
        <v>-4.4424933005652028E-4</v>
      </c>
      <c r="DY464" s="223">
        <f t="shared" ca="1" si="978"/>
        <v>2.7480256883465087E-4</v>
      </c>
      <c r="DZ464" s="223">
        <f t="shared" ca="1" si="979"/>
        <v>-5.0994837320026418E-6</v>
      </c>
      <c r="EA464" s="223">
        <f t="shared" ca="1" si="980"/>
        <v>-2.6646404792627493E-4</v>
      </c>
      <c r="EB464" s="223">
        <f t="shared" ca="1" si="981"/>
        <v>4.4081340140281953E-4</v>
      </c>
      <c r="EC464" s="223">
        <f t="shared" ca="1" si="982"/>
        <v>-4.5434063691500708E-4</v>
      </c>
      <c r="ED464" s="223">
        <f t="shared" ca="1" si="983"/>
        <v>3.0211060807583905E-4</v>
      </c>
      <c r="EE464" s="223">
        <f t="shared" ca="1" si="984"/>
        <v>-3.9661453194593722E-5</v>
      </c>
      <c r="EF464" s="223">
        <f t="shared" ca="1" si="985"/>
        <v>-2.3725740447701665E-4</v>
      </c>
      <c r="EG464" s="223">
        <f t="shared" ca="1" si="986"/>
        <v>4.2761755461091642E-4</v>
      </c>
      <c r="EH464" s="223">
        <f t="shared" ca="1" si="987"/>
        <v>-4.6196983249679688E-4</v>
      </c>
      <c r="EI464" s="223">
        <f t="shared" ca="1" si="988"/>
        <v>3.2778148375620943E-4</v>
      </c>
      <c r="EJ464" s="223">
        <f t="shared" ca="1" si="989"/>
        <v>-7.4008493805924645E-5</v>
      </c>
      <c r="EK464" s="223">
        <f t="shared" ca="1" si="990"/>
        <v>-2.0676504259629409E-4</v>
      </c>
      <c r="EL464" s="223">
        <f t="shared" ca="1" si="991"/>
        <v>4.1210441124067123E-4</v>
      </c>
      <c r="EM464" s="223">
        <f t="shared" ca="1" si="992"/>
        <v>-4.6709557353000945E-4</v>
      </c>
      <c r="EN464" s="223">
        <f t="shared" ca="1" si="993"/>
        <v>3.5167608317625829E-4</v>
      </c>
      <c r="EO464" s="223">
        <f t="shared" ca="1" si="994"/>
        <v>-1.0795447597705812E-4</v>
      </c>
      <c r="EP464" s="223">
        <f t="shared" ca="1" si="995"/>
        <v>-1.7515220303507715E-4</v>
      </c>
      <c r="EQ464" s="223">
        <f t="shared" ca="1" si="996"/>
        <v>3.943580383601211E-4</v>
      </c>
      <c r="ER464" s="223">
        <f t="shared" ca="1" si="997"/>
        <v>-4.696900831798785E-4</v>
      </c>
      <c r="ES464" s="223">
        <f t="shared" ca="1" si="998"/>
        <v>3.7366491943143746E-4</v>
      </c>
      <c r="ET464" s="223">
        <f t="shared" ca="1" si="999"/>
        <v>-1.4131544348941315E-4</v>
      </c>
      <c r="EU464" s="223">
        <f t="shared" ca="1" si="1000"/>
        <v>-1.425901985099672E-4</v>
      </c>
      <c r="EV464" s="223">
        <f t="shared" ca="1" si="1001"/>
        <v>3.7447460510147079E-4</v>
      </c>
      <c r="EW464" s="223">
        <f t="shared" ca="1" si="1002"/>
        <v>-4.6973930157381599E-4</v>
      </c>
      <c r="EX464" s="223">
        <f t="shared" ca="1" si="1003"/>
        <v>3.9362883311289522E-4</v>
      </c>
      <c r="EY464" s="223">
        <f t="shared" ca="1" si="1004"/>
        <v>-1.7391061036955874E-4</v>
      </c>
      <c r="EZ464" s="223">
        <f t="shared" ca="1" si="1005"/>
        <v>-1.0925548534474326E-4</v>
      </c>
      <c r="FA464" s="223">
        <f t="shared" ca="1" si="1006"/>
        <v>3.5256186151231449E-4</v>
      </c>
      <c r="FB464" s="223">
        <f t="shared" ca="1" si="1007"/>
        <v>-4.6724296199308088E-4</v>
      </c>
      <c r="FC464" s="223">
        <f t="shared" ca="1" si="1008"/>
        <v>4.1145963804269667E-4</v>
      </c>
      <c r="FD464" s="223">
        <f t="shared" ca="1" si="1009"/>
        <v>-2.0556334058404062E-4</v>
      </c>
      <c r="FE464" s="223">
        <f t="shared" ca="1" si="1010"/>
        <v>-7.5328707238281009E-5</v>
      </c>
      <c r="FF464" s="223">
        <f t="shared" ca="1" si="1011"/>
        <v>3.2873855464873929E-4</v>
      </c>
      <c r="FG464" s="223">
        <f t="shared" ca="1" si="1012"/>
        <v>-4.6221459231815049E-4</v>
      </c>
      <c r="FH464" s="223">
        <f t="shared" ca="1" si="1013"/>
        <v>4.2706070754400352E-4</v>
      </c>
      <c r="FI464" s="223">
        <f t="shared" ca="1" si="1014"/>
        <v>-2.3610210524535098E-4</v>
      </c>
      <c r="FJ464" s="223">
        <f t="shared" ca="1" si="1015"/>
        <v>-4.0993716340591871E-5</v>
      </c>
      <c r="FK464" s="223">
        <f t="shared" ca="1" si="1016"/>
        <v>3.0313378507475268E-4</v>
      </c>
      <c r="FL464" s="223">
        <f t="shared" ca="1" si="1017"/>
        <v>-4.5468144171997133E-4</v>
      </c>
      <c r="FM464" s="223">
        <f t="shared" ca="1" si="1018"/>
        <v>4.4034749806947055E-4</v>
      </c>
      <c r="FN464" s="223">
        <f t="shared" ca="1" si="1019"/>
        <v>-2.6536141214183177E-4</v>
      </c>
      <c r="FO464" s="223">
        <f t="shared" ca="1" si="1020"/>
        <v>-6.4365769422500686E-6</v>
      </c>
      <c r="FP464" s="223">
        <f t="shared" ca="1" si="1021"/>
        <v>2.7588630725514053E-4</v>
      </c>
      <c r="FQ464" s="223">
        <f t="shared" ca="1" si="1022"/>
        <v>-4.4468433299431516E-4</v>
      </c>
      <c r="FR464" s="223">
        <f t="shared" ca="1" si="1023"/>
        <v>4.512480073500378E-4</v>
      </c>
      <c r="FS464" s="223">
        <f t="shared" ca="1" si="1024"/>
        <v>-2.9318270255428684E-4</v>
      </c>
      <c r="FT464" s="223">
        <f t="shared" ca="1" si="1025"/>
        <v>2.8155442824223664E-5</v>
      </c>
      <c r="FU464" s="223">
        <f t="shared" ca="1" si="1026"/>
        <v>2.47143777633E-4</v>
      </c>
      <c r="FV464" s="223">
        <f t="shared" ca="1" si="1027"/>
        <v>-4.3227744133954679E-4</v>
      </c>
      <c r="FW464" s="223">
        <f t="shared" ca="1" si="1028"/>
        <v>4.5970316458146537E-4</v>
      </c>
      <c r="FX464" s="223">
        <f t="shared" ca="1" si="1029"/>
        <v>-3.1941521049950463E-4</v>
      </c>
      <c r="FY464" s="223">
        <f t="shared" ca="1" si="1030"/>
        <v>6.2594885806571639E-5</v>
      </c>
      <c r="FZ464" s="223">
        <f t="shared" ca="1" si="1031"/>
        <v>2.1706195446670541E-4</v>
      </c>
      <c r="GA464" s="223">
        <f t="shared" ca="1" si="1032"/>
        <v>-4.1752800077650903E-4</v>
      </c>
      <c r="GB464" s="223">
        <f t="shared" ca="1" si="1033"/>
        <v>4.6566715053413909E-4</v>
      </c>
      <c r="GC464" s="223">
        <f t="shared" ca="1" si="1034"/>
        <v>-3.4391677974405474E-4</v>
      </c>
      <c r="GD464" s="223">
        <f t="shared" ca="1" si="1035"/>
        <v>9.6695121679348829E-5</v>
      </c>
      <c r="GE464" s="223">
        <f t="shared" ca="1" si="1036"/>
        <v>1.8580385376231647E-4</v>
      </c>
      <c r="GF464" s="223">
        <f t="shared" ca="1" si="1037"/>
        <v>-4.0051593980154317E-4</v>
      </c>
      <c r="GG464" s="223">
        <f t="shared" ca="1" si="1038"/>
        <v>4.6910764585144434E-4</v>
      </c>
      <c r="GH464" s="223">
        <f t="shared" ca="1" si="1039"/>
        <v>-3.6655463416132068E-4</v>
      </c>
      <c r="GI464" s="223">
        <f t="shared" ca="1" si="1040"/>
        <v>1.3027135830982688E-4</v>
      </c>
      <c r="GJ464" s="223">
        <f t="shared" ca="1" si="1041"/>
        <v>1.5353886587585671E-4</v>
      </c>
      <c r="GK464" s="223">
        <f t="shared" ca="1" si="1042"/>
        <v>-3.8133344824704222E-4</v>
      </c>
      <c r="GL464" s="223">
        <f t="shared" ca="1" si="1043"/>
        <v>4.7000600619116843E-4</v>
      </c>
      <c r="GM464" s="223">
        <f t="shared" ca="1" si="1044"/>
        <v>-3.8720609725681238E-4</v>
      </c>
      <c r="GN464" s="223">
        <f t="shared" ca="1" si="1045"/>
        <v>1.6314164316254704E-4</v>
      </c>
      <c r="GO464" s="223">
        <f t="shared" ca="1" si="1046"/>
        <v>1.2044183757220595E-4</v>
      </c>
      <c r="GP464" s="223">
        <f t="shared" ca="1" si="1047"/>
        <v>-3.6008447769676121E-4</v>
      </c>
      <c r="GQ464" s="223">
        <f t="shared" ca="1" si="1048"/>
        <v>4.6835736326079051E-4</v>
      </c>
      <c r="GR464" s="223">
        <f t="shared" ca="1" si="1049"/>
        <v>-4.057592569627183E-4</v>
      </c>
      <c r="GS464" s="223">
        <f t="shared" ca="1" si="1050"/>
        <v>1.9512784931597548E-4</v>
      </c>
      <c r="GT464" s="223">
        <f t="shared" ca="1" si="1051"/>
        <v>8.6692124515355006E-5</v>
      </c>
      <c r="GU464" s="223">
        <f t="shared" ca="1" si="1052"/>
        <v>-3.3688417816319722E-4</v>
      </c>
      <c r="GV464" s="223">
        <f t="shared" ca="1" si="1053"/>
        <v>4.6417065119919295E-4</v>
      </c>
      <c r="GW464" s="223">
        <f t="shared" ca="1" si="1054"/>
        <v>-4.2211357209908621E-4</v>
      </c>
      <c r="GX464" s="223">
        <f t="shared" ca="1" si="1055"/>
        <v>2.2605664074757249E-4</v>
      </c>
      <c r="GY464" s="223">
        <f t="shared" ca="1" si="1056"/>
        <v>5.2472619324522488E-5</v>
      </c>
      <c r="GZ464" s="223">
        <f t="shared" ca="1" si="1057"/>
        <v>-3.1185827407962172E-4</v>
      </c>
      <c r="HA464" s="223">
        <f t="shared" ca="1" si="1058"/>
        <v>4.5746855816178545E-4</v>
      </c>
      <c r="HB464" s="223">
        <f t="shared" ca="1" si="1059"/>
        <v>-4.3618041721523658E-4</v>
      </c>
      <c r="HC464" s="223">
        <f t="shared" ca="1" si="1060"/>
        <v>2.5576041165679622E-4</v>
      </c>
      <c r="HD464" s="223">
        <f t="shared" ca="1" si="1061"/>
        <v>1.7968760463205118E-5</v>
      </c>
      <c r="HE464" s="223">
        <f t="shared" ca="1" si="1062"/>
        <v>-2.8514238298859066E-4</v>
      </c>
      <c r="HF464" s="223">
        <f t="shared" ca="1" si="1063"/>
        <v>4.4828740337143251E-4</v>
      </c>
      <c r="HG464" s="223">
        <f t="shared" ca="1" si="1064"/>
        <v>-4.4788356285869124E-4</v>
      </c>
      <c r="HH464" s="223">
        <f t="shared" ca="1" si="1065"/>
        <v>2.840781947355441E-4</v>
      </c>
      <c r="HI464" s="223">
        <f t="shared" ca="1" si="1066"/>
        <v>-1.6632472667896155E-5</v>
      </c>
      <c r="HJ464" s="223">
        <f t="shared" ca="1" si="1067"/>
        <v>-2.5688128061868338E-4</v>
      </c>
      <c r="HK464" s="223">
        <f t="shared" ca="1" si="1068"/>
        <v>4.3667694030139826E-4</v>
      </c>
      <c r="HL464" s="223">
        <f t="shared" ca="1" si="1069"/>
        <v>-4.5715958866919293E-4</v>
      </c>
      <c r="HM464" s="223">
        <f t="shared" ca="1" si="1070"/>
        <v>3.1085653346369843E-4</v>
      </c>
      <c r="HN464" s="223">
        <f t="shared" ca="1" si="1071"/>
        <v>-5.114357298858233E-5</v>
      </c>
      <c r="HO464" s="223">
        <f t="shared" ca="1" si="1072"/>
        <v>-2.2722811633219149E-4</v>
      </c>
      <c r="HP464" s="223">
        <f t="shared" ca="1" si="1073"/>
        <v>4.2270008705705598E-4</v>
      </c>
      <c r="HQ464" s="223">
        <f t="shared" ca="1" si="1074"/>
        <v>-4.6395822705919522E-4</v>
      </c>
      <c r="HR464" s="223">
        <f t="shared" ca="1" si="1075"/>
        <v>3.3595031370362819E-4</v>
      </c>
      <c r="HS464" s="223">
        <f t="shared" ca="1" si="1076"/>
        <v>-8.537752185597722E-5</v>
      </c>
      <c r="HT464" s="223">
        <f t="shared" ca="1" si="1077"/>
        <v>-1.9634358319570267E-4</v>
      </c>
      <c r="HU464" s="223">
        <f t="shared" ca="1" si="1078"/>
        <v>4.0643258541708501E-4</v>
      </c>
      <c r="HV464" s="223">
        <f t="shared" ca="1" si="1079"/>
        <v>-4.6824263561821557E-4</v>
      </c>
      <c r="HW464" s="223">
        <f t="shared" ca="1" si="1080"/>
        <v>3.5922355008594515E-4</v>
      </c>
      <c r="HX464" s="223">
        <f t="shared" ca="1" si="1081"/>
        <v>-1.1914880253510301E-4</v>
      </c>
      <c r="HY464" s="223">
        <f t="shared" ca="1" si="1082"/>
        <v>-1.6439504717010529E-4</v>
      </c>
      <c r="HZ464" s="223">
        <f t="shared" ca="1" si="1083"/>
        <v>3.8796259038238116E-4</v>
      </c>
      <c r="IA464" s="223">
        <f t="shared" ca="1" si="1084"/>
        <v>-4.6998959676504718E-4</v>
      </c>
      <c r="IB464" s="223">
        <f t="shared" ca="1" si="1085"/>
        <v>3.8055012292631101E-4</v>
      </c>
      <c r="IC464" s="223">
        <f t="shared" ca="1" si="1086"/>
        <v>-1.5227440552997815E-4</v>
      </c>
      <c r="ID464" s="223">
        <f t="shared" ca="1" si="1087"/>
        <v>-1.3155564014032535E-4</v>
      </c>
      <c r="IE464" s="223">
        <f t="shared" ca="1" si="1088"/>
        <v>3.6219735071792999E-4</v>
      </c>
      <c r="IF464" s="223">
        <f t="shared" ca="1" si="1089"/>
        <v>-4.6918964356587936E-4</v>
      </c>
      <c r="IG464" s="223">
        <f t="shared" ca="1" si="1090"/>
        <v>3.9981446167864797E-4</v>
      </c>
      <c r="IH464" s="223">
        <f t="shared" ca="1" si="1091"/>
        <v>-1.8457482032778239E-4</v>
      </c>
      <c r="II464" s="223">
        <f t="shared" ca="1" si="1092"/>
        <v>-9.8003321698248433E-5</v>
      </c>
      <c r="IJ464" s="223">
        <f t="shared" ca="1" si="1093"/>
        <v>3.4482687524562181E-4</v>
      </c>
      <c r="IK464" s="223">
        <f t="shared" ca="1" si="1094"/>
        <v>-4.65847111036411E-4</v>
      </c>
      <c r="IL464" s="223">
        <f t="shared" ca="1" si="1095"/>
        <v>4.1691217122217893E-4</v>
      </c>
      <c r="IM464" s="223">
        <f t="shared" ca="1" si="1096"/>
        <v>-2.1587500818223324E-4</v>
      </c>
      <c r="IN464" s="223">
        <f t="shared" ca="1" si="1097"/>
        <v>-6.3919914764676208E-5</v>
      </c>
      <c r="IO464" s="223">
        <f t="shared" ca="1" si="1098"/>
        <v>3.2039491132131669E-4</v>
      </c>
      <c r="IP464" s="223">
        <f t="shared" ca="1" si="1099"/>
        <v>-4.5998011265001467E-4</v>
      </c>
      <c r="IQ464" s="223">
        <f t="shared" ca="1" si="1100"/>
        <v>4.3175059758751843E-4</v>
      </c>
      <c r="IR464" s="223">
        <f t="shared" ca="1" si="1101"/>
        <v>-2.4600535066332074E-4</v>
      </c>
      <c r="IS464" s="223">
        <f t="shared" ca="1" si="1102"/>
        <v>-2.9490120274805757E-5</v>
      </c>
      <c r="IT464" s="223">
        <f t="shared" ca="1" si="1103"/>
        <v>2.9422669961266757E-4</v>
      </c>
      <c r="IU464" s="223">
        <f t="shared" ca="1" si="1104"/>
        <v>-4.5162044217929645E-4</v>
      </c>
      <c r="IV464" s="223">
        <f t="shared" ca="1" si="1105"/>
        <v>4.4424933005650683E-4</v>
      </c>
      <c r="IW464" s="223">
        <f t="shared" ca="1" si="1106"/>
        <v>-2.7480256883466095E-4</v>
      </c>
      <c r="IX464" s="223">
        <f t="shared" ca="1" si="1107"/>
        <v>5.0994837319883303E-6</v>
      </c>
      <c r="IY464" s="223">
        <f t="shared" ca="1" si="1108"/>
        <v>2.6646404792628669E-4</v>
      </c>
      <c r="IZ464" s="223">
        <f t="shared" ca="1" si="1109"/>
        <v>-4.4081340140283379E-4</v>
      </c>
      <c r="JA464" s="223">
        <f t="shared" ca="1" si="1110"/>
        <v>4.5434063691501033E-4</v>
      </c>
      <c r="JB464" s="223">
        <f t="shared" ca="1" si="1111"/>
        <v>-3.021106080758281E-4</v>
      </c>
    </row>
    <row r="465" spans="2:262">
      <c r="B465" s="230">
        <v>104</v>
      </c>
      <c r="C465" s="229">
        <f t="shared" si="1112"/>
        <v>2.0312500000000014E-3</v>
      </c>
      <c r="D465" s="226">
        <f t="shared" ca="1" si="855"/>
        <v>57.860266385588133</v>
      </c>
      <c r="E465" s="225">
        <f ca="1">DF361</f>
        <v>-0.23973361441186841</v>
      </c>
      <c r="F465" s="224">
        <v>104</v>
      </c>
      <c r="G465" s="223">
        <f t="shared" ca="1" si="856"/>
        <v>2.6428489031830925E-6</v>
      </c>
      <c r="H465" s="223">
        <f t="shared" ca="1" si="857"/>
        <v>2.187053925592143E-4</v>
      </c>
      <c r="I465" s="223">
        <f t="shared" ca="1" si="858"/>
        <v>-3.663366248225549E-4</v>
      </c>
      <c r="J465" s="223">
        <f t="shared" ca="1" si="859"/>
        <v>3.9049015026765109E-4</v>
      </c>
      <c r="K465" s="223">
        <f t="shared" ca="1" si="860"/>
        <v>-2.8302476287945817E-4</v>
      </c>
      <c r="L465" s="223">
        <f t="shared" ca="1" si="861"/>
        <v>8.0162829459154677E-5</v>
      </c>
      <c r="M465" s="223">
        <f t="shared" ca="1" si="862"/>
        <v>1.4971884941650072E-4</v>
      </c>
      <c r="N465" s="223">
        <f t="shared" ca="1" si="863"/>
        <v>-3.2913617681659777E-4</v>
      </c>
      <c r="O465" s="223">
        <f t="shared" ca="1" si="864"/>
        <v>3.9761460924837573E-4</v>
      </c>
      <c r="P465" s="223">
        <f t="shared" ca="1" si="865"/>
        <v>-3.3207275317855228E-4</v>
      </c>
      <c r="Q465" s="223">
        <f t="shared" ca="1" si="866"/>
        <v>1.5460219743484427E-4</v>
      </c>
      <c r="R465" s="223">
        <f t="shared" ca="1" si="867"/>
        <v>7.4978694854010308E-5</v>
      </c>
      <c r="S465" s="223">
        <f t="shared" ca="1" si="868"/>
        <v>-2.7928721011727365E-4</v>
      </c>
      <c r="T465" s="223">
        <f t="shared" ca="1" si="869"/>
        <v>3.8945896178052672E-4</v>
      </c>
      <c r="U465" s="223">
        <f t="shared" ca="1" si="870"/>
        <v>-3.6835937380154025E-4</v>
      </c>
      <c r="V465" s="223">
        <f t="shared" ca="1" si="871"/>
        <v>2.2310028966502266E-4</v>
      </c>
      <c r="W465" s="223">
        <f t="shared" ca="1" si="872"/>
        <v>-2.6428489031831738E-6</v>
      </c>
      <c r="X465" s="223">
        <f t="shared" ca="1" si="873"/>
        <v>-2.1870539255921487E-4</v>
      </c>
      <c r="Y465" s="223">
        <f t="shared" ca="1" si="874"/>
        <v>3.663366248225543E-4</v>
      </c>
      <c r="Z465" s="223">
        <f t="shared" ca="1" si="875"/>
        <v>-3.9049015026765125E-4</v>
      </c>
      <c r="AA465" s="223">
        <f t="shared" ca="1" si="876"/>
        <v>2.8302476287945822E-4</v>
      </c>
      <c r="AB465" s="223">
        <f t="shared" ca="1" si="877"/>
        <v>-8.0162829459156818E-5</v>
      </c>
      <c r="AC465" s="223">
        <f t="shared" ca="1" si="878"/>
        <v>-1.4971884941649997E-4</v>
      </c>
      <c r="AD465" s="223">
        <f t="shared" ca="1" si="879"/>
        <v>3.2913617681659733E-4</v>
      </c>
      <c r="AE465" s="223">
        <f t="shared" ca="1" si="880"/>
        <v>-3.9761460924837573E-4</v>
      </c>
      <c r="AF465" s="223">
        <f t="shared" ca="1" si="881"/>
        <v>3.320727531785519E-4</v>
      </c>
      <c r="AG465" s="223">
        <f t="shared" ca="1" si="882"/>
        <v>-1.546021974348424E-4</v>
      </c>
      <c r="AH465" s="223">
        <f t="shared" ca="1" si="883"/>
        <v>-7.497869485400673E-5</v>
      </c>
      <c r="AI465" s="223">
        <f t="shared" ca="1" si="884"/>
        <v>2.7928721011727115E-4</v>
      </c>
      <c r="AJ465" s="223">
        <f t="shared" ca="1" si="885"/>
        <v>-3.8945896178052656E-4</v>
      </c>
      <c r="AK465" s="223">
        <f t="shared" ca="1" si="886"/>
        <v>3.6835937380154057E-4</v>
      </c>
      <c r="AL465" s="223">
        <f t="shared" ca="1" si="887"/>
        <v>-2.2310028966502331E-4</v>
      </c>
      <c r="AM465" s="223">
        <f t="shared" ca="1" si="888"/>
        <v>2.6428489031839599E-6</v>
      </c>
      <c r="AN465" s="223">
        <f t="shared" ca="1" si="889"/>
        <v>2.1870539255921417E-4</v>
      </c>
      <c r="AO465" s="223">
        <f t="shared" ca="1" si="890"/>
        <v>-3.6633662482255512E-4</v>
      </c>
      <c r="AP465" s="223">
        <f t="shared" ca="1" si="891"/>
        <v>3.9049015026765082E-4</v>
      </c>
      <c r="AQ465" s="223">
        <f t="shared" ca="1" si="892"/>
        <v>-2.8302476287946071E-4</v>
      </c>
      <c r="AR465" s="223">
        <f t="shared" ca="1" si="893"/>
        <v>8.0162829459157577E-5</v>
      </c>
      <c r="AS465" s="223">
        <f t="shared" ca="1" si="894"/>
        <v>1.4971884941649923E-4</v>
      </c>
      <c r="AT465" s="223">
        <f t="shared" ca="1" si="895"/>
        <v>-3.291361768165969E-4</v>
      </c>
      <c r="AU465" s="223">
        <f t="shared" ca="1" si="896"/>
        <v>3.9761460924837573E-4</v>
      </c>
      <c r="AV465" s="223">
        <f t="shared" ca="1" si="897"/>
        <v>-3.3207275317855239E-4</v>
      </c>
      <c r="AW465" s="223">
        <f t="shared" ca="1" si="898"/>
        <v>1.546021974348431E-4</v>
      </c>
      <c r="AX465" s="223">
        <f t="shared" ca="1" si="899"/>
        <v>7.4978694854005998E-5</v>
      </c>
      <c r="AY465" s="223">
        <f t="shared" ca="1" si="900"/>
        <v>-2.7928721011727056E-4</v>
      </c>
      <c r="AZ465" s="223">
        <f t="shared" ca="1" si="901"/>
        <v>3.8945896178052639E-4</v>
      </c>
      <c r="BA465" s="223">
        <f t="shared" ca="1" si="902"/>
        <v>-3.6835937380154084E-4</v>
      </c>
      <c r="BB465" s="223">
        <f t="shared" ca="1" si="903"/>
        <v>2.2310028966502393E-4</v>
      </c>
      <c r="BC465" s="223">
        <f t="shared" ca="1" si="904"/>
        <v>-2.6428489031847188E-6</v>
      </c>
      <c r="BD465" s="223">
        <f t="shared" ca="1" si="905"/>
        <v>-2.1870539255921349E-4</v>
      </c>
      <c r="BE465" s="223">
        <f t="shared" ca="1" si="906"/>
        <v>3.6633662482255257E-4</v>
      </c>
      <c r="BF465" s="223">
        <f t="shared" ca="1" si="907"/>
        <v>-3.9049015026765098E-4</v>
      </c>
      <c r="BG465" s="223">
        <f t="shared" ca="1" si="908"/>
        <v>2.8302476287946126E-4</v>
      </c>
      <c r="BH465" s="223">
        <f t="shared" ca="1" si="909"/>
        <v>-8.0162829459152807E-5</v>
      </c>
      <c r="BI465" s="223">
        <f t="shared" ca="1" si="910"/>
        <v>-1.4971884941649856E-4</v>
      </c>
      <c r="BJ465" s="223">
        <f t="shared" ca="1" si="911"/>
        <v>3.2913617681659327E-4</v>
      </c>
      <c r="BK465" s="223">
        <f t="shared" ca="1" si="912"/>
        <v>-3.9761460924837573E-4</v>
      </c>
      <c r="BL465" s="223">
        <f t="shared" ca="1" si="913"/>
        <v>3.3207275317855586E-4</v>
      </c>
      <c r="BM465" s="223">
        <f t="shared" ca="1" si="914"/>
        <v>-1.546021974348438E-4</v>
      </c>
      <c r="BN465" s="223">
        <f t="shared" ca="1" si="915"/>
        <v>-7.4978694854005212E-5</v>
      </c>
      <c r="BO465" s="223">
        <f t="shared" ca="1" si="916"/>
        <v>2.7928721011727408E-4</v>
      </c>
      <c r="BP465" s="223">
        <f t="shared" ca="1" si="917"/>
        <v>-3.8945896178052628E-4</v>
      </c>
      <c r="BQ465" s="223">
        <f t="shared" ca="1" si="918"/>
        <v>3.6835937380153905E-4</v>
      </c>
      <c r="BR465" s="223">
        <f t="shared" ca="1" si="919"/>
        <v>-2.2310028966502458E-4</v>
      </c>
      <c r="BS465" s="223">
        <f t="shared" ca="1" si="920"/>
        <v>2.6428489031911427E-6</v>
      </c>
      <c r="BT465" s="223">
        <f t="shared" ca="1" si="921"/>
        <v>2.1870539255921287E-4</v>
      </c>
      <c r="BU465" s="223">
        <f t="shared" ca="1" si="922"/>
        <v>-3.6633662482255224E-4</v>
      </c>
      <c r="BV465" s="223">
        <f t="shared" ca="1" si="923"/>
        <v>3.9049015026765114E-4</v>
      </c>
      <c r="BW465" s="223">
        <f t="shared" ca="1" si="924"/>
        <v>-2.8302476287946185E-4</v>
      </c>
      <c r="BX465" s="223">
        <f t="shared" ca="1" si="925"/>
        <v>8.0162829459153593E-5</v>
      </c>
      <c r="BY465" s="223">
        <f t="shared" ca="1" si="926"/>
        <v>1.4971884941649785E-4</v>
      </c>
      <c r="BZ465" s="223">
        <f t="shared" ca="1" si="927"/>
        <v>-3.2913617681659918E-4</v>
      </c>
      <c r="CA465" s="223">
        <f t="shared" ca="1" si="928"/>
        <v>3.9761460924837573E-4</v>
      </c>
      <c r="CB465" s="223">
        <f t="shared" ca="1" si="929"/>
        <v>-3.3207275317855629E-4</v>
      </c>
      <c r="CC465" s="223">
        <f t="shared" ca="1" si="930"/>
        <v>1.5460219743484454E-4</v>
      </c>
      <c r="CD465" s="223">
        <f t="shared" ca="1" si="931"/>
        <v>7.4978694854004453E-5</v>
      </c>
      <c r="CE465" s="223">
        <f t="shared" ca="1" si="932"/>
        <v>-2.7928721011727354E-4</v>
      </c>
      <c r="CF465" s="223">
        <f t="shared" ca="1" si="933"/>
        <v>3.8945896178052612E-4</v>
      </c>
      <c r="CG465" s="223">
        <f t="shared" ca="1" si="934"/>
        <v>-3.6835937380153932E-4</v>
      </c>
      <c r="CH465" s="223">
        <f t="shared" ca="1" si="935"/>
        <v>2.2310028966502523E-4</v>
      </c>
      <c r="CI465" s="223">
        <f t="shared" ca="1" si="936"/>
        <v>-2.6428489031919287E-6</v>
      </c>
      <c r="CJ465" s="223">
        <f t="shared" ca="1" si="937"/>
        <v>-2.1870539255921227E-4</v>
      </c>
      <c r="CK465" s="223">
        <f t="shared" ca="1" si="938"/>
        <v>3.6633662482255197E-4</v>
      </c>
      <c r="CL465" s="223">
        <f t="shared" ca="1" si="939"/>
        <v>-3.9049015026765125E-4</v>
      </c>
      <c r="CM465" s="223">
        <f t="shared" ca="1" si="940"/>
        <v>2.8302476287946239E-4</v>
      </c>
      <c r="CN465" s="223">
        <f t="shared" ca="1" si="941"/>
        <v>-8.0162829459154352E-5</v>
      </c>
      <c r="CO465" s="223">
        <f t="shared" ca="1" si="942"/>
        <v>-1.4971884941649709E-4</v>
      </c>
      <c r="CP465" s="223">
        <f t="shared" ca="1" si="943"/>
        <v>3.291361768165924E-4</v>
      </c>
      <c r="CQ465" s="223">
        <f t="shared" ca="1" si="944"/>
        <v>-3.9761460924837573E-4</v>
      </c>
      <c r="CR465" s="223">
        <f t="shared" ca="1" si="945"/>
        <v>3.3207275317855673E-4</v>
      </c>
      <c r="CS465" s="223">
        <f t="shared" ca="1" si="946"/>
        <v>-1.5460219743484524E-4</v>
      </c>
      <c r="CT465" s="223">
        <f t="shared" ca="1" si="947"/>
        <v>-7.4978694854003694E-5</v>
      </c>
      <c r="CU465" s="223">
        <f t="shared" ca="1" si="948"/>
        <v>2.79287210117273E-4</v>
      </c>
      <c r="CV465" s="223">
        <f t="shared" ca="1" si="949"/>
        <v>-3.894589617805259E-4</v>
      </c>
      <c r="CW465" s="223">
        <f t="shared" ca="1" si="950"/>
        <v>3.683593738015396E-4</v>
      </c>
      <c r="CX465" s="223">
        <f t="shared" ca="1" si="951"/>
        <v>-2.2310028966502588E-4</v>
      </c>
      <c r="CY465" s="223">
        <f t="shared" ca="1" si="952"/>
        <v>2.6428489031927419E-6</v>
      </c>
      <c r="CZ465" s="223">
        <f t="shared" ca="1" si="953"/>
        <v>2.1870539255921159E-4</v>
      </c>
      <c r="DA465" s="223">
        <f t="shared" ca="1" si="954"/>
        <v>-3.6633662482255165E-4</v>
      </c>
      <c r="DB465" s="223">
        <f t="shared" ca="1" si="955"/>
        <v>3.9049015026765141E-4</v>
      </c>
      <c r="DC465" s="223">
        <f t="shared" ca="1" si="956"/>
        <v>-2.8302476287945497E-4</v>
      </c>
      <c r="DD465" s="223">
        <f t="shared" ca="1" si="957"/>
        <v>8.016282945916617E-5</v>
      </c>
      <c r="DE465" s="223">
        <f t="shared" ca="1" si="958"/>
        <v>1.4971884941649639E-4</v>
      </c>
      <c r="DF465" s="223">
        <f t="shared" ca="1" si="959"/>
        <v>-3.2913617681659831E-4</v>
      </c>
      <c r="DG465" s="223">
        <f t="shared" ca="1" si="960"/>
        <v>3.9761460924837562E-4</v>
      </c>
      <c r="DH465" s="223">
        <f t="shared" ca="1" si="961"/>
        <v>-3.3207275317855716E-4</v>
      </c>
      <c r="DI465" s="223">
        <f t="shared" ca="1" si="962"/>
        <v>1.5460219743484597E-4</v>
      </c>
      <c r="DJ465" s="223">
        <f t="shared" ca="1" si="963"/>
        <v>7.4978694854014048E-5</v>
      </c>
      <c r="DK465" s="223">
        <f t="shared" ca="1" si="964"/>
        <v>-2.7928721011726432E-4</v>
      </c>
      <c r="DL465" s="223">
        <f t="shared" ca="1" si="965"/>
        <v>3.894589617805258E-4</v>
      </c>
      <c r="DM465" s="223">
        <f t="shared" ca="1" si="966"/>
        <v>-3.6835937380153992E-4</v>
      </c>
      <c r="DN465" s="223">
        <f t="shared" ca="1" si="967"/>
        <v>2.2310028966503588E-4</v>
      </c>
      <c r="DO465" s="223">
        <f t="shared" ca="1" si="968"/>
        <v>-2.6428489031935008E-6</v>
      </c>
      <c r="DP465" s="223">
        <f t="shared" ca="1" si="969"/>
        <v>-2.1870539255921091E-4</v>
      </c>
      <c r="DQ465" s="223">
        <f t="shared" ca="1" si="970"/>
        <v>3.6633662482255577E-4</v>
      </c>
      <c r="DR465" s="223">
        <f t="shared" ca="1" si="971"/>
        <v>-3.9049015026765374E-4</v>
      </c>
      <c r="DS465" s="223">
        <f t="shared" ca="1" si="972"/>
        <v>2.8302476287946348E-4</v>
      </c>
      <c r="DT465" s="223">
        <f t="shared" ca="1" si="973"/>
        <v>-8.0162829459155843E-5</v>
      </c>
      <c r="DU465" s="223">
        <f t="shared" ca="1" si="974"/>
        <v>-1.4971884941650612E-4</v>
      </c>
      <c r="DV465" s="223">
        <f t="shared" ca="1" si="975"/>
        <v>3.2913617681659153E-4</v>
      </c>
      <c r="DW465" s="223">
        <f t="shared" ca="1" si="976"/>
        <v>-3.9761460924837567E-4</v>
      </c>
      <c r="DX465" s="223">
        <f t="shared" ca="1" si="977"/>
        <v>3.3207275317855136E-4</v>
      </c>
      <c r="DY465" s="223">
        <f t="shared" ca="1" si="978"/>
        <v>-1.5460219743485709E-4</v>
      </c>
      <c r="DZ465" s="223">
        <f t="shared" ca="1" si="979"/>
        <v>-7.4978694854002203E-5</v>
      </c>
      <c r="EA465" s="223">
        <f t="shared" ca="1" si="980"/>
        <v>2.7928721011727186E-4</v>
      </c>
      <c r="EB465" s="223">
        <f t="shared" ca="1" si="981"/>
        <v>-3.8945896178052791E-4</v>
      </c>
      <c r="EC465" s="223">
        <f t="shared" ca="1" si="982"/>
        <v>3.6835937380154447E-4</v>
      </c>
      <c r="ED465" s="223">
        <f t="shared" ca="1" si="983"/>
        <v>-2.2310028966502716E-4</v>
      </c>
      <c r="EE465" s="223">
        <f t="shared" ca="1" si="984"/>
        <v>2.642848903182957E-6</v>
      </c>
      <c r="EF465" s="223">
        <f t="shared" ca="1" si="985"/>
        <v>2.1870539255920083E-4</v>
      </c>
      <c r="EG465" s="223">
        <f t="shared" ca="1" si="986"/>
        <v>-3.663366248225511E-4</v>
      </c>
      <c r="EH465" s="223">
        <f t="shared" ca="1" si="987"/>
        <v>3.9049015026765174E-4</v>
      </c>
      <c r="EI465" s="223">
        <f t="shared" ca="1" si="988"/>
        <v>-2.8302476287945611E-4</v>
      </c>
      <c r="EJ465" s="223">
        <f t="shared" ca="1" si="989"/>
        <v>8.0162829459167687E-5</v>
      </c>
      <c r="EK465" s="223">
        <f t="shared" ca="1" si="990"/>
        <v>1.4971884941649492E-4</v>
      </c>
      <c r="EL465" s="223">
        <f t="shared" ca="1" si="991"/>
        <v>-3.2913617681659744E-4</v>
      </c>
      <c r="EM465" s="223">
        <f t="shared" ca="1" si="992"/>
        <v>3.9761460924837562E-4</v>
      </c>
      <c r="EN465" s="223">
        <f t="shared" ca="1" si="993"/>
        <v>-3.3207275317855803E-4</v>
      </c>
      <c r="EO465" s="223">
        <f t="shared" ca="1" si="994"/>
        <v>1.5460219743484741E-4</v>
      </c>
      <c r="EP465" s="223">
        <f t="shared" ca="1" si="995"/>
        <v>7.4978694854012503E-5</v>
      </c>
      <c r="EQ465" s="223">
        <f t="shared" ca="1" si="996"/>
        <v>-2.7928721011726319E-4</v>
      </c>
      <c r="ER465" s="223">
        <f t="shared" ca="1" si="997"/>
        <v>3.8945896178052547E-4</v>
      </c>
      <c r="ES465" s="223">
        <f t="shared" ca="1" si="998"/>
        <v>-3.6835937380154046E-4</v>
      </c>
      <c r="ET465" s="223">
        <f t="shared" ca="1" si="999"/>
        <v>2.2310028966501845E-4</v>
      </c>
      <c r="EU465" s="223">
        <f t="shared" ca="1" si="1000"/>
        <v>-2.6428489031950458E-6</v>
      </c>
      <c r="EV465" s="223">
        <f t="shared" ca="1" si="1001"/>
        <v>-2.1870539255920961E-4</v>
      </c>
      <c r="EW465" s="223">
        <f t="shared" ca="1" si="1002"/>
        <v>3.6633662482255512E-4</v>
      </c>
      <c r="EX465" s="223">
        <f t="shared" ca="1" si="1003"/>
        <v>-3.9049015026765396E-4</v>
      </c>
      <c r="EY465" s="223">
        <f t="shared" ca="1" si="1004"/>
        <v>2.8302476287946456E-4</v>
      </c>
      <c r="EZ465" s="223">
        <f t="shared" ca="1" si="1005"/>
        <v>-8.0162829459157415E-5</v>
      </c>
      <c r="FA465" s="223">
        <f t="shared" ca="1" si="1006"/>
        <v>-1.4971884941650468E-4</v>
      </c>
      <c r="FB465" s="223">
        <f t="shared" ca="1" si="1007"/>
        <v>3.2913617681659067E-4</v>
      </c>
      <c r="FC465" s="223">
        <f t="shared" ca="1" si="1008"/>
        <v>-3.9761460924837573E-4</v>
      </c>
      <c r="FD465" s="223">
        <f t="shared" ca="1" si="1009"/>
        <v>3.3207275317855223E-4</v>
      </c>
      <c r="FE465" s="223">
        <f t="shared" ca="1" si="1010"/>
        <v>-1.5460219743485852E-4</v>
      </c>
      <c r="FF465" s="223">
        <f t="shared" ca="1" si="1011"/>
        <v>-7.4978694854000658E-5</v>
      </c>
      <c r="FG465" s="223">
        <f t="shared" ca="1" si="1012"/>
        <v>2.7928721011727072E-4</v>
      </c>
      <c r="FH465" s="223">
        <f t="shared" ca="1" si="1013"/>
        <v>-3.8945896178052759E-4</v>
      </c>
      <c r="FI465" s="223">
        <f t="shared" ca="1" si="1014"/>
        <v>3.6835937380154502E-4</v>
      </c>
      <c r="FJ465" s="223">
        <f t="shared" ca="1" si="1015"/>
        <v>-2.2310028966502846E-4</v>
      </c>
      <c r="FK465" s="223">
        <f t="shared" ca="1" si="1016"/>
        <v>2.6428489031845291E-6</v>
      </c>
      <c r="FL465" s="223">
        <f t="shared" ca="1" si="1017"/>
        <v>2.1870539255919956E-4</v>
      </c>
      <c r="FM465" s="223">
        <f t="shared" ca="1" si="1018"/>
        <v>-3.6633662482255051E-4</v>
      </c>
      <c r="FN465" s="223">
        <f t="shared" ca="1" si="1019"/>
        <v>3.9049015026765201E-4</v>
      </c>
      <c r="FO465" s="223">
        <f t="shared" ca="1" si="1020"/>
        <v>-2.8302476287945719E-4</v>
      </c>
      <c r="FP465" s="223">
        <f t="shared" ca="1" si="1021"/>
        <v>8.0162829459169205E-5</v>
      </c>
      <c r="FQ465" s="223">
        <f t="shared" ca="1" si="1022"/>
        <v>1.4971884941649351E-4</v>
      </c>
      <c r="FR465" s="223">
        <f t="shared" ca="1" si="1023"/>
        <v>-3.2913617681659658E-4</v>
      </c>
      <c r="FS465" s="223">
        <f t="shared" ca="1" si="1024"/>
        <v>3.9761460924837562E-4</v>
      </c>
      <c r="FT465" s="223">
        <f t="shared" ca="1" si="1025"/>
        <v>-3.320727531785589E-4</v>
      </c>
      <c r="FU465" s="223">
        <f t="shared" ca="1" si="1026"/>
        <v>1.5460219743484885E-4</v>
      </c>
      <c r="FV465" s="223">
        <f t="shared" ca="1" si="1027"/>
        <v>7.4978694854010958E-5</v>
      </c>
      <c r="FW465" s="223">
        <f t="shared" ca="1" si="1028"/>
        <v>-2.792872101172621E-4</v>
      </c>
      <c r="FX465" s="223">
        <f t="shared" ca="1" si="1029"/>
        <v>3.8945896178052515E-4</v>
      </c>
      <c r="FY465" s="223">
        <f t="shared" ca="1" si="1030"/>
        <v>-3.6835937380154111E-4</v>
      </c>
      <c r="FZ465" s="223">
        <f t="shared" ca="1" si="1031"/>
        <v>2.2310028966503846E-4</v>
      </c>
      <c r="GA465" s="223">
        <f t="shared" ca="1" si="1032"/>
        <v>-2.6428489031965908E-6</v>
      </c>
      <c r="GB465" s="223">
        <f t="shared" ca="1" si="1033"/>
        <v>-2.1870539255920831E-4</v>
      </c>
      <c r="GC465" s="223">
        <f t="shared" ca="1" si="1034"/>
        <v>3.6633662482255457E-4</v>
      </c>
      <c r="GD465" s="223">
        <f t="shared" ca="1" si="1035"/>
        <v>-3.9049015026765429E-4</v>
      </c>
      <c r="GE465" s="223">
        <f t="shared" ca="1" si="1036"/>
        <v>2.8302476287946565E-4</v>
      </c>
      <c r="GF465" s="223">
        <f t="shared" ca="1" si="1037"/>
        <v>-8.0162829459158933E-5</v>
      </c>
      <c r="GG465" s="223">
        <f t="shared" ca="1" si="1038"/>
        <v>-1.4971884941650325E-4</v>
      </c>
      <c r="GH465" s="223">
        <f t="shared" ca="1" si="1039"/>
        <v>3.291361768165898E-4</v>
      </c>
      <c r="GI465" s="223">
        <f t="shared" ca="1" si="1040"/>
        <v>-3.9761460924837567E-4</v>
      </c>
      <c r="GJ465" s="223">
        <f t="shared" ca="1" si="1041"/>
        <v>3.320727531785531E-4</v>
      </c>
      <c r="GK465" s="223">
        <f t="shared" ca="1" si="1042"/>
        <v>-1.5460219743485996E-4</v>
      </c>
      <c r="GL465" s="223">
        <f t="shared" ca="1" si="1043"/>
        <v>-7.4978694853999113E-5</v>
      </c>
      <c r="GM465" s="223">
        <f t="shared" ca="1" si="1044"/>
        <v>2.7928721011726958E-4</v>
      </c>
      <c r="GN465" s="223">
        <f t="shared" ca="1" si="1045"/>
        <v>-3.8945896178052726E-4</v>
      </c>
      <c r="GO465" s="223">
        <f t="shared" ca="1" si="1046"/>
        <v>3.6835937380154561E-4</v>
      </c>
      <c r="GP465" s="223">
        <f t="shared" ca="1" si="1047"/>
        <v>-2.2310028966502976E-4</v>
      </c>
      <c r="GQ465" s="223">
        <f t="shared" ca="1" si="1048"/>
        <v>2.6428489031861012E-6</v>
      </c>
      <c r="GR465" s="223">
        <f t="shared" ca="1" si="1049"/>
        <v>2.1870539255919826E-4</v>
      </c>
      <c r="GS465" s="223">
        <f t="shared" ca="1" si="1050"/>
        <v>-3.6633662482254986E-4</v>
      </c>
      <c r="GT465" s="223">
        <f t="shared" ca="1" si="1051"/>
        <v>3.9049015026765234E-4</v>
      </c>
      <c r="GU465" s="223">
        <f t="shared" ca="1" si="1052"/>
        <v>-2.8302476287945827E-4</v>
      </c>
      <c r="GV465" s="223">
        <f t="shared" ca="1" si="1053"/>
        <v>8.0162829459170777E-5</v>
      </c>
      <c r="GW465" s="223">
        <f t="shared" ca="1" si="1054"/>
        <v>1.4971884941649202E-4</v>
      </c>
      <c r="GX465" s="223">
        <f t="shared" ca="1" si="1055"/>
        <v>-3.2913617681659571E-4</v>
      </c>
      <c r="GY465" s="223">
        <f t="shared" ca="1" si="1056"/>
        <v>3.9761460924837562E-4</v>
      </c>
      <c r="GZ465" s="223">
        <f t="shared" ca="1" si="1057"/>
        <v>-3.320727531785473E-4</v>
      </c>
      <c r="HA465" s="223">
        <f t="shared" ca="1" si="1058"/>
        <v>1.5460219743485031E-4</v>
      </c>
      <c r="HB465" s="223">
        <f t="shared" ca="1" si="1059"/>
        <v>7.4978694853987269E-5</v>
      </c>
      <c r="HC465" s="223">
        <f t="shared" ca="1" si="1060"/>
        <v>-2.7928721011727712E-4</v>
      </c>
      <c r="HD465" s="223">
        <f t="shared" ca="1" si="1061"/>
        <v>3.8945896178052482E-4</v>
      </c>
      <c r="HE465" s="223">
        <f t="shared" ca="1" si="1062"/>
        <v>-3.6835937380155017E-4</v>
      </c>
      <c r="HF465" s="223">
        <f t="shared" ca="1" si="1063"/>
        <v>2.2310028966502103E-4</v>
      </c>
      <c r="HG465" s="223">
        <f t="shared" ca="1" si="1064"/>
        <v>-2.6428489031981629E-6</v>
      </c>
      <c r="HH465" s="223">
        <f t="shared" ca="1" si="1065"/>
        <v>-2.1870539255918815E-4</v>
      </c>
      <c r="HI465" s="223">
        <f t="shared" ca="1" si="1066"/>
        <v>3.6633662482255398E-4</v>
      </c>
      <c r="HJ465" s="223">
        <f t="shared" ca="1" si="1067"/>
        <v>-3.9049015026765461E-4</v>
      </c>
      <c r="HK465" s="223">
        <f t="shared" ca="1" si="1068"/>
        <v>2.830247628794509E-4</v>
      </c>
      <c r="HL465" s="223">
        <f t="shared" ca="1" si="1069"/>
        <v>-8.016282945916045E-5</v>
      </c>
      <c r="HM465" s="223">
        <f t="shared" ca="1" si="1070"/>
        <v>-1.4971884941648086E-4</v>
      </c>
      <c r="HN465" s="223">
        <f t="shared" ca="1" si="1071"/>
        <v>3.2913617681660162E-4</v>
      </c>
      <c r="HO465" s="223">
        <f t="shared" ca="1" si="1072"/>
        <v>-3.9761460924837567E-4</v>
      </c>
      <c r="HP465" s="223">
        <f t="shared" ca="1" si="1073"/>
        <v>3.3207275317856638E-4</v>
      </c>
      <c r="HQ465" s="223">
        <f t="shared" ca="1" si="1074"/>
        <v>-1.5460219743484061E-4</v>
      </c>
      <c r="HR465" s="223">
        <f t="shared" ca="1" si="1075"/>
        <v>-7.4978694853997596E-5</v>
      </c>
      <c r="HS465" s="223">
        <f t="shared" ca="1" si="1076"/>
        <v>2.792872101172524E-4</v>
      </c>
      <c r="HT465" s="223">
        <f t="shared" ca="1" si="1077"/>
        <v>-3.8945896178052699E-4</v>
      </c>
      <c r="HU465" s="223">
        <f t="shared" ca="1" si="1078"/>
        <v>3.6835937380154621E-4</v>
      </c>
      <c r="HV465" s="223">
        <f t="shared" ca="1" si="1079"/>
        <v>-2.2310028966504973E-4</v>
      </c>
      <c r="HW465" s="223">
        <f t="shared" ca="1" si="1080"/>
        <v>2.6428489031876461E-6</v>
      </c>
      <c r="HX465" s="223">
        <f t="shared" ca="1" si="1081"/>
        <v>2.1870539255919693E-4</v>
      </c>
      <c r="HY465" s="223">
        <f t="shared" ca="1" si="1082"/>
        <v>-3.663366248225581E-4</v>
      </c>
      <c r="HZ465" s="223">
        <f t="shared" ca="1" si="1083"/>
        <v>3.9049015026765261E-4</v>
      </c>
      <c r="IA465" s="223">
        <f t="shared" ca="1" si="1084"/>
        <v>-2.8302476287947524E-4</v>
      </c>
      <c r="IB465" s="223">
        <f t="shared" ca="1" si="1085"/>
        <v>8.0162829459150151E-5</v>
      </c>
      <c r="IC465" s="223">
        <f t="shared" ca="1" si="1086"/>
        <v>1.4971884941649059E-4</v>
      </c>
      <c r="ID465" s="223">
        <f t="shared" ca="1" si="1087"/>
        <v>-3.2913617681658216E-4</v>
      </c>
      <c r="IE465" s="223">
        <f t="shared" ca="1" si="1088"/>
        <v>3.0680614236512757E-4</v>
      </c>
      <c r="IF465" s="223">
        <f t="shared" ca="1" si="1089"/>
        <v>-3.3207275317856063E-4</v>
      </c>
      <c r="IG465" s="223">
        <f t="shared" ca="1" si="1090"/>
        <v>1.5460219743487251E-4</v>
      </c>
      <c r="IH465" s="223">
        <f t="shared" ca="1" si="1091"/>
        <v>7.4978694854007923E-5</v>
      </c>
      <c r="II465" s="223">
        <f t="shared" ca="1" si="1092"/>
        <v>-2.7928721011725993E-4</v>
      </c>
      <c r="IJ465" s="223">
        <f t="shared" ca="1" si="1093"/>
        <v>3.894589617805291E-4</v>
      </c>
      <c r="IK465" s="223">
        <f t="shared" ca="1" si="1094"/>
        <v>-3.6835937380154225E-4</v>
      </c>
      <c r="IL465" s="223">
        <f t="shared" ca="1" si="1095"/>
        <v>2.2310028966504103E-4</v>
      </c>
      <c r="IM465" s="223">
        <f t="shared" ca="1" si="1096"/>
        <v>-2.6428489031771294E-6</v>
      </c>
      <c r="IN465" s="223">
        <f t="shared" ca="1" si="1097"/>
        <v>-2.1870539255920571E-4</v>
      </c>
      <c r="IO465" s="223">
        <f t="shared" ca="1" si="1098"/>
        <v>3.663366248225446E-4</v>
      </c>
      <c r="IP465" s="223">
        <f t="shared" ca="1" si="1099"/>
        <v>-3.904901502676506E-4</v>
      </c>
      <c r="IQ465" s="223">
        <f t="shared" ca="1" si="1100"/>
        <v>2.8302476287946787E-4</v>
      </c>
      <c r="IR465" s="223">
        <f t="shared" ca="1" si="1101"/>
        <v>-8.0162829459184086E-5</v>
      </c>
      <c r="IS465" s="223">
        <f t="shared" ca="1" si="1102"/>
        <v>-1.4971884941650035E-4</v>
      </c>
      <c r="IT465" s="223">
        <f t="shared" ca="1" si="1103"/>
        <v>3.2913617681658801E-4</v>
      </c>
      <c r="IU465" s="223">
        <f t="shared" ca="1" si="1104"/>
        <v>-3.9761460924837551E-4</v>
      </c>
      <c r="IV465" s="223">
        <f t="shared" ca="1" si="1105"/>
        <v>3.3207275317855478E-4</v>
      </c>
      <c r="IW465" s="223">
        <f t="shared" ca="1" si="1106"/>
        <v>-1.5460219743486283E-4</v>
      </c>
      <c r="IX465" s="223">
        <f t="shared" ca="1" si="1107"/>
        <v>-7.4978694854018277E-5</v>
      </c>
      <c r="IY465" s="223">
        <f t="shared" ca="1" si="1108"/>
        <v>2.7928721011726736E-4</v>
      </c>
      <c r="IZ465" s="223">
        <f t="shared" ca="1" si="1109"/>
        <v>-3.8945896178052211E-4</v>
      </c>
      <c r="JA465" s="223">
        <f t="shared" ca="1" si="1110"/>
        <v>3.6835937380153829E-4</v>
      </c>
      <c r="JB465" s="223">
        <f t="shared" ca="1" si="1111"/>
        <v>-2.2310028966503233E-4</v>
      </c>
    </row>
    <row r="466" spans="2:262">
      <c r="B466" s="230">
        <v>105</v>
      </c>
      <c r="C466" s="229">
        <f t="shared" si="1112"/>
        <v>2.0507812500000014E-3</v>
      </c>
      <c r="D466" s="226">
        <f t="shared" ca="1" si="855"/>
        <v>57.858915303690424</v>
      </c>
      <c r="E466" s="225">
        <f ca="1">DG361</f>
        <v>-0.24108469630957821</v>
      </c>
      <c r="F466" s="224">
        <v>105</v>
      </c>
      <c r="G466" s="223">
        <f t="shared" ca="1" si="856"/>
        <v>-4.0687532817556594E-5</v>
      </c>
      <c r="H466" s="223">
        <f t="shared" ca="1" si="857"/>
        <v>1.1931271166679471E-4</v>
      </c>
      <c r="I466" s="223">
        <f t="shared" ca="1" si="858"/>
        <v>-1.6091600684504703E-4</v>
      </c>
      <c r="J466" s="223">
        <f t="shared" ca="1" si="859"/>
        <v>1.5258821251077384E-4</v>
      </c>
      <c r="K466" s="223">
        <f t="shared" ca="1" si="860"/>
        <v>-9.6913383864567559E-5</v>
      </c>
      <c r="L466" s="223">
        <f t="shared" ca="1" si="861"/>
        <v>1.1167023246012628E-5</v>
      </c>
      <c r="M466" s="223">
        <f t="shared" ca="1" si="862"/>
        <v>7.8044385059327306E-5</v>
      </c>
      <c r="N466" s="223">
        <f t="shared" ca="1" si="863"/>
        <v>-1.4303917717619973E-4</v>
      </c>
      <c r="O466" s="223">
        <f t="shared" ca="1" si="864"/>
        <v>1.6364993255606655E-4</v>
      </c>
      <c r="P466" s="223">
        <f t="shared" ca="1" si="865"/>
        <v>-1.334812807695343E-4</v>
      </c>
      <c r="Q466" s="223">
        <f t="shared" ca="1" si="866"/>
        <v>6.1894339348409494E-5</v>
      </c>
      <c r="R466" s="223">
        <f t="shared" ca="1" si="867"/>
        <v>2.8897974234975934E-5</v>
      </c>
      <c r="S466" s="223">
        <f t="shared" ca="1" si="868"/>
        <v>-1.1072345247023713E-4</v>
      </c>
      <c r="T466" s="223">
        <f t="shared" ca="1" si="869"/>
        <v>1.5819223291749625E-4</v>
      </c>
      <c r="U466" s="223">
        <f t="shared" ca="1" si="870"/>
        <v>-1.5657509148008059E-4</v>
      </c>
      <c r="V466" s="223">
        <f t="shared" ca="1" si="871"/>
        <v>1.0637381561499416E-4</v>
      </c>
      <c r="W466" s="223">
        <f t="shared" ca="1" si="872"/>
        <v>-2.3165503263005043E-5</v>
      </c>
      <c r="X466" s="223">
        <f t="shared" ca="1" si="873"/>
        <v>-6.7230899569887051E-5</v>
      </c>
      <c r="Y466" s="223">
        <f t="shared" ca="1" si="874"/>
        <v>1.3676603365613327E-4</v>
      </c>
      <c r="Z466" s="223">
        <f t="shared" ca="1" si="875"/>
        <v>-1.6386364270900433E-4</v>
      </c>
      <c r="AA466" s="223">
        <f t="shared" ca="1" si="876"/>
        <v>1.4011553185887921E-4</v>
      </c>
      <c r="AB466" s="223">
        <f t="shared" ca="1" si="877"/>
        <v>-7.2890570566661858E-5</v>
      </c>
      <c r="AC466" s="223">
        <f t="shared" ca="1" si="878"/>
        <v>-1.6951815026219881E-5</v>
      </c>
      <c r="AD466" s="223">
        <f t="shared" ca="1" si="879"/>
        <v>1.0153417329137274E-4</v>
      </c>
      <c r="AE466" s="223">
        <f t="shared" ca="1" si="880"/>
        <v>-1.546112015735763E-4</v>
      </c>
      <c r="AF466" s="223">
        <f t="shared" ca="1" si="881"/>
        <v>1.5971347646258059E-4</v>
      </c>
      <c r="AG466" s="223">
        <f t="shared" ca="1" si="882"/>
        <v>-1.1525779844209664E-4</v>
      </c>
      <c r="AH466" s="223">
        <f t="shared" ca="1" si="883"/>
        <v>3.5038447410694484E-5</v>
      </c>
      <c r="AI466" s="223">
        <f t="shared" ca="1" si="884"/>
        <v>5.6053084010617392E-5</v>
      </c>
      <c r="AJ466" s="223">
        <f t="shared" ca="1" si="885"/>
        <v>-1.2975174314991744E-4</v>
      </c>
      <c r="AK466" s="223">
        <f t="shared" ca="1" si="886"/>
        <v>1.6318936158452675E-4</v>
      </c>
      <c r="AL466" s="223">
        <f t="shared" ca="1" si="887"/>
        <v>-1.4599048474110476E-4</v>
      </c>
      <c r="AM466" s="223">
        <f t="shared" ca="1" si="888"/>
        <v>8.3491801467584022E-5</v>
      </c>
      <c r="AN466" s="223">
        <f t="shared" ca="1" si="889"/>
        <v>4.9137924630865241E-6</v>
      </c>
      <c r="AO466" s="223">
        <f t="shared" ca="1" si="890"/>
        <v>-9.1794671630255584E-5</v>
      </c>
      <c r="AP466" s="223">
        <f t="shared" ca="1" si="891"/>
        <v>1.5019231873240874E-4</v>
      </c>
      <c r="AQ466" s="223">
        <f t="shared" ca="1" si="892"/>
        <v>-1.6198636027813632E-4</v>
      </c>
      <c r="AR466" s="223">
        <f t="shared" ca="1" si="893"/>
        <v>1.2351718927320542E-4</v>
      </c>
      <c r="AS466" s="223">
        <f t="shared" ca="1" si="894"/>
        <v>-4.6721515176044757E-5</v>
      </c>
      <c r="AT466" s="223">
        <f t="shared" ca="1" si="895"/>
        <v>-4.4571511932505966E-5</v>
      </c>
      <c r="AU466" s="223">
        <f t="shared" ca="1" si="896"/>
        <v>1.2203431670554141E-4</v>
      </c>
      <c r="AV466" s="223">
        <f t="shared" ca="1" si="897"/>
        <v>-1.6163074317046899E-4</v>
      </c>
      <c r="AW466" s="223">
        <f t="shared" ca="1" si="898"/>
        <v>1.5107430253751971E-4</v>
      </c>
      <c r="AX466" s="223">
        <f t="shared" ca="1" si="899"/>
        <v>-9.3640583062403946E-5</v>
      </c>
      <c r="AY466" s="223">
        <f t="shared" ca="1" si="900"/>
        <v>7.1508583671469982E-6</v>
      </c>
      <c r="AZ466" s="223">
        <f t="shared" ca="1" si="901"/>
        <v>8.1557726690244253E-5</v>
      </c>
      <c r="BA466" s="223">
        <f t="shared" ca="1" si="902"/>
        <v>-1.449595307029752E-4</v>
      </c>
      <c r="BB466" s="223">
        <f t="shared" ca="1" si="903"/>
        <v>1.6338142597242179E-4</v>
      </c>
      <c r="BC466" s="223">
        <f t="shared" ca="1" si="904"/>
        <v>-1.311072297537883E-4</v>
      </c>
      <c r="BD466" s="223">
        <f t="shared" ca="1" si="905"/>
        <v>5.8151395002577162E-5</v>
      </c>
      <c r="BE466" s="223">
        <f t="shared" ca="1" si="906"/>
        <v>3.2848402969444198E-5</v>
      </c>
      <c r="BF466" s="223">
        <f t="shared" ca="1" si="907"/>
        <v>-1.136555757255652E-4</v>
      </c>
      <c r="BG466" s="223">
        <f t="shared" ca="1" si="908"/>
        <v>1.5919623375505954E-4</v>
      </c>
      <c r="BH466" s="223">
        <f t="shared" ca="1" si="909"/>
        <v>-1.5533943559901058E-4</v>
      </c>
      <c r="BI466" s="223">
        <f t="shared" ca="1" si="910"/>
        <v>1.0328191822434335E-4</v>
      </c>
      <c r="BJ466" s="223">
        <f t="shared" ca="1" si="911"/>
        <v>-1.9176758076319855E-5</v>
      </c>
      <c r="BK466" s="223">
        <f t="shared" ca="1" si="912"/>
        <v>-7.0878813362923449E-5</v>
      </c>
      <c r="BL466" s="223">
        <f t="shared" ca="1" si="913"/>
        <v>1.3894119441698884E-4</v>
      </c>
      <c r="BM466" s="223">
        <f t="shared" ca="1" si="914"/>
        <v>-1.6389111356356813E-4</v>
      </c>
      <c r="BN466" s="223">
        <f t="shared" ca="1" si="915"/>
        <v>1.3798678879686161E-4</v>
      </c>
      <c r="BO466" s="223">
        <f t="shared" ca="1" si="916"/>
        <v>-6.9266147381205775E-5</v>
      </c>
      <c r="BP466" s="223">
        <f t="shared" ca="1" si="917"/>
        <v>-2.0947285664614828E-5</v>
      </c>
      <c r="BQ466" s="223">
        <f t="shared" ca="1" si="918"/>
        <v>1.0466092533331363E-4</v>
      </c>
      <c r="BR466" s="223">
        <f t="shared" ca="1" si="919"/>
        <v>-1.5589902615575208E-4</v>
      </c>
      <c r="BS466" s="223">
        <f t="shared" ca="1" si="920"/>
        <v>1.5876277079997551E-4</v>
      </c>
      <c r="BT466" s="223">
        <f t="shared" ca="1" si="921"/>
        <v>-1.1236355972281085E-4</v>
      </c>
      <c r="BU466" s="223">
        <f t="shared" ca="1" si="922"/>
        <v>3.1098737271954878E-5</v>
      </c>
      <c r="BV466" s="223">
        <f t="shared" ca="1" si="923"/>
        <v>5.9815801604860759E-5</v>
      </c>
      <c r="BW466" s="223">
        <f t="shared" ca="1" si="924"/>
        <v>-1.3216992376022648E-4</v>
      </c>
      <c r="BX466" s="223">
        <f t="shared" ca="1" si="925"/>
        <v>1.6351266101035798E-4</v>
      </c>
      <c r="BY466" s="223">
        <f t="shared" ca="1" si="926"/>
        <v>-1.4411858547590909E-4</v>
      </c>
      <c r="BZ466" s="223">
        <f t="shared" ca="1" si="927"/>
        <v>8.0005540505775083E-5</v>
      </c>
      <c r="CA466" s="223">
        <f t="shared" ca="1" si="928"/>
        <v>8.9326532038411637E-6</v>
      </c>
      <c r="CB466" s="223">
        <f t="shared" ca="1" si="929"/>
        <v>-9.5099108318583953E-5</v>
      </c>
      <c r="CC466" s="223">
        <f t="shared" ca="1" si="930"/>
        <v>1.5175698822620637E-4</v>
      </c>
      <c r="CD466" s="223">
        <f t="shared" ca="1" si="931"/>
        <v>-1.6132575679035272E-4</v>
      </c>
      <c r="CE466" s="223">
        <f t="shared" ca="1" si="932"/>
        <v>1.208362933556671E-4</v>
      </c>
      <c r="CF466" s="223">
        <f t="shared" ca="1" si="933"/>
        <v>-4.2852189715837071E-5</v>
      </c>
      <c r="CG466" s="223">
        <f t="shared" ca="1" si="934"/>
        <v>-4.8428642835303507E-5</v>
      </c>
      <c r="CH466" s="223">
        <f t="shared" ca="1" si="935"/>
        <v>1.2468241283505882E-4</v>
      </c>
      <c r="CI466" s="223">
        <f t="shared" ca="1" si="936"/>
        <v>-1.6224811917996785E-4</v>
      </c>
      <c r="CJ466" s="223">
        <f t="shared" ca="1" si="937"/>
        <v>1.4946939105344874E-4</v>
      </c>
      <c r="CK466" s="223">
        <f t="shared" ca="1" si="938"/>
        <v>-9.0311376674449969E-5</v>
      </c>
      <c r="CL466" s="223">
        <f t="shared" ca="1" si="939"/>
        <v>3.1303860785879419E-6</v>
      </c>
      <c r="CM466" s="223">
        <f t="shared" ca="1" si="940"/>
        <v>8.5021940996243801E-5</v>
      </c>
      <c r="CN466" s="223">
        <f t="shared" ca="1" si="941"/>
        <v>-1.4679256602884166E-4</v>
      </c>
      <c r="CO466" s="223">
        <f t="shared" ca="1" si="942"/>
        <v>1.6301450452699617E-4</v>
      </c>
      <c r="CP466" s="223">
        <f t="shared" ca="1" si="943"/>
        <v>-1.2865420464525294E-4</v>
      </c>
      <c r="CQ466" s="223">
        <f t="shared" ca="1" si="944"/>
        <v>5.4373422430818701E-5</v>
      </c>
      <c r="CR466" s="223">
        <f t="shared" ca="1" si="945"/>
        <v>3.6779045054241724E-5</v>
      </c>
      <c r="CS466" s="223">
        <f t="shared" ca="1" si="946"/>
        <v>-1.1651923711193022E-4</v>
      </c>
      <c r="CT466" s="223">
        <f t="shared" ca="1" si="947"/>
        <v>1.6010434073413882E-4</v>
      </c>
      <c r="CU466" s="223">
        <f t="shared" ca="1" si="948"/>
        <v>-1.5401020905045213E-4</v>
      </c>
      <c r="CV466" s="223">
        <f t="shared" ca="1" si="949"/>
        <v>1.001278076681157E-4</v>
      </c>
      <c r="CW466" s="223">
        <f t="shared" ca="1" si="950"/>
        <v>-1.5176461527636975E-5</v>
      </c>
      <c r="CX466" s="223">
        <f t="shared" ca="1" si="951"/>
        <v>-7.448403240911745E-5</v>
      </c>
      <c r="CY466" s="223">
        <f t="shared" ca="1" si="952"/>
        <v>1.4103266219767227E-4</v>
      </c>
      <c r="CZ466" s="223">
        <f t="shared" ca="1" si="953"/>
        <v>-1.6381986253960468E-4</v>
      </c>
      <c r="DA466" s="223">
        <f t="shared" ca="1" si="954"/>
        <v>1.3577492765293178E-4</v>
      </c>
      <c r="DB466" s="223">
        <f t="shared" ca="1" si="955"/>
        <v>-6.5600000858592123E-5</v>
      </c>
      <c r="DC466" s="223">
        <f t="shared" ca="1" si="956"/>
        <v>-2.4930138441398319E-5</v>
      </c>
      <c r="DD466" s="223">
        <f t="shared" ca="1" si="957"/>
        <v>1.0772463354736042E-4</v>
      </c>
      <c r="DE466" s="223">
        <f t="shared" ca="1" si="958"/>
        <v>-1.5709294299401312E-4</v>
      </c>
      <c r="DF466" s="223">
        <f t="shared" ca="1" si="959"/>
        <v>1.5771643238076167E-4</v>
      </c>
      <c r="DG466" s="223">
        <f t="shared" ca="1" si="960"/>
        <v>-1.0940163739668873E-4</v>
      </c>
      <c r="DH466" s="223">
        <f t="shared" ca="1" si="961"/>
        <v>2.7140294416734744E-5</v>
      </c>
      <c r="DI466" s="223">
        <f t="shared" ca="1" si="962"/>
        <v>6.3542488396878559E-5</v>
      </c>
      <c r="DJ466" s="223">
        <f t="shared" ca="1" si="963"/>
        <v>-1.345084901506168E-4</v>
      </c>
      <c r="DK466" s="223">
        <f t="shared" ca="1" si="964"/>
        <v>1.6373746652332901E-4</v>
      </c>
      <c r="DL466" s="223">
        <f t="shared" ca="1" si="965"/>
        <v>-1.4215987456376149E-4</v>
      </c>
      <c r="DM466" s="223">
        <f t="shared" ca="1" si="966"/>
        <v>7.647108719796122E-5</v>
      </c>
      <c r="DN466" s="223">
        <f t="shared" ca="1" si="967"/>
        <v>1.2946133248323875E-5</v>
      </c>
      <c r="DO466" s="223">
        <f t="shared" ca="1" si="968"/>
        <v>-9.8346260860049622E-5</v>
      </c>
      <c r="DP466" s="223">
        <f t="shared" ca="1" si="969"/>
        <v>1.5323024498485751E-4</v>
      </c>
      <c r="DQ466" s="223">
        <f t="shared" ca="1" si="970"/>
        <v>-1.6056797669903637E-4</v>
      </c>
      <c r="DR466" s="223">
        <f t="shared" ca="1" si="971"/>
        <v>1.1808261017336817E-4</v>
      </c>
      <c r="DS466" s="223">
        <f t="shared" ca="1" si="972"/>
        <v>-3.8957051698886627E-5</v>
      </c>
      <c r="DT466" s="223">
        <f t="shared" ca="1" si="973"/>
        <v>-5.2256602134525104E-5</v>
      </c>
      <c r="DU466" s="223">
        <f t="shared" ca="1" si="974"/>
        <v>1.2725540494126466E-4</v>
      </c>
      <c r="DV466" s="223">
        <f t="shared" ca="1" si="975"/>
        <v>-1.6276776298932029E-4</v>
      </c>
      <c r="DW466" s="223">
        <f t="shared" ca="1" si="976"/>
        <v>1.4777444479722863E-4</v>
      </c>
      <c r="DX466" s="223">
        <f t="shared" ca="1" si="977"/>
        <v>-8.6927770090149137E-5</v>
      </c>
      <c r="DY466" s="223">
        <f t="shared" ca="1" si="978"/>
        <v>-8.9197183748985218E-7</v>
      </c>
      <c r="DZ466" s="223">
        <f t="shared" ca="1" si="979"/>
        <v>8.8434941264160406E-5</v>
      </c>
      <c r="EA466" s="223">
        <f t="shared" ca="1" si="980"/>
        <v>-1.4853717900185895E-4</v>
      </c>
      <c r="EB466" s="223">
        <f t="shared" ca="1" si="981"/>
        <v>1.6254938923954864E-4</v>
      </c>
      <c r="EC466" s="223">
        <f t="shared" ca="1" si="982"/>
        <v>-1.261236830545313E-4</v>
      </c>
      <c r="ED466" s="223">
        <f t="shared" ca="1" si="983"/>
        <v>5.0562697342541169E-5</v>
      </c>
      <c r="EE466" s="223">
        <f t="shared" ca="1" si="984"/>
        <v>4.0687532817555673E-5</v>
      </c>
      <c r="EF466" s="223">
        <f t="shared" ca="1" si="985"/>
        <v>-1.1931271166679395E-4</v>
      </c>
      <c r="EG466" s="223">
        <f t="shared" ca="1" si="986"/>
        <v>1.6091600684504682E-4</v>
      </c>
      <c r="EH466" s="223">
        <f t="shared" ca="1" si="987"/>
        <v>-1.5258821251077436E-4</v>
      </c>
      <c r="EI466" s="223">
        <f t="shared" ca="1" si="988"/>
        <v>9.691338386456867E-5</v>
      </c>
      <c r="EJ466" s="223">
        <f t="shared" ca="1" si="989"/>
        <v>-1.1167023246014302E-5</v>
      </c>
      <c r="EK466" s="223">
        <f t="shared" ca="1" si="990"/>
        <v>-7.8044385059325598E-5</v>
      </c>
      <c r="EL466" s="223">
        <f t="shared" ca="1" si="991"/>
        <v>1.4303917717619879E-4</v>
      </c>
      <c r="EM466" s="223">
        <f t="shared" ca="1" si="992"/>
        <v>-1.6364993255606666E-4</v>
      </c>
      <c r="EN466" s="223">
        <f t="shared" ca="1" si="993"/>
        <v>1.3348128076953546E-4</v>
      </c>
      <c r="EO466" s="223">
        <f t="shared" ca="1" si="994"/>
        <v>-6.1894339348411852E-5</v>
      </c>
      <c r="EP466" s="223">
        <f t="shared" ca="1" si="995"/>
        <v>-2.889797423497342E-5</v>
      </c>
      <c r="EQ466" s="223">
        <f t="shared" ca="1" si="996"/>
        <v>1.1072345247023483E-4</v>
      </c>
      <c r="ER466" s="223">
        <f t="shared" ca="1" si="997"/>
        <v>-1.5819223291749544E-4</v>
      </c>
      <c r="ES466" s="223">
        <f t="shared" ca="1" si="998"/>
        <v>1.5657509148008151E-4</v>
      </c>
      <c r="ET466" s="223">
        <f t="shared" ca="1" si="999"/>
        <v>-1.0637381561499653E-4</v>
      </c>
      <c r="EU466" s="223">
        <f t="shared" ca="1" si="1000"/>
        <v>2.3165503263008143E-5</v>
      </c>
      <c r="EV466" s="223">
        <f t="shared" ca="1" si="1001"/>
        <v>6.7230899569884205E-5</v>
      </c>
      <c r="EW466" s="223">
        <f t="shared" ca="1" si="1002"/>
        <v>-1.3676603365613154E-4</v>
      </c>
      <c r="EX466" s="223">
        <f t="shared" ca="1" si="1003"/>
        <v>1.6386364270900428E-4</v>
      </c>
      <c r="EY466" s="223">
        <f t="shared" ca="1" si="1004"/>
        <v>-1.4011553185888144E-4</v>
      </c>
      <c r="EZ466" s="223">
        <f t="shared" ca="1" si="1005"/>
        <v>7.2890570566665707E-5</v>
      </c>
      <c r="FA466" s="223">
        <f t="shared" ca="1" si="1006"/>
        <v>1.6951815026215619E-5</v>
      </c>
      <c r="FB466" s="223">
        <f t="shared" ca="1" si="1007"/>
        <v>-1.0153417329136937E-4</v>
      </c>
      <c r="FC466" s="223">
        <f t="shared" ca="1" si="1008"/>
        <v>1.5461120157357446E-4</v>
      </c>
      <c r="FD466" s="223">
        <f t="shared" ca="1" si="1009"/>
        <v>-1.5971347646258181E-4</v>
      </c>
      <c r="FE466" s="223">
        <f t="shared" ca="1" si="1010"/>
        <v>1.1525779844210052E-4</v>
      </c>
      <c r="FF466" s="223">
        <f t="shared" ca="1" si="1011"/>
        <v>-3.5038447410699823E-5</v>
      </c>
      <c r="FG466" s="223">
        <f t="shared" ca="1" si="1012"/>
        <v>-5.6053084010612269E-5</v>
      </c>
      <c r="FH466" s="223">
        <f t="shared" ca="1" si="1013"/>
        <v>1.2975174314991414E-4</v>
      </c>
      <c r="FI466" s="223">
        <f t="shared" ca="1" si="1014"/>
        <v>-1.6318936158452626E-4</v>
      </c>
      <c r="FJ466" s="223">
        <f t="shared" ca="1" si="1015"/>
        <v>1.4599048474110726E-4</v>
      </c>
      <c r="FK466" s="223">
        <f t="shared" ca="1" si="1016"/>
        <v>-8.3491801467580688E-5</v>
      </c>
      <c r="FL466" s="223">
        <f t="shared" ca="1" si="1017"/>
        <v>-4.9137924630903798E-6</v>
      </c>
      <c r="FM466" s="223">
        <f t="shared" ca="1" si="1018"/>
        <v>9.1794671630258796E-5</v>
      </c>
      <c r="FN466" s="223">
        <f t="shared" ca="1" si="1019"/>
        <v>-1.5019231873241026E-4</v>
      </c>
      <c r="FO466" s="223">
        <f t="shared" ca="1" si="1020"/>
        <v>1.619863602781357E-4</v>
      </c>
      <c r="FP466" s="223">
        <f t="shared" ca="1" si="1021"/>
        <v>-1.2351718927320287E-4</v>
      </c>
      <c r="FQ466" s="223">
        <f t="shared" ca="1" si="1022"/>
        <v>4.6721515176041064E-5</v>
      </c>
      <c r="FR466" s="223">
        <f t="shared" ca="1" si="1023"/>
        <v>4.4571511932509659E-5</v>
      </c>
      <c r="FS466" s="223">
        <f t="shared" ca="1" si="1024"/>
        <v>-1.2203431670554244E-4</v>
      </c>
      <c r="FT466" s="223">
        <f t="shared" ca="1" si="1025"/>
        <v>1.6163074317046924E-4</v>
      </c>
      <c r="FU466" s="223">
        <f t="shared" ca="1" si="1026"/>
        <v>-1.5107430253751914E-4</v>
      </c>
      <c r="FV466" s="223">
        <f t="shared" ca="1" si="1027"/>
        <v>9.3640583062402699E-5</v>
      </c>
      <c r="FW466" s="223">
        <f t="shared" ca="1" si="1028"/>
        <v>-7.1508583671454803E-6</v>
      </c>
      <c r="FX466" s="223">
        <f t="shared" ca="1" si="1029"/>
        <v>-8.1557726690245581E-5</v>
      </c>
      <c r="FY466" s="223">
        <f t="shared" ca="1" si="1030"/>
        <v>1.449595307029759E-4</v>
      </c>
      <c r="FZ466" s="223">
        <f t="shared" ca="1" si="1031"/>
        <v>-1.6338142597242168E-4</v>
      </c>
      <c r="GA466" s="223">
        <f t="shared" ca="1" si="1032"/>
        <v>1.3110722975378738E-4</v>
      </c>
      <c r="GB466" s="223">
        <f t="shared" ca="1" si="1033"/>
        <v>-5.8151395002577907E-5</v>
      </c>
      <c r="GC466" s="223">
        <f t="shared" ca="1" si="1034"/>
        <v>-3.2848402969443426E-5</v>
      </c>
      <c r="GD466" s="223">
        <f t="shared" ca="1" si="1035"/>
        <v>1.1365557572556462E-4</v>
      </c>
      <c r="GE466" s="223">
        <f t="shared" ca="1" si="1036"/>
        <v>-1.5919623375505935E-4</v>
      </c>
      <c r="GF466" s="223">
        <f t="shared" ca="1" si="1037"/>
        <v>1.5533943559901085E-4</v>
      </c>
      <c r="GG466" s="223">
        <f t="shared" ca="1" si="1038"/>
        <v>-1.0328191822434397E-4</v>
      </c>
      <c r="GH466" s="223">
        <f t="shared" ca="1" si="1039"/>
        <v>1.9176758076320651E-5</v>
      </c>
      <c r="GI466" s="223">
        <f t="shared" ca="1" si="1040"/>
        <v>7.0878813362922717E-5</v>
      </c>
      <c r="GJ466" s="223">
        <f t="shared" ca="1" si="1041"/>
        <v>-1.3894119441698841E-4</v>
      </c>
      <c r="GK466" s="223">
        <f t="shared" ca="1" si="1042"/>
        <v>1.6389111356356813E-4</v>
      </c>
      <c r="GL466" s="223">
        <f t="shared" ca="1" si="1043"/>
        <v>-1.3798678879686205E-4</v>
      </c>
      <c r="GM466" s="223">
        <f t="shared" ca="1" si="1044"/>
        <v>6.9266147381206506E-5</v>
      </c>
      <c r="GN466" s="223">
        <f t="shared" ca="1" si="1045"/>
        <v>2.0947285664614028E-5</v>
      </c>
      <c r="GO466" s="223">
        <f t="shared" ca="1" si="1046"/>
        <v>-1.04660925333313E-4</v>
      </c>
      <c r="GP466" s="223">
        <f t="shared" ca="1" si="1047"/>
        <v>1.5589902615575183E-4</v>
      </c>
      <c r="GQ466" s="223">
        <f t="shared" ca="1" si="1048"/>
        <v>-1.5876277079997569E-4</v>
      </c>
      <c r="GR466" s="223">
        <f t="shared" ca="1" si="1049"/>
        <v>1.1236355972281143E-4</v>
      </c>
      <c r="GS466" s="223">
        <f t="shared" ca="1" si="1050"/>
        <v>-3.1098737271955664E-5</v>
      </c>
      <c r="GT466" s="223">
        <f t="shared" ca="1" si="1051"/>
        <v>-5.9815801604860021E-5</v>
      </c>
      <c r="GU466" s="223">
        <f t="shared" ca="1" si="1052"/>
        <v>1.3216992376022599E-4</v>
      </c>
      <c r="GV466" s="223">
        <f t="shared" ca="1" si="1053"/>
        <v>-1.6351266101035793E-4</v>
      </c>
      <c r="GW466" s="223">
        <f t="shared" ca="1" si="1054"/>
        <v>1.4411858547590505E-4</v>
      </c>
      <c r="GX466" s="223">
        <f t="shared" ca="1" si="1055"/>
        <v>-8.0005540505767643E-5</v>
      </c>
      <c r="GY466" s="223">
        <f t="shared" ca="1" si="1056"/>
        <v>-8.9326532038496611E-6</v>
      </c>
      <c r="GZ466" s="223">
        <f t="shared" ca="1" si="1057"/>
        <v>9.5099108318590878E-5</v>
      </c>
      <c r="HA466" s="223">
        <f t="shared" ca="1" si="1058"/>
        <v>-1.5175698822620957E-4</v>
      </c>
      <c r="HB466" s="223">
        <f t="shared" ca="1" si="1059"/>
        <v>1.6132575679035126E-4</v>
      </c>
      <c r="HC466" s="223">
        <f t="shared" ca="1" si="1060"/>
        <v>-1.2083629335566136E-4</v>
      </c>
      <c r="HD466" s="223">
        <f t="shared" ca="1" si="1061"/>
        <v>4.2852189715828851E-5</v>
      </c>
      <c r="HE466" s="223">
        <f t="shared" ca="1" si="1062"/>
        <v>4.8428642835311652E-5</v>
      </c>
      <c r="HF466" s="223">
        <f t="shared" ca="1" si="1063"/>
        <v>-1.2468241283506435E-4</v>
      </c>
      <c r="HG466" s="223">
        <f t="shared" ca="1" si="1064"/>
        <v>1.6224811917996839E-4</v>
      </c>
      <c r="HH466" s="223">
        <f t="shared" ca="1" si="1065"/>
        <v>-1.4946939105344714E-4</v>
      </c>
      <c r="HI466" s="223">
        <f t="shared" ca="1" si="1066"/>
        <v>9.0311376674446744E-5</v>
      </c>
      <c r="HJ466" s="223">
        <f t="shared" ca="1" si="1067"/>
        <v>-3.1303860785840862E-6</v>
      </c>
      <c r="HK466" s="223">
        <f t="shared" ca="1" si="1068"/>
        <v>-8.5021940996247135E-5</v>
      </c>
      <c r="HL466" s="223">
        <f t="shared" ca="1" si="1069"/>
        <v>1.467925660288434E-4</v>
      </c>
      <c r="HM466" s="223">
        <f t="shared" ca="1" si="1070"/>
        <v>-1.6301450452699576E-4</v>
      </c>
      <c r="HN466" s="223">
        <f t="shared" ca="1" si="1071"/>
        <v>1.2865420464525055E-4</v>
      </c>
      <c r="HO466" s="223">
        <f t="shared" ca="1" si="1072"/>
        <v>-5.4373422430815069E-5</v>
      </c>
      <c r="HP466" s="223">
        <f t="shared" ca="1" si="1073"/>
        <v>-3.6779045054245499E-5</v>
      </c>
      <c r="HQ466" s="223">
        <f t="shared" ca="1" si="1074"/>
        <v>1.1651923711193294E-4</v>
      </c>
      <c r="HR466" s="223">
        <f t="shared" ca="1" si="1075"/>
        <v>-1.6010434073413966E-4</v>
      </c>
      <c r="HS466" s="223">
        <f t="shared" ca="1" si="1076"/>
        <v>1.5401020905045083E-4</v>
      </c>
      <c r="HT466" s="223">
        <f t="shared" ca="1" si="1077"/>
        <v>-1.0012780766811265E-4</v>
      </c>
      <c r="HU466" s="223">
        <f t="shared" ca="1" si="1078"/>
        <v>1.517646152763314E-5</v>
      </c>
      <c r="HV466" s="223">
        <f t="shared" ca="1" si="1079"/>
        <v>7.4484032409120892E-5</v>
      </c>
      <c r="HW466" s="223">
        <f t="shared" ca="1" si="1080"/>
        <v>-1.4103266219767422E-4</v>
      </c>
      <c r="HX466" s="223">
        <f t="shared" ca="1" si="1081"/>
        <v>1.6381986253960457E-4</v>
      </c>
      <c r="HY466" s="223">
        <f t="shared" ca="1" si="1082"/>
        <v>-1.3577492765292964E-4</v>
      </c>
      <c r="HZ466" s="223">
        <f t="shared" ca="1" si="1083"/>
        <v>6.5600000858592869E-5</v>
      </c>
      <c r="IA466" s="223">
        <f t="shared" ca="1" si="1084"/>
        <v>2.493013844139752E-5</v>
      </c>
      <c r="IB466" s="223">
        <f t="shared" ca="1" si="1085"/>
        <v>-1.0772463354735982E-4</v>
      </c>
      <c r="IC466" s="223">
        <f t="shared" ca="1" si="1086"/>
        <v>1.5709294299401288E-4</v>
      </c>
      <c r="ID466" s="223">
        <f t="shared" ca="1" si="1087"/>
        <v>-1.5771643238076188E-4</v>
      </c>
      <c r="IE466" s="223">
        <f t="shared" ca="1" si="1088"/>
        <v>1.2067241215258906E-5</v>
      </c>
      <c r="IF466" s="223">
        <f t="shared" ca="1" si="1089"/>
        <v>-2.7140294416735543E-5</v>
      </c>
      <c r="IG466" s="223">
        <f t="shared" ca="1" si="1090"/>
        <v>-6.3542488396877827E-5</v>
      </c>
      <c r="IH466" s="223">
        <f t="shared" ca="1" si="1091"/>
        <v>1.3450849015061634E-4</v>
      </c>
      <c r="II466" s="223">
        <f t="shared" ca="1" si="1092"/>
        <v>-1.6373746652332898E-4</v>
      </c>
      <c r="IJ466" s="223">
        <f t="shared" ca="1" si="1093"/>
        <v>1.421598745637619E-4</v>
      </c>
      <c r="IK466" s="223">
        <f t="shared" ca="1" si="1094"/>
        <v>-7.6471087197961925E-5</v>
      </c>
      <c r="IL466" s="223">
        <f t="shared" ca="1" si="1095"/>
        <v>-1.2946133248323068E-5</v>
      </c>
      <c r="IM466" s="223">
        <f t="shared" ca="1" si="1096"/>
        <v>9.8346260860048999E-5</v>
      </c>
      <c r="IN466" s="223">
        <f t="shared" ca="1" si="1097"/>
        <v>-1.5323024498485724E-4</v>
      </c>
      <c r="IO466" s="223">
        <f t="shared" ca="1" si="1098"/>
        <v>1.6056797669903653E-4</v>
      </c>
      <c r="IP466" s="223">
        <f t="shared" ca="1" si="1099"/>
        <v>-1.1808261017336874E-4</v>
      </c>
      <c r="IQ466" s="223">
        <f t="shared" ca="1" si="1100"/>
        <v>3.8957051698887406E-5</v>
      </c>
      <c r="IR466" s="223">
        <f t="shared" ca="1" si="1101"/>
        <v>5.2256602134524339E-5</v>
      </c>
      <c r="IS466" s="223">
        <f t="shared" ca="1" si="1102"/>
        <v>-1.2725540494126414E-4</v>
      </c>
      <c r="IT466" s="223">
        <f t="shared" ca="1" si="1103"/>
        <v>1.6276776298932018E-4</v>
      </c>
      <c r="IU466" s="223">
        <f t="shared" ca="1" si="1104"/>
        <v>-1.4777444479722898E-4</v>
      </c>
      <c r="IV466" s="223">
        <f t="shared" ca="1" si="1105"/>
        <v>8.6927770090149814E-5</v>
      </c>
      <c r="IW466" s="223">
        <f t="shared" ca="1" si="1106"/>
        <v>8.9197183748904581E-7</v>
      </c>
      <c r="IX466" s="223">
        <f t="shared" ca="1" si="1107"/>
        <v>-8.8434941264159715E-5</v>
      </c>
      <c r="IY466" s="223">
        <f t="shared" ca="1" si="1108"/>
        <v>1.4853717900185863E-4</v>
      </c>
      <c r="IZ466" s="223">
        <f t="shared" ca="1" si="1109"/>
        <v>-1.6254938923954877E-4</v>
      </c>
      <c r="JA466" s="223">
        <f t="shared" ca="1" si="1110"/>
        <v>1.2612368305453184E-4</v>
      </c>
      <c r="JB466" s="223">
        <f t="shared" ca="1" si="1111"/>
        <v>-5.0562697342541928E-5</v>
      </c>
    </row>
    <row r="467" spans="2:262">
      <c r="B467" s="230">
        <v>106</v>
      </c>
      <c r="C467" s="229">
        <f t="shared" si="1112"/>
        <v>2.0703125000000014E-3</v>
      </c>
      <c r="D467" s="226">
        <f t="shared" ca="1" si="855"/>
        <v>57.860683782336402</v>
      </c>
      <c r="E467" s="225">
        <f ca="1">DH361</f>
        <v>-0.23931621766360048</v>
      </c>
      <c r="F467" s="224">
        <v>106</v>
      </c>
      <c r="G467" s="223">
        <f t="shared" ca="1" si="856"/>
        <v>1.3161539084592278E-5</v>
      </c>
      <c r="H467" s="223">
        <f t="shared" ca="1" si="857"/>
        <v>9.5126552192828799E-5</v>
      </c>
      <c r="I467" s="223">
        <f t="shared" ca="1" si="858"/>
        <v>-1.7634706985753906E-4</v>
      </c>
      <c r="J467" s="223">
        <f t="shared" ca="1" si="859"/>
        <v>2.0738930202022688E-4</v>
      </c>
      <c r="K467" s="223">
        <f t="shared" ca="1" si="860"/>
        <v>-1.7942040564393257E-4</v>
      </c>
      <c r="L467" s="223">
        <f t="shared" ca="1" si="861"/>
        <v>1.0039872825708362E-4</v>
      </c>
      <c r="M467" s="223">
        <f t="shared" ca="1" si="862"/>
        <v>7.1906823764458257E-6</v>
      </c>
      <c r="N467" s="223">
        <f t="shared" ca="1" si="863"/>
        <v>-1.1273403625648829E-4</v>
      </c>
      <c r="O467" s="223">
        <f t="shared" ca="1" si="864"/>
        <v>1.8619973405955013E-4</v>
      </c>
      <c r="P467" s="223">
        <f t="shared" ca="1" si="865"/>
        <v>-2.0668364189814817E-4</v>
      </c>
      <c r="Q467" s="223">
        <f t="shared" ca="1" si="866"/>
        <v>1.6835721169063513E-4</v>
      </c>
      <c r="R467" s="223">
        <f t="shared" ca="1" si="867"/>
        <v>-8.2125952435711873E-5</v>
      </c>
      <c r="S467" s="223">
        <f t="shared" ca="1" si="868"/>
        <v>-2.7473653635371197E-5</v>
      </c>
      <c r="T467" s="223">
        <f t="shared" ca="1" si="869"/>
        <v>1.2925582992430484E-4</v>
      </c>
      <c r="U467" s="223">
        <f t="shared" ca="1" si="870"/>
        <v>-1.9425919303543948E-4</v>
      </c>
      <c r="V467" s="223">
        <f t="shared" ca="1" si="871"/>
        <v>2.0398750531981874E-4</v>
      </c>
      <c r="W467" s="223">
        <f t="shared" ca="1" si="872"/>
        <v>-1.5567264575534377E-4</v>
      </c>
      <c r="X467" s="223">
        <f t="shared" ca="1" si="873"/>
        <v>6.3062258797771909E-5</v>
      </c>
      <c r="Y467" s="223">
        <f t="shared" ca="1" si="874"/>
        <v>4.7492038591163345E-5</v>
      </c>
      <c r="Z467" s="223">
        <f t="shared" ca="1" si="875"/>
        <v>-1.4453281929152628E-4</v>
      </c>
      <c r="AA467" s="223">
        <f t="shared" ca="1" si="876"/>
        <v>2.0044782978951989E-4</v>
      </c>
      <c r="AB467" s="223">
        <f t="shared" ca="1" si="877"/>
        <v>-1.9932685755434605E-4</v>
      </c>
      <c r="AC467" s="223">
        <f t="shared" ca="1" si="878"/>
        <v>1.4148886714210234E-4</v>
      </c>
      <c r="AD467" s="223">
        <f t="shared" ca="1" si="879"/>
        <v>-4.3391241134272074E-5</v>
      </c>
      <c r="AE467" s="223">
        <f t="shared" ca="1" si="880"/>
        <v>-6.7053049253530585E-5</v>
      </c>
      <c r="AF467" s="223">
        <f t="shared" ca="1" si="881"/>
        <v>1.5841787859929339E-4</v>
      </c>
      <c r="AG467" s="223">
        <f t="shared" ca="1" si="882"/>
        <v>-2.0470604436679802E-4</v>
      </c>
      <c r="AH467" s="223">
        <f t="shared" ca="1" si="883"/>
        <v>1.9274658318748085E-4</v>
      </c>
      <c r="AI467" s="223">
        <f t="shared" ca="1" si="884"/>
        <v>-1.2594247339260217E-4</v>
      </c>
      <c r="AJ467" s="223">
        <f t="shared" ca="1" si="885"/>
        <v>2.3302342098582509E-5</v>
      </c>
      <c r="AK467" s="223">
        <f t="shared" ca="1" si="886"/>
        <v>8.5968302396663795E-5</v>
      </c>
      <c r="AL467" s="223">
        <f t="shared" ca="1" si="887"/>
        <v>-1.7077728713612975E-4</v>
      </c>
      <c r="AM467" s="223">
        <f t="shared" ca="1" si="888"/>
        <v>2.069928278331167E-4</v>
      </c>
      <c r="AN467" s="223">
        <f t="shared" ca="1" si="889"/>
        <v>-1.8431005385852059E-4</v>
      </c>
      <c r="AO467" s="223">
        <f t="shared" ca="1" si="890"/>
        <v>1.0918318477716979E-4</v>
      </c>
      <c r="AP467" s="223">
        <f t="shared" ca="1" si="891"/>
        <v>-2.9890287701305461E-6</v>
      </c>
      <c r="AQ467" s="223">
        <f t="shared" ca="1" si="892"/>
        <v>-1.0405563379265999E-4</v>
      </c>
      <c r="AR467" s="223">
        <f t="shared" ca="1" si="893"/>
        <v>1.8149201704148352E-4</v>
      </c>
      <c r="AS467" s="223">
        <f t="shared" ca="1" si="894"/>
        <v>-2.0728615721361284E-4</v>
      </c>
      <c r="AT467" s="223">
        <f t="shared" ca="1" si="895"/>
        <v>1.7409851795677721E-4</v>
      </c>
      <c r="AU467" s="223">
        <f t="shared" ca="1" si="896"/>
        <v>-9.1372402406735665E-5</v>
      </c>
      <c r="AV467" s="223">
        <f t="shared" ca="1" si="897"/>
        <v>-1.735307053934709E-5</v>
      </c>
      <c r="AW467" s="223">
        <f t="shared" ca="1" si="898"/>
        <v>1.2114085255263985E-4</v>
      </c>
      <c r="AX467" s="223">
        <f t="shared" ca="1" si="899"/>
        <v>-1.9045887960909776E-4</v>
      </c>
      <c r="AY467" s="223">
        <f t="shared" ca="1" si="900"/>
        <v>2.05583207586002E-4</v>
      </c>
      <c r="AZ467" s="223">
        <f t="shared" ca="1" si="901"/>
        <v>-1.6221031815517891E-4</v>
      </c>
      <c r="BA467" s="223">
        <f t="shared" ca="1" si="902"/>
        <v>7.2681653851886023E-5</v>
      </c>
      <c r="BB467" s="223">
        <f t="shared" ca="1" si="903"/>
        <v>3.7528050293380446E-5</v>
      </c>
      <c r="BC467" s="223">
        <f t="shared" ca="1" si="904"/>
        <v>-1.3705941868020916E-4</v>
      </c>
      <c r="BD467" s="223">
        <f t="shared" ca="1" si="905"/>
        <v>1.9759151905066231E-4</v>
      </c>
      <c r="BE467" s="223">
        <f t="shared" ca="1" si="906"/>
        <v>-2.0190037928612462E-4</v>
      </c>
      <c r="BF467" s="223">
        <f t="shared" ca="1" si="907"/>
        <v>1.4875994431657032E-4</v>
      </c>
      <c r="BG467" s="223">
        <f t="shared" ca="1" si="908"/>
        <v>-5.3290941238611885E-5</v>
      </c>
      <c r="BH467" s="223">
        <f t="shared" ca="1" si="909"/>
        <v>-5.7341614408169394E-5</v>
      </c>
      <c r="BI467" s="223">
        <f t="shared" ca="1" si="910"/>
        <v>1.5165802768158867E-4</v>
      </c>
      <c r="BJ467" s="223">
        <f t="shared" ca="1" si="911"/>
        <v>-2.0282124414925827E-4</v>
      </c>
      <c r="BK467" s="223">
        <f t="shared" ca="1" si="912"/>
        <v>1.9627313996374731E-4</v>
      </c>
      <c r="BL467" s="223">
        <f t="shared" ca="1" si="913"/>
        <v>-1.3387693089373173E-4</v>
      </c>
      <c r="BM467" s="223">
        <f t="shared" ca="1" si="914"/>
        <v>3.3387007729415317E-5</v>
      </c>
      <c r="BN467" s="223">
        <f t="shared" ca="1" si="915"/>
        <v>7.6602947430092627E-5</v>
      </c>
      <c r="BO467" s="223">
        <f t="shared" ca="1" si="916"/>
        <v>-1.6479608697168543E-4</v>
      </c>
      <c r="BP467" s="223">
        <f t="shared" ca="1" si="917"/>
        <v>2.0609768979332641E-4</v>
      </c>
      <c r="BQ467" s="223">
        <f t="shared" ca="1" si="918"/>
        <v>-1.8875568300970899E-4</v>
      </c>
      <c r="BR467" s="223">
        <f t="shared" ca="1" si="919"/>
        <v>1.1770460944181149E-4</v>
      </c>
      <c r="BS467" s="223">
        <f t="shared" ca="1" si="920"/>
        <v>-1.3161539084589473E-5</v>
      </c>
      <c r="BT467" s="223">
        <f t="shared" ca="1" si="921"/>
        <v>-9.512655219282804E-5</v>
      </c>
      <c r="BU467" s="223">
        <f t="shared" ca="1" si="922"/>
        <v>1.7634706985753977E-4</v>
      </c>
      <c r="BV467" s="223">
        <f t="shared" ca="1" si="923"/>
        <v>-2.0738930202022682E-4</v>
      </c>
      <c r="BW467" s="223">
        <f t="shared" ca="1" si="924"/>
        <v>1.7942040564393263E-4</v>
      </c>
      <c r="BX467" s="223">
        <f t="shared" ca="1" si="925"/>
        <v>-1.0039872825708181E-4</v>
      </c>
      <c r="BY467" s="223">
        <f t="shared" ca="1" si="926"/>
        <v>-7.1906823764442265E-6</v>
      </c>
      <c r="BZ467" s="223">
        <f t="shared" ca="1" si="927"/>
        <v>1.127340362564888E-4</v>
      </c>
      <c r="CA467" s="223">
        <f t="shared" ca="1" si="928"/>
        <v>-1.8619973405955135E-4</v>
      </c>
      <c r="CB467" s="223">
        <f t="shared" ca="1" si="929"/>
        <v>2.0668364189814825E-4</v>
      </c>
      <c r="CC467" s="223">
        <f t="shared" ca="1" si="930"/>
        <v>-1.6835721169063437E-4</v>
      </c>
      <c r="CD467" s="223">
        <f t="shared" ca="1" si="931"/>
        <v>8.2125952435708606E-5</v>
      </c>
      <c r="CE467" s="223">
        <f t="shared" ca="1" si="932"/>
        <v>2.7473653635371806E-5</v>
      </c>
      <c r="CF467" s="223">
        <f t="shared" ca="1" si="933"/>
        <v>-1.2925582992430646E-4</v>
      </c>
      <c r="CG467" s="223">
        <f t="shared" ca="1" si="934"/>
        <v>1.9425919303543867E-4</v>
      </c>
      <c r="CH467" s="223">
        <f t="shared" ca="1" si="935"/>
        <v>-2.0398750531981863E-4</v>
      </c>
      <c r="CI467" s="223">
        <f t="shared" ca="1" si="936"/>
        <v>1.5567264575534141E-4</v>
      </c>
      <c r="CJ467" s="223">
        <f t="shared" ca="1" si="937"/>
        <v>-6.3062258797772722E-5</v>
      </c>
      <c r="CK467" s="223">
        <f t="shared" ca="1" si="938"/>
        <v>-4.7492038591163927E-5</v>
      </c>
      <c r="CL467" s="223">
        <f t="shared" ca="1" si="939"/>
        <v>1.4453281929152463E-4</v>
      </c>
      <c r="CM467" s="223">
        <f t="shared" ca="1" si="940"/>
        <v>-2.0044782978952006E-4</v>
      </c>
      <c r="CN467" s="223">
        <f t="shared" ca="1" si="941"/>
        <v>1.9932685755434551E-4</v>
      </c>
      <c r="CO467" s="223">
        <f t="shared" ca="1" si="942"/>
        <v>-1.4148886714210405E-4</v>
      </c>
      <c r="CP467" s="223">
        <f t="shared" ca="1" si="943"/>
        <v>4.3391241134271464E-5</v>
      </c>
      <c r="CQ467" s="223">
        <f t="shared" ca="1" si="944"/>
        <v>6.7053049253533933E-5</v>
      </c>
      <c r="CR467" s="223">
        <f t="shared" ca="1" si="945"/>
        <v>-1.5841787859929379E-4</v>
      </c>
      <c r="CS467" s="223">
        <f t="shared" ca="1" si="946"/>
        <v>2.0470604436679816E-4</v>
      </c>
      <c r="CT467" s="223">
        <f t="shared" ca="1" si="947"/>
        <v>-1.9274658318747952E-4</v>
      </c>
      <c r="CU467" s="223">
        <f t="shared" ca="1" si="948"/>
        <v>1.2594247339260168E-4</v>
      </c>
      <c r="CV467" s="223">
        <f t="shared" ca="1" si="949"/>
        <v>-2.3302342098581886E-5</v>
      </c>
      <c r="CW467" s="223">
        <f t="shared" ca="1" si="950"/>
        <v>-8.5968302396661654E-5</v>
      </c>
      <c r="CX467" s="223">
        <f t="shared" ca="1" si="951"/>
        <v>1.7077728713613011E-4</v>
      </c>
      <c r="CY467" s="223">
        <f t="shared" ca="1" si="952"/>
        <v>-2.0699282783311694E-4</v>
      </c>
      <c r="CZ467" s="223">
        <f t="shared" ca="1" si="953"/>
        <v>1.8431005385852032E-4</v>
      </c>
      <c r="DA467" s="223">
        <f t="shared" ca="1" si="954"/>
        <v>-1.0918318477716926E-4</v>
      </c>
      <c r="DB467" s="223">
        <f t="shared" ca="1" si="955"/>
        <v>2.9890287701328906E-6</v>
      </c>
      <c r="DC467" s="223">
        <f t="shared" ca="1" si="956"/>
        <v>1.040556337926656E-4</v>
      </c>
      <c r="DD467" s="223">
        <f t="shared" ca="1" si="957"/>
        <v>-1.8149201704148381E-4</v>
      </c>
      <c r="DE467" s="223">
        <f t="shared" ca="1" si="958"/>
        <v>2.0728615721361289E-4</v>
      </c>
      <c r="DF467" s="223">
        <f t="shared" ca="1" si="959"/>
        <v>-1.7409851795678009E-4</v>
      </c>
      <c r="DG467" s="223">
        <f t="shared" ca="1" si="960"/>
        <v>9.1372402406732467E-5</v>
      </c>
      <c r="DH467" s="223">
        <f t="shared" ca="1" si="961"/>
        <v>1.7353070539347714E-5</v>
      </c>
      <c r="DI467" s="223">
        <f t="shared" ca="1" si="962"/>
        <v>-1.2114085255263553E-4</v>
      </c>
      <c r="DJ467" s="223">
        <f t="shared" ca="1" si="963"/>
        <v>1.9045887960909914E-4</v>
      </c>
      <c r="DK467" s="223">
        <f t="shared" ca="1" si="964"/>
        <v>-2.055832075860019E-4</v>
      </c>
      <c r="DL467" s="223">
        <f t="shared" ca="1" si="965"/>
        <v>1.6221031815518222E-4</v>
      </c>
      <c r="DM467" s="223">
        <f t="shared" ca="1" si="966"/>
        <v>-7.2681653851882662E-5</v>
      </c>
      <c r="DN467" s="223">
        <f t="shared" ca="1" si="967"/>
        <v>-3.7528050293381029E-5</v>
      </c>
      <c r="DO467" s="223">
        <f t="shared" ca="1" si="968"/>
        <v>1.3705941868020745E-4</v>
      </c>
      <c r="DP467" s="223">
        <f t="shared" ca="1" si="969"/>
        <v>-1.9759151905066432E-4</v>
      </c>
      <c r="DQ467" s="223">
        <f t="shared" ca="1" si="970"/>
        <v>2.0190037928612448E-4</v>
      </c>
      <c r="DR467" s="223">
        <f t="shared" ca="1" si="971"/>
        <v>-1.4875994431656992E-4</v>
      </c>
      <c r="DS467" s="223">
        <f t="shared" ca="1" si="972"/>
        <v>5.3290941238605611E-5</v>
      </c>
      <c r="DT467" s="223">
        <f t="shared" ca="1" si="973"/>
        <v>5.7341614408169976E-5</v>
      </c>
      <c r="DU467" s="223">
        <f t="shared" ca="1" si="974"/>
        <v>-1.5165802768158911E-4</v>
      </c>
      <c r="DV467" s="223">
        <f t="shared" ca="1" si="975"/>
        <v>2.0282124414925962E-4</v>
      </c>
      <c r="DW467" s="223">
        <f t="shared" ca="1" si="976"/>
        <v>-1.9627313996374714E-4</v>
      </c>
      <c r="DX467" s="223">
        <f t="shared" ca="1" si="977"/>
        <v>1.3387693089373127E-4</v>
      </c>
      <c r="DY467" s="223">
        <f t="shared" ca="1" si="978"/>
        <v>-3.3387007729420535E-5</v>
      </c>
      <c r="DZ467" s="223">
        <f t="shared" ca="1" si="979"/>
        <v>-7.660294743009321E-5</v>
      </c>
      <c r="EA467" s="223">
        <f t="shared" ca="1" si="980"/>
        <v>1.6479608697168581E-4</v>
      </c>
      <c r="EB467" s="223">
        <f t="shared" ca="1" si="981"/>
        <v>-2.0609768979332579E-4</v>
      </c>
      <c r="EC467" s="223">
        <f t="shared" ca="1" si="982"/>
        <v>1.8875568300970628E-4</v>
      </c>
      <c r="ED467" s="223">
        <f t="shared" ca="1" si="983"/>
        <v>-1.1770460944181099E-4</v>
      </c>
      <c r="EE467" s="223">
        <f t="shared" ca="1" si="984"/>
        <v>1.3161539084594745E-5</v>
      </c>
      <c r="EF467" s="223">
        <f t="shared" ca="1" si="985"/>
        <v>9.5126552192833813E-5</v>
      </c>
      <c r="EG467" s="223">
        <f t="shared" ca="1" si="986"/>
        <v>-1.7634706985754009E-4</v>
      </c>
      <c r="EH467" s="223">
        <f t="shared" ca="1" si="987"/>
        <v>2.0738930202022685E-4</v>
      </c>
      <c r="EI467" s="223">
        <f t="shared" ca="1" si="988"/>
        <v>-1.7942040564392938E-4</v>
      </c>
      <c r="EJ467" s="223">
        <f t="shared" ca="1" si="989"/>
        <v>1.0039872825708126E-4</v>
      </c>
      <c r="EK467" s="223">
        <f t="shared" ca="1" si="990"/>
        <v>7.1906823764448499E-6</v>
      </c>
      <c r="EL467" s="223">
        <f t="shared" ca="1" si="991"/>
        <v>-1.1273403625648438E-4</v>
      </c>
      <c r="EM467" s="223">
        <f t="shared" ca="1" si="992"/>
        <v>1.861997340595516E-4</v>
      </c>
      <c r="EN467" s="223">
        <f t="shared" ca="1" si="993"/>
        <v>-2.066836418981482E-4</v>
      </c>
      <c r="EO467" s="223">
        <f t="shared" ca="1" si="994"/>
        <v>1.6835721169063743E-4</v>
      </c>
      <c r="EP467" s="223">
        <f t="shared" ca="1" si="995"/>
        <v>-8.2125952435708051E-5</v>
      </c>
      <c r="EQ467" s="223">
        <f t="shared" ca="1" si="996"/>
        <v>-2.7473653635372416E-5</v>
      </c>
      <c r="ER467" s="223">
        <f t="shared" ca="1" si="997"/>
        <v>1.2925582992430234E-4</v>
      </c>
      <c r="ES467" s="223">
        <f t="shared" ca="1" si="998"/>
        <v>-1.9425919303544091E-4</v>
      </c>
      <c r="ET467" s="223">
        <f t="shared" ca="1" si="999"/>
        <v>2.0398750531981852E-4</v>
      </c>
      <c r="EU467" s="223">
        <f t="shared" ca="1" si="1000"/>
        <v>-1.556726457553449E-4</v>
      </c>
      <c r="EV467" s="223">
        <f t="shared" ca="1" si="1001"/>
        <v>6.3062258797766515E-5</v>
      </c>
      <c r="EW467" s="223">
        <f t="shared" ca="1" si="1002"/>
        <v>4.7492038591164524E-5</v>
      </c>
      <c r="EX467" s="223">
        <f t="shared" ca="1" si="1003"/>
        <v>-1.4453281929152504E-4</v>
      </c>
      <c r="EY467" s="223">
        <f t="shared" ca="1" si="1004"/>
        <v>2.0044782978952171E-4</v>
      </c>
      <c r="EZ467" s="223">
        <f t="shared" ca="1" si="1005"/>
        <v>-1.9932685755434535E-4</v>
      </c>
      <c r="FA467" s="223">
        <f t="shared" ca="1" si="1006"/>
        <v>1.4148886714210362E-4</v>
      </c>
      <c r="FB467" s="223">
        <f t="shared" ca="1" si="1007"/>
        <v>-4.3391241134265108E-5</v>
      </c>
      <c r="FC467" s="223">
        <f t="shared" ca="1" si="1008"/>
        <v>-6.7053049253534502E-5</v>
      </c>
      <c r="FD467" s="223">
        <f t="shared" ca="1" si="1009"/>
        <v>1.584178785992942E-4</v>
      </c>
      <c r="FE467" s="223">
        <f t="shared" ca="1" si="1010"/>
        <v>-2.0470604436679729E-4</v>
      </c>
      <c r="FF467" s="223">
        <f t="shared" ca="1" si="1011"/>
        <v>1.9274658318747931E-4</v>
      </c>
      <c r="FG467" s="223">
        <f t="shared" ca="1" si="1012"/>
        <v>-1.2594247339260122E-4</v>
      </c>
      <c r="FH467" s="223">
        <f t="shared" ca="1" si="1013"/>
        <v>2.3302342098587144E-5</v>
      </c>
      <c r="FI467" s="223">
        <f t="shared" ca="1" si="1014"/>
        <v>8.596830239666759E-5</v>
      </c>
      <c r="FJ467" s="223">
        <f t="shared" ca="1" si="1015"/>
        <v>-1.7077728713613046E-4</v>
      </c>
      <c r="FK467" s="223">
        <f t="shared" ca="1" si="1016"/>
        <v>2.0699282783311659E-4</v>
      </c>
      <c r="FL467" s="223">
        <f t="shared" ca="1" si="1017"/>
        <v>-1.8431005385851734E-4</v>
      </c>
      <c r="FM467" s="223">
        <f t="shared" ca="1" si="1018"/>
        <v>1.0918318477716875E-4</v>
      </c>
      <c r="FN467" s="223">
        <f t="shared" ca="1" si="1019"/>
        <v>-2.9890287701322672E-6</v>
      </c>
      <c r="FO467" s="223">
        <f t="shared" ca="1" si="1020"/>
        <v>-1.0405563379266614E-4</v>
      </c>
      <c r="FP467" s="223">
        <f t="shared" ca="1" si="1021"/>
        <v>1.8149201704148411E-4</v>
      </c>
      <c r="FQ467" s="223">
        <f t="shared" ca="1" si="1022"/>
        <v>-2.0728615721361289E-4</v>
      </c>
      <c r="FR467" s="223">
        <f t="shared" ca="1" si="1023"/>
        <v>1.7409851795677976E-4</v>
      </c>
      <c r="FS467" s="223">
        <f t="shared" ca="1" si="1024"/>
        <v>-9.1372402406731911E-5</v>
      </c>
      <c r="FT467" s="223">
        <f t="shared" ca="1" si="1025"/>
        <v>-1.7353070539348296E-5</v>
      </c>
      <c r="FU467" s="223">
        <f t="shared" ca="1" si="1026"/>
        <v>1.2114085255263601E-4</v>
      </c>
      <c r="FV467" s="223">
        <f t="shared" ca="1" si="1027"/>
        <v>-1.9045887960909938E-4</v>
      </c>
      <c r="FW467" s="223">
        <f t="shared" ca="1" si="1028"/>
        <v>2.0558320758600181E-4</v>
      </c>
      <c r="FX467" s="223">
        <f t="shared" ca="1" si="1029"/>
        <v>-1.6221031815518184E-4</v>
      </c>
      <c r="FY467" s="223">
        <f t="shared" ca="1" si="1030"/>
        <v>7.268165385188212E-5</v>
      </c>
      <c r="FZ467" s="223">
        <f t="shared" ca="1" si="1031"/>
        <v>3.7528050293381639E-5</v>
      </c>
      <c r="GA467" s="223">
        <f t="shared" ca="1" si="1032"/>
        <v>-1.3705941868020788E-4</v>
      </c>
      <c r="GB467" s="223">
        <f t="shared" ca="1" si="1033"/>
        <v>1.9759151905066448E-4</v>
      </c>
      <c r="GC467" s="223">
        <f t="shared" ca="1" si="1034"/>
        <v>-2.0190037928612435E-4</v>
      </c>
      <c r="GD467" s="223">
        <f t="shared" ca="1" si="1035"/>
        <v>1.4875994431656948E-4</v>
      </c>
      <c r="GE467" s="223">
        <f t="shared" ca="1" si="1036"/>
        <v>-5.3290941238605014E-5</v>
      </c>
      <c r="GF467" s="223">
        <f t="shared" ca="1" si="1037"/>
        <v>-5.7341614408170586E-5</v>
      </c>
      <c r="GG467" s="223">
        <f t="shared" ca="1" si="1038"/>
        <v>1.5165802768158951E-4</v>
      </c>
      <c r="GH467" s="223">
        <f t="shared" ca="1" si="1039"/>
        <v>-2.0282124414925976E-4</v>
      </c>
      <c r="GI467" s="223">
        <f t="shared" ca="1" si="1040"/>
        <v>1.9627313996374693E-4</v>
      </c>
      <c r="GJ467" s="223">
        <f t="shared" ca="1" si="1041"/>
        <v>-1.3387693089373081E-4</v>
      </c>
      <c r="GK467" s="223">
        <f t="shared" ca="1" si="1042"/>
        <v>3.3387007729419939E-5</v>
      </c>
      <c r="GL467" s="223">
        <f t="shared" ca="1" si="1043"/>
        <v>7.6602947430093752E-5</v>
      </c>
      <c r="GM467" s="223">
        <f t="shared" ca="1" si="1044"/>
        <v>-1.6479608697168616E-4</v>
      </c>
      <c r="GN467" s="223">
        <f t="shared" ca="1" si="1045"/>
        <v>2.0609768979332587E-4</v>
      </c>
      <c r="GO467" s="223">
        <f t="shared" ca="1" si="1046"/>
        <v>-1.8875568300970603E-4</v>
      </c>
      <c r="GP467" s="223">
        <f t="shared" ca="1" si="1047"/>
        <v>1.1770460944181049E-4</v>
      </c>
      <c r="GQ467" s="223">
        <f t="shared" ca="1" si="1048"/>
        <v>-1.3161539084594135E-5</v>
      </c>
      <c r="GR467" s="223">
        <f t="shared" ca="1" si="1049"/>
        <v>-9.5126552192834342E-5</v>
      </c>
      <c r="GS467" s="223">
        <f t="shared" ca="1" si="1050"/>
        <v>1.7634706985754039E-4</v>
      </c>
      <c r="GT467" s="223">
        <f t="shared" ca="1" si="1051"/>
        <v>-2.0738930202022685E-4</v>
      </c>
      <c r="GU467" s="223">
        <f t="shared" ca="1" si="1052"/>
        <v>1.7942040564393496E-4</v>
      </c>
      <c r="GV467" s="223">
        <f t="shared" ca="1" si="1053"/>
        <v>-1.0039872825708072E-4</v>
      </c>
      <c r="GW467" s="223">
        <f t="shared" ca="1" si="1054"/>
        <v>-7.1906823764572234E-6</v>
      </c>
      <c r="GX467" s="223">
        <f t="shared" ca="1" si="1055"/>
        <v>1.127340362564849E-4</v>
      </c>
      <c r="GY467" s="223">
        <f t="shared" ca="1" si="1056"/>
        <v>-1.861997340595519E-4</v>
      </c>
      <c r="GZ467" s="223">
        <f t="shared" ca="1" si="1057"/>
        <v>2.0668364189814714E-4</v>
      </c>
      <c r="HA467" s="223">
        <f t="shared" ca="1" si="1058"/>
        <v>-1.6835721169063708E-4</v>
      </c>
      <c r="HB467" s="223">
        <f t="shared" ca="1" si="1059"/>
        <v>8.2125952435707495E-5</v>
      </c>
      <c r="HC467" s="223">
        <f t="shared" ca="1" si="1060"/>
        <v>2.7473653635384695E-5</v>
      </c>
      <c r="HD467" s="223">
        <f t="shared" ca="1" si="1061"/>
        <v>-1.2925582992430281E-4</v>
      </c>
      <c r="HE467" s="223">
        <f t="shared" ca="1" si="1062"/>
        <v>1.942591930354411E-4</v>
      </c>
      <c r="HF467" s="223">
        <f t="shared" ca="1" si="1063"/>
        <v>-2.0398750531982056E-4</v>
      </c>
      <c r="HG467" s="223">
        <f t="shared" ca="1" si="1064"/>
        <v>1.5567264575534447E-4</v>
      </c>
      <c r="HH467" s="223">
        <f t="shared" ca="1" si="1065"/>
        <v>-6.3062258797765946E-5</v>
      </c>
      <c r="HI467" s="223">
        <f t="shared" ca="1" si="1066"/>
        <v>-4.7492038591153641E-5</v>
      </c>
      <c r="HJ467" s="223">
        <f t="shared" ca="1" si="1067"/>
        <v>1.445328192915255E-4</v>
      </c>
      <c r="HK467" s="223">
        <f t="shared" ca="1" si="1068"/>
        <v>-2.0044782978952187E-4</v>
      </c>
      <c r="HL467" s="223">
        <f t="shared" ca="1" si="1069"/>
        <v>1.9932685755434841E-4</v>
      </c>
      <c r="HM467" s="223">
        <f t="shared" ca="1" si="1070"/>
        <v>-1.4148886714210318E-4</v>
      </c>
      <c r="HN467" s="223">
        <f t="shared" ca="1" si="1071"/>
        <v>4.3391241134264512E-5</v>
      </c>
      <c r="HO467" s="223">
        <f t="shared" ca="1" si="1072"/>
        <v>6.7053049253523904E-5</v>
      </c>
      <c r="HP467" s="223">
        <f t="shared" ca="1" si="1073"/>
        <v>-1.5841787859929461E-4</v>
      </c>
      <c r="HQ467" s="223">
        <f t="shared" ca="1" si="1074"/>
        <v>2.047060443667993E-4</v>
      </c>
      <c r="HR467" s="223">
        <f t="shared" ca="1" si="1075"/>
        <v>-1.9274658318748343E-4</v>
      </c>
      <c r="HS467" s="223">
        <f t="shared" ca="1" si="1076"/>
        <v>1.2594247339260074E-4</v>
      </c>
      <c r="HT467" s="223">
        <f t="shared" ca="1" si="1077"/>
        <v>-2.3302342098574825E-5</v>
      </c>
      <c r="HU467" s="223">
        <f t="shared" ca="1" si="1078"/>
        <v>-8.5968302396657398E-5</v>
      </c>
      <c r="HV467" s="223">
        <f t="shared" ca="1" si="1079"/>
        <v>1.7077728713613081E-4</v>
      </c>
      <c r="HW467" s="223">
        <f t="shared" ca="1" si="1080"/>
        <v>-2.0699282783311735E-4</v>
      </c>
      <c r="HX467" s="223">
        <f t="shared" ca="1" si="1081"/>
        <v>1.8431005385852249E-4</v>
      </c>
      <c r="HY467" s="223">
        <f t="shared" ca="1" si="1082"/>
        <v>-1.0918318477716823E-4</v>
      </c>
      <c r="HZ467" s="223">
        <f t="shared" ca="1" si="1083"/>
        <v>2.9890287701198667E-6</v>
      </c>
      <c r="IA467" s="223">
        <f t="shared" ca="1" si="1084"/>
        <v>1.0405563379265647E-4</v>
      </c>
      <c r="IB467" s="223">
        <f t="shared" ca="1" si="1085"/>
        <v>-1.8149201704148438E-4</v>
      </c>
      <c r="IC467" s="223">
        <f t="shared" ca="1" si="1086"/>
        <v>2.0728615721361243E-4</v>
      </c>
      <c r="ID467" s="223">
        <f t="shared" ca="1" si="1087"/>
        <v>-1.7409851795677944E-4</v>
      </c>
      <c r="IE467" s="223">
        <f t="shared" ca="1" si="1088"/>
        <v>-3.0049930340468424E-5</v>
      </c>
      <c r="IF467" s="223">
        <f t="shared" ca="1" si="1089"/>
        <v>1.7353070539360656E-5</v>
      </c>
      <c r="IG467" s="223">
        <f t="shared" ca="1" si="1090"/>
        <v>-1.2114085255263653E-4</v>
      </c>
      <c r="IH467" s="223">
        <f t="shared" ca="1" si="1091"/>
        <v>1.9045887960909963E-4</v>
      </c>
      <c r="II467" s="223">
        <f t="shared" ca="1" si="1092"/>
        <v>-2.0558320758600021E-4</v>
      </c>
      <c r="IJ467" s="223">
        <f t="shared" ca="1" si="1093"/>
        <v>1.6221031815518146E-4</v>
      </c>
      <c r="IK467" s="223">
        <f t="shared" ca="1" si="1094"/>
        <v>-7.2681653851881537E-5</v>
      </c>
      <c r="IL467" s="223">
        <f t="shared" ca="1" si="1095"/>
        <v>-3.752805029339385E-5</v>
      </c>
      <c r="IM467" s="223">
        <f t="shared" ca="1" si="1096"/>
        <v>1.3705941868020834E-4</v>
      </c>
      <c r="IN467" s="223">
        <f t="shared" ca="1" si="1097"/>
        <v>-1.9759151905066467E-4</v>
      </c>
      <c r="IO467" s="223">
        <f t="shared" ca="1" si="1098"/>
        <v>2.0190037928612689E-4</v>
      </c>
      <c r="IP467" s="223">
        <f t="shared" ca="1" si="1099"/>
        <v>-1.4875994431656905E-4</v>
      </c>
      <c r="IQ467" s="223">
        <f t="shared" ca="1" si="1100"/>
        <v>5.3290941238604418E-5</v>
      </c>
      <c r="IR467" s="223">
        <f t="shared" ca="1" si="1101"/>
        <v>5.7341614408159839E-5</v>
      </c>
      <c r="IS467" s="223">
        <f t="shared" ca="1" si="1102"/>
        <v>-1.5165802768158992E-4</v>
      </c>
      <c r="IT467" s="223">
        <f t="shared" ca="1" si="1103"/>
        <v>2.0282124414925989E-4</v>
      </c>
      <c r="IU467" s="223">
        <f t="shared" ca="1" si="1104"/>
        <v>-1.9627313996375051E-4</v>
      </c>
      <c r="IV467" s="223">
        <f t="shared" ca="1" si="1105"/>
        <v>1.3387693089373035E-4</v>
      </c>
      <c r="IW467" s="223">
        <f t="shared" ca="1" si="1106"/>
        <v>-3.3387007729407687E-5</v>
      </c>
      <c r="IX467" s="223">
        <f t="shared" ca="1" si="1107"/>
        <v>-7.6602947430083371E-5</v>
      </c>
      <c r="IY467" s="223">
        <f t="shared" ca="1" si="1108"/>
        <v>1.6479608697168651E-4</v>
      </c>
      <c r="IZ467" s="223">
        <f t="shared" ca="1" si="1109"/>
        <v>-2.0609768979332725E-4</v>
      </c>
      <c r="JA467" s="223">
        <f t="shared" ca="1" si="1110"/>
        <v>1.8875568300971067E-4</v>
      </c>
      <c r="JB467" s="223">
        <f t="shared" ca="1" si="1111"/>
        <v>-1.1770460944180999E-4</v>
      </c>
    </row>
    <row r="468" spans="2:262">
      <c r="B468" s="230">
        <v>107</v>
      </c>
      <c r="C468" s="229">
        <f t="shared" si="1112"/>
        <v>2.0898437500000014E-3</v>
      </c>
      <c r="D468" s="226">
        <f t="shared" ca="1" si="855"/>
        <v>57.860862630771081</v>
      </c>
      <c r="E468" s="225">
        <f ca="1">DI361</f>
        <v>-0.23913736922891804</v>
      </c>
      <c r="F468" s="224">
        <v>107</v>
      </c>
      <c r="G468" s="223">
        <f t="shared" ca="1" si="856"/>
        <v>8.0784013801338115E-5</v>
      </c>
      <c r="H468" s="223">
        <f t="shared" ca="1" si="857"/>
        <v>1.3681920687485415E-4</v>
      </c>
      <c r="I468" s="223">
        <f t="shared" ca="1" si="858"/>
        <v>-3.1887323787258248E-4</v>
      </c>
      <c r="J468" s="223">
        <f t="shared" ca="1" si="859"/>
        <v>4.1807570529644122E-4</v>
      </c>
      <c r="K468" s="223">
        <f t="shared" ca="1" si="860"/>
        <v>-4.0865122708148312E-4</v>
      </c>
      <c r="L468" s="223">
        <f t="shared" ca="1" si="861"/>
        <v>2.9304852787197976E-4</v>
      </c>
      <c r="M468" s="223">
        <f t="shared" ca="1" si="862"/>
        <v>-1.0130419664845357E-4</v>
      </c>
      <c r="N468" s="223">
        <f t="shared" ca="1" si="863"/>
        <v>-1.1676160057490407E-4</v>
      </c>
      <c r="O468" s="223">
        <f t="shared" ca="1" si="864"/>
        <v>3.044896960909644E-4</v>
      </c>
      <c r="P468" s="223">
        <f t="shared" ca="1" si="865"/>
        <v>-4.1310344641588197E-4</v>
      </c>
      <c r="Q468" s="223">
        <f t="shared" ca="1" si="866"/>
        <v>4.1438217332630267E-4</v>
      </c>
      <c r="R468" s="223">
        <f t="shared" ca="1" si="867"/>
        <v>-3.0799363030126046E-4</v>
      </c>
      <c r="S468" s="223">
        <f t="shared" ca="1" si="868"/>
        <v>1.215803288126436E-4</v>
      </c>
      <c r="T468" s="223">
        <f t="shared" ca="1" si="869"/>
        <v>9.6422705352059969E-5</v>
      </c>
      <c r="U468" s="223">
        <f t="shared" ca="1" si="870"/>
        <v>-2.8937261196131494E-4</v>
      </c>
      <c r="V468" s="223">
        <f t="shared" ca="1" si="871"/>
        <v>4.0713598514931812E-4</v>
      </c>
      <c r="W468" s="223">
        <f t="shared" ca="1" si="872"/>
        <v>-4.191148366199871E-4</v>
      </c>
      <c r="X468" s="223">
        <f t="shared" ca="1" si="873"/>
        <v>3.2219674909808902E-4</v>
      </c>
      <c r="Y468" s="223">
        <f t="shared" ca="1" si="874"/>
        <v>-1.4156356331554199E-4</v>
      </c>
      <c r="Z468" s="223">
        <f t="shared" ca="1" si="875"/>
        <v>-7.5851519386394261E-5</v>
      </c>
      <c r="AA468" s="223">
        <f t="shared" ca="1" si="876"/>
        <v>2.7355840386340325E-4</v>
      </c>
      <c r="AB468" s="223">
        <f t="shared" ca="1" si="877"/>
        <v>-4.0018769763362896E-4</v>
      </c>
      <c r="AC468" s="223">
        <f t="shared" ca="1" si="878"/>
        <v>4.2283781556213043E-4</v>
      </c>
      <c r="AD468" s="223">
        <f t="shared" ca="1" si="879"/>
        <v>-3.356236677052392E-4</v>
      </c>
      <c r="AE468" s="223">
        <f t="shared" ca="1" si="880"/>
        <v>1.6120575879491241E-4</v>
      </c>
      <c r="AF468" s="223">
        <f t="shared" ca="1" si="881"/>
        <v>5.509760046671226E-5</v>
      </c>
      <c r="AG468" s="223">
        <f t="shared" ca="1" si="882"/>
        <v>-2.5708516960970085E-4</v>
      </c>
      <c r="AH468" s="223">
        <f t="shared" ca="1" si="883"/>
        <v>3.9227532290203788E-4</v>
      </c>
      <c r="AI468" s="223">
        <f t="shared" ca="1" si="884"/>
        <v>-4.255421411703656E-4</v>
      </c>
      <c r="AJ468" s="223">
        <f t="shared" ca="1" si="885"/>
        <v>3.482420394997261E-4</v>
      </c>
      <c r="AK468" s="223">
        <f t="shared" ca="1" si="886"/>
        <v>-1.8045959548138634E-4</v>
      </c>
      <c r="AL468" s="223">
        <f t="shared" ca="1" si="887"/>
        <v>-3.4210946601532171E-5</v>
      </c>
      <c r="AM468" s="223">
        <f t="shared" ca="1" si="888"/>
        <v>2.3999259466440237E-4</v>
      </c>
      <c r="AN468" s="223">
        <f t="shared" ca="1" si="889"/>
        <v>-3.8341792255831684E-4</v>
      </c>
      <c r="AO468" s="223">
        <f t="shared" ca="1" si="890"/>
        <v>4.2722129848743261E-4</v>
      </c>
      <c r="AP468" s="223">
        <f t="shared" ca="1" si="891"/>
        <v>-3.6002146571865627E-4</v>
      </c>
      <c r="AQ468" s="223">
        <f t="shared" ca="1" si="892"/>
        <v>1.9927868919595733E-4</v>
      </c>
      <c r="AR468" s="223">
        <f t="shared" ca="1" si="893"/>
        <v>1.3241875569463955E-5</v>
      </c>
      <c r="AS468" s="223">
        <f t="shared" ca="1" si="894"/>
        <v>-2.2232185653769373E-4</v>
      </c>
      <c r="AT468" s="223">
        <f t="shared" ca="1" si="895"/>
        <v>3.7363683485570941E-4</v>
      </c>
      <c r="AU468" s="223">
        <f t="shared" ca="1" si="896"/>
        <v>-4.2787124227627676E-4</v>
      </c>
      <c r="AV468" s="223">
        <f t="shared" ca="1" si="897"/>
        <v>3.7093356869251739E-4</v>
      </c>
      <c r="AW468" s="223">
        <f t="shared" ca="1" si="898"/>
        <v>-2.1761770309349814E-4</v>
      </c>
      <c r="AX468" s="223">
        <f t="shared" ca="1" si="899"/>
        <v>7.7590963007084606E-6</v>
      </c>
      <c r="AY468" s="223">
        <f t="shared" ca="1" si="900"/>
        <v>2.0411552558549114E-4</v>
      </c>
      <c r="AZ468" s="223">
        <f t="shared" ca="1" si="901"/>
        <v>-3.6295562329120997E-4</v>
      </c>
      <c r="BA468" s="223">
        <f t="shared" ca="1" si="902"/>
        <v>4.2749040676538297E-4</v>
      </c>
      <c r="BB468" s="223">
        <f t="shared" ca="1" si="903"/>
        <v>-3.8095206020945173E-4</v>
      </c>
      <c r="BC468" s="223">
        <f t="shared" ca="1" si="904"/>
        <v>2.3543245688322729E-4</v>
      </c>
      <c r="BD468" s="223">
        <f t="shared" ca="1" si="905"/>
        <v>-2.8741375828269806E-5</v>
      </c>
      <c r="BE468" s="223">
        <f t="shared" ca="1" si="906"/>
        <v>-1.8541746245373931E-4</v>
      </c>
      <c r="BF468" s="223">
        <f t="shared" ca="1" si="907"/>
        <v>3.514000198390439E-4</v>
      </c>
      <c r="BG468" s="223">
        <f t="shared" ca="1" si="908"/>
        <v>-4.2607970942085431E-4</v>
      </c>
      <c r="BH468" s="223">
        <f t="shared" ca="1" si="909"/>
        <v>3.9005280484588221E-4</v>
      </c>
      <c r="BI468" s="223">
        <f t="shared" ca="1" si="910"/>
        <v>-2.5268003326288211E-4</v>
      </c>
      <c r="BJ468" s="223">
        <f t="shared" ca="1" si="911"/>
        <v>4.9654414864019707E-5</v>
      </c>
      <c r="BK468" s="223">
        <f t="shared" ca="1" si="912"/>
        <v>1.662727124142846E-4</v>
      </c>
      <c r="BL468" s="223">
        <f t="shared" ca="1" si="913"/>
        <v>-3.3899786296008616E-4</v>
      </c>
      <c r="BM468" s="223">
        <f t="shared" ca="1" si="914"/>
        <v>4.2364254873615543E-4</v>
      </c>
      <c r="BN468" s="223">
        <f t="shared" ca="1" si="915"/>
        <v>-3.9821387811085071E-4</v>
      </c>
      <c r="BO468" s="223">
        <f t="shared" ca="1" si="916"/>
        <v>2.6931888131024944E-4</v>
      </c>
      <c r="BP468" s="223">
        <f t="shared" ca="1" si="917"/>
        <v>-7.0447832065137126E-5</v>
      </c>
      <c r="BQ468" s="223">
        <f t="shared" ca="1" si="918"/>
        <v>-1.4672739684686565E-4</v>
      </c>
      <c r="BR468" s="223">
        <f t="shared" ca="1" si="919"/>
        <v>3.2577903053654432E-4</v>
      </c>
      <c r="BS468" s="223">
        <f t="shared" ca="1" si="920"/>
        <v>-4.2018479604484602E-4</v>
      </c>
      <c r="BT468" s="223">
        <f t="shared" ca="1" si="921"/>
        <v>4.0541561926403356E-4</v>
      </c>
      <c r="BU468" s="223">
        <f t="shared" ca="1" si="922"/>
        <v>-2.8530891658298308E-4</v>
      </c>
      <c r="BV468" s="223">
        <f t="shared" ca="1" si="923"/>
        <v>9.1071534268320282E-5</v>
      </c>
      <c r="BW468" s="223">
        <f t="shared" ca="1" si="924"/>
        <v>1.2682860212862918E-4</v>
      </c>
      <c r="BX468" s="223">
        <f t="shared" ca="1" si="925"/>
        <v>-3.1177536789356677E-4</v>
      </c>
      <c r="BY468" s="223">
        <f t="shared" ca="1" si="926"/>
        <v>4.157147813760257E-4</v>
      </c>
      <c r="BZ468" s="223">
        <f t="shared" ca="1" si="927"/>
        <v>-4.1164067868019137E-4</v>
      </c>
      <c r="CA468" s="223">
        <f t="shared" ca="1" si="928"/>
        <v>3.00611617685568E-4</v>
      </c>
      <c r="CB468" s="223">
        <f t="shared" ca="1" si="929"/>
        <v>-1.1147583716852671E-4</v>
      </c>
      <c r="CC468" s="223">
        <f t="shared" ca="1" si="930"/>
        <v>-1.066242661989912E-4</v>
      </c>
      <c r="CD468" s="223">
        <f t="shared" ca="1" si="931"/>
        <v>2.9702061108104514E-4</v>
      </c>
      <c r="CE468" s="223">
        <f t="shared" ca="1" si="932"/>
        <v>-4.1024327338655354E-4</v>
      </c>
      <c r="CF468" s="223">
        <f t="shared" ca="1" si="933"/>
        <v>4.1687405964594706E-4</v>
      </c>
      <c r="CG468" s="223">
        <f t="shared" ca="1" si="934"/>
        <v>-3.1519011907068015E-4</v>
      </c>
      <c r="CH468" s="223">
        <f t="shared" ca="1" si="935"/>
        <v>1.3161158501285235E-4</v>
      </c>
      <c r="CI468" s="223">
        <f t="shared" ca="1" si="936"/>
        <v>8.6163063072908897E-5</v>
      </c>
      <c r="CJ468" s="223">
        <f t="shared" ca="1" si="937"/>
        <v>-2.8155030560048777E-4</v>
      </c>
      <c r="CK468" s="223">
        <f t="shared" ca="1" si="938"/>
        <v>4.0378345341842597E-4</v>
      </c>
      <c r="CL468" s="223">
        <f t="shared" ca="1" si="939"/>
        <v>-4.2110315448816015E-4</v>
      </c>
      <c r="CM468" s="223">
        <f t="shared" ca="1" si="940"/>
        <v>3.2900929985154914E-4</v>
      </c>
      <c r="CN468" s="223">
        <f t="shared" ca="1" si="941"/>
        <v>-1.5143026902108035E-4</v>
      </c>
      <c r="CO468" s="223">
        <f t="shared" ca="1" si="942"/>
        <v>-6.5494285580879183E-5</v>
      </c>
      <c r="CP468" s="223">
        <f t="shared" ca="1" si="943"/>
        <v>2.6540172077284447E-4</v>
      </c>
      <c r="CQ468" s="223">
        <f t="shared" ca="1" si="944"/>
        <v>-3.9635088374375966E-4</v>
      </c>
      <c r="CR468" s="223">
        <f t="shared" ca="1" si="945"/>
        <v>4.2431777494692934E-4</v>
      </c>
      <c r="CS468" s="223">
        <f t="shared" ca="1" si="946"/>
        <v>-3.4203586841127261E-4</v>
      </c>
      <c r="CT468" s="223">
        <f t="shared" ca="1" si="947"/>
        <v>1.7088414424751137E-4</v>
      </c>
      <c r="CU468" s="223">
        <f t="shared" ca="1" si="948"/>
        <v>4.4667726618263196E-5</v>
      </c>
      <c r="CV468" s="223">
        <f t="shared" ca="1" si="949"/>
        <v>-2.4861375995342383E-4</v>
      </c>
      <c r="CW468" s="223">
        <f t="shared" ca="1" si="950"/>
        <v>3.8796347007392213E-4</v>
      </c>
      <c r="CX468" s="223">
        <f t="shared" ca="1" si="951"/>
        <v>-4.2651017672000555E-4</v>
      </c>
      <c r="CY468" s="223">
        <f t="shared" ca="1" si="952"/>
        <v>3.5423844260518925E-4</v>
      </c>
      <c r="CZ468" s="223">
        <f t="shared" ca="1" si="953"/>
        <v>-1.8992634460275582E-4</v>
      </c>
      <c r="DA468" s="223">
        <f t="shared" ca="1" si="954"/>
        <v>-2.3733559189793006E-5</v>
      </c>
      <c r="DB468" s="223">
        <f t="shared" ca="1" si="955"/>
        <v>2.3122686681027214E-4</v>
      </c>
      <c r="DC468" s="223">
        <f t="shared" ca="1" si="956"/>
        <v>-3.7864141842309075E-4</v>
      </c>
      <c r="DD468" s="223">
        <f t="shared" ca="1" si="957"/>
        <v>4.2767507811948362E-4</v>
      </c>
      <c r="DE468" s="223">
        <f t="shared" ca="1" si="958"/>
        <v>-3.6558762536324031E-4</v>
      </c>
      <c r="DF468" s="223">
        <f t="shared" ca="1" si="959"/>
        <v>2.0851099575829079E-4</v>
      </c>
      <c r="DG468" s="223">
        <f t="shared" ca="1" si="960"/>
        <v>2.7422155384324747E-6</v>
      </c>
      <c r="DH468" s="223">
        <f t="shared" ca="1" si="961"/>
        <v>-2.1328292789190331E-4</v>
      </c>
      <c r="DI468" s="223">
        <f t="shared" ca="1" si="962"/>
        <v>3.6840718643019524E-4</v>
      </c>
      <c r="DJ468" s="223">
        <f t="shared" ca="1" si="963"/>
        <v>-4.2780967279585898E-4</v>
      </c>
      <c r="DK468" s="223">
        <f t="shared" ca="1" si="964"/>
        <v>3.760560755101096E-4</v>
      </c>
      <c r="DL468" s="223">
        <f t="shared" ca="1" si="965"/>
        <v>-2.2659332566161647E-4</v>
      </c>
      <c r="DM468" s="223">
        <f t="shared" ca="1" si="966"/>
        <v>1.8255734350349824E-5</v>
      </c>
      <c r="DN468" s="223">
        <f t="shared" ca="1" si="967"/>
        <v>1.948251717188435E-4</v>
      </c>
      <c r="DO468" s="223">
        <f t="shared" ca="1" si="968"/>
        <v>-3.5728542925654301E-4</v>
      </c>
      <c r="DP468" s="223">
        <f t="shared" ca="1" si="969"/>
        <v>4.2691363649876668E-4</v>
      </c>
      <c r="DQ468" s="223">
        <f t="shared" ca="1" si="970"/>
        <v>-3.856185736324412E-4</v>
      </c>
      <c r="DR468" s="223">
        <f t="shared" ca="1" si="971"/>
        <v>2.4412977239619252E-4</v>
      </c>
      <c r="DS468" s="223">
        <f t="shared" ca="1" si="972"/>
        <v>-3.9209704576092928E-5</v>
      </c>
      <c r="DT468" s="223">
        <f t="shared" ca="1" si="973"/>
        <v>-1.7589806464246495E-4</v>
      </c>
      <c r="DU468" s="223">
        <f t="shared" ca="1" si="974"/>
        <v>3.4530294018930496E-4</v>
      </c>
      <c r="DV468" s="223">
        <f t="shared" ca="1" si="975"/>
        <v>-4.2498912785813198E-4</v>
      </c>
      <c r="DW468" s="223">
        <f t="shared" ca="1" si="976"/>
        <v>3.9425208283469515E-4</v>
      </c>
      <c r="DX468" s="223">
        <f t="shared" ca="1" si="977"/>
        <v>-2.6107808912584324E-4</v>
      </c>
      <c r="DY468" s="223">
        <f t="shared" ca="1" si="978"/>
        <v>6.0069215189123543E-5</v>
      </c>
      <c r="DZ468" s="223">
        <f t="shared" ca="1" si="979"/>
        <v>1.5654720372151214E-4</v>
      </c>
      <c r="EA468" s="223">
        <f t="shared" ca="1" si="980"/>
        <v>-3.3248858609417068E-4</v>
      </c>
      <c r="EB468" s="223">
        <f t="shared" ca="1" si="981"/>
        <v>4.2204078318383662E-4</v>
      </c>
      <c r="EC468" s="223">
        <f t="shared" ca="1" si="982"/>
        <v>-4.019358042370053E-4</v>
      </c>
      <c r="ED468" s="223">
        <f t="shared" ca="1" si="983"/>
        <v>2.7739744587103055E-4</v>
      </c>
      <c r="EE468" s="223">
        <f t="shared" ca="1" si="984"/>
        <v>-8.0784013801321798E-5</v>
      </c>
      <c r="EF468" s="223">
        <f t="shared" ca="1" si="985"/>
        <v>-1.3681920687485589E-4</v>
      </c>
      <c r="EG468" s="223">
        <f t="shared" ca="1" si="986"/>
        <v>3.1887323787259001E-4</v>
      </c>
      <c r="EH468" s="223">
        <f t="shared" ca="1" si="987"/>
        <v>-4.1807570529644046E-4</v>
      </c>
      <c r="EI468" s="223">
        <f t="shared" ca="1" si="988"/>
        <v>4.0865122708148144E-4</v>
      </c>
      <c r="EJ468" s="223">
        <f t="shared" ca="1" si="989"/>
        <v>-2.9304852787196848E-4</v>
      </c>
      <c r="EK468" s="223">
        <f t="shared" ca="1" si="990"/>
        <v>1.0130419664845254E-4</v>
      </c>
      <c r="EL468" s="223">
        <f t="shared" ca="1" si="991"/>
        <v>1.1676160057491383E-4</v>
      </c>
      <c r="EM468" s="223">
        <f t="shared" ca="1" si="992"/>
        <v>-3.0448969609096088E-4</v>
      </c>
      <c r="EN468" s="223">
        <f t="shared" ca="1" si="993"/>
        <v>4.1310344641588305E-4</v>
      </c>
      <c r="EO468" s="223">
        <f t="shared" ca="1" si="994"/>
        <v>-4.1438217332629898E-4</v>
      </c>
      <c r="EP468" s="223">
        <f t="shared" ca="1" si="995"/>
        <v>3.0799363030126079E-4</v>
      </c>
      <c r="EQ468" s="223">
        <f t="shared" ca="1" si="996"/>
        <v>-1.2158032881263379E-4</v>
      </c>
      <c r="ER468" s="223">
        <f t="shared" ca="1" si="997"/>
        <v>-9.6422705352078834E-5</v>
      </c>
      <c r="ES468" s="223">
        <f t="shared" ca="1" si="998"/>
        <v>2.8937261196131792E-4</v>
      </c>
      <c r="ET468" s="223">
        <f t="shared" ca="1" si="999"/>
        <v>-4.0713598514932224E-4</v>
      </c>
      <c r="EU468" s="223">
        <f t="shared" ca="1" si="1000"/>
        <v>4.1911483661998753E-4</v>
      </c>
      <c r="EV468" s="223">
        <f t="shared" ca="1" si="1001"/>
        <v>-3.2219674909808436E-4</v>
      </c>
      <c r="EW468" s="223">
        <f t="shared" ca="1" si="1002"/>
        <v>1.4156356331552664E-4</v>
      </c>
      <c r="EX468" s="223">
        <f t="shared" ca="1" si="1003"/>
        <v>7.5851519386395264E-5</v>
      </c>
      <c r="EY468" s="223">
        <f t="shared" ca="1" si="1004"/>
        <v>-2.7355840386341344E-4</v>
      </c>
      <c r="EZ468" s="223">
        <f t="shared" ca="1" si="1005"/>
        <v>4.0018769763362831E-4</v>
      </c>
      <c r="FA468" s="223">
        <f t="shared" ca="1" si="1006"/>
        <v>-4.2283781556212924E-4</v>
      </c>
      <c r="FB468" s="223">
        <f t="shared" ca="1" si="1007"/>
        <v>3.3562366770522906E-4</v>
      </c>
      <c r="FC468" s="223">
        <f t="shared" ca="1" si="1008"/>
        <v>-1.6120575879491144E-4</v>
      </c>
      <c r="FD468" s="223">
        <f t="shared" ca="1" si="1009"/>
        <v>-5.5097600466725378E-5</v>
      </c>
      <c r="FE468" s="223">
        <f t="shared" ca="1" si="1010"/>
        <v>2.5708516960969683E-4</v>
      </c>
      <c r="FF468" s="223">
        <f t="shared" ca="1" si="1011"/>
        <v>-3.9227532290204081E-4</v>
      </c>
      <c r="FG468" s="223">
        <f t="shared" ca="1" si="1012"/>
        <v>4.2554214117036424E-4</v>
      </c>
      <c r="FH468" s="223">
        <f t="shared" ca="1" si="1013"/>
        <v>-3.4824203949972545E-4</v>
      </c>
      <c r="FI468" s="223">
        <f t="shared" ca="1" si="1014"/>
        <v>1.8045959548137986E-4</v>
      </c>
      <c r="FJ468" s="223">
        <f t="shared" ca="1" si="1015"/>
        <v>3.4210946601551388E-5</v>
      </c>
      <c r="FK468" s="223">
        <f t="shared" ca="1" si="1016"/>
        <v>-2.3999259466440828E-4</v>
      </c>
      <c r="FL468" s="223">
        <f t="shared" ca="1" si="1017"/>
        <v>3.834179225583227E-4</v>
      </c>
      <c r="FM468" s="223">
        <f t="shared" ca="1" si="1018"/>
        <v>-4.2722129848743256E-4</v>
      </c>
      <c r="FN468" s="223">
        <f t="shared" ca="1" si="1019"/>
        <v>3.6002146571865236E-4</v>
      </c>
      <c r="FO468" s="223">
        <f t="shared" ca="1" si="1020"/>
        <v>-1.9927868919594023E-4</v>
      </c>
      <c r="FP468" s="223">
        <f t="shared" ca="1" si="1021"/>
        <v>-1.3241875569465039E-5</v>
      </c>
      <c r="FQ468" s="223">
        <f t="shared" ca="1" si="1022"/>
        <v>2.2232185653770501E-4</v>
      </c>
      <c r="FR468" s="223">
        <f t="shared" ca="1" si="1023"/>
        <v>-3.7363683485570697E-4</v>
      </c>
      <c r="FS468" s="223">
        <f t="shared" ca="1" si="1024"/>
        <v>4.2787124227627665E-4</v>
      </c>
      <c r="FT468" s="223">
        <f t="shared" ca="1" si="1025"/>
        <v>-3.7093356869250774E-4</v>
      </c>
      <c r="FU468" s="223">
        <f t="shared" ca="1" si="1026"/>
        <v>2.1761770309349724E-4</v>
      </c>
      <c r="FV468" s="223">
        <f t="shared" ca="1" si="1027"/>
        <v>-7.7590963006952604E-6</v>
      </c>
      <c r="FW468" s="223">
        <f t="shared" ca="1" si="1028"/>
        <v>-2.0411552558548677E-4</v>
      </c>
      <c r="FX468" s="223">
        <f t="shared" ca="1" si="1029"/>
        <v>3.6295562329121376E-4</v>
      </c>
      <c r="FY468" s="223">
        <f t="shared" ca="1" si="1030"/>
        <v>-4.2749040676538352E-4</v>
      </c>
      <c r="FZ468" s="223">
        <f t="shared" ca="1" si="1031"/>
        <v>3.809520602094513E-4</v>
      </c>
      <c r="GA468" s="223">
        <f t="shared" ca="1" si="1032"/>
        <v>-2.3543245688322135E-4</v>
      </c>
      <c r="GB468" s="223">
        <f t="shared" ca="1" si="1033"/>
        <v>2.874137582827482E-5</v>
      </c>
      <c r="GC468" s="223">
        <f t="shared" ca="1" si="1034"/>
        <v>1.8541746245374571E-4</v>
      </c>
      <c r="GD468" s="223">
        <f t="shared" ca="1" si="1035"/>
        <v>-3.5140001983905485E-4</v>
      </c>
      <c r="GE468" s="223">
        <f t="shared" ca="1" si="1036"/>
        <v>4.2607970942085387E-4</v>
      </c>
      <c r="GF468" s="223">
        <f t="shared" ca="1" si="1037"/>
        <v>-3.9005280484587929E-4</v>
      </c>
      <c r="GG468" s="223">
        <f t="shared" ca="1" si="1038"/>
        <v>2.5268003326286655E-4</v>
      </c>
      <c r="GH468" s="223">
        <f t="shared" ca="1" si="1039"/>
        <v>-4.965441486401266E-5</v>
      </c>
      <c r="GI468" s="223">
        <f t="shared" ca="1" si="1040"/>
        <v>-1.6627271241430238E-4</v>
      </c>
      <c r="GJ468" s="223">
        <f t="shared" ca="1" si="1041"/>
        <v>3.3899786296008301E-4</v>
      </c>
      <c r="GK468" s="223">
        <f t="shared" ca="1" si="1042"/>
        <v>-4.2364254873615646E-4</v>
      </c>
      <c r="GL468" s="223">
        <f t="shared" ca="1" si="1043"/>
        <v>3.982138781108436E-4</v>
      </c>
      <c r="GM468" s="223">
        <f t="shared" ca="1" si="1044"/>
        <v>-2.6931888131024386E-4</v>
      </c>
      <c r="GN468" s="223">
        <f t="shared" ca="1" si="1045"/>
        <v>7.0447832065130079E-5</v>
      </c>
      <c r="GO468" s="223">
        <f t="shared" ca="1" si="1046"/>
        <v>1.4672739684686085E-4</v>
      </c>
      <c r="GP468" s="223">
        <f t="shared" ca="1" si="1047"/>
        <v>-3.2577903053654893E-4</v>
      </c>
      <c r="GQ468" s="223">
        <f t="shared" ca="1" si="1048"/>
        <v>4.2018479604484971E-4</v>
      </c>
      <c r="GR468" s="223">
        <f t="shared" ca="1" si="1049"/>
        <v>-4.0541561926403128E-4</v>
      </c>
      <c r="GS468" s="223">
        <f t="shared" ca="1" si="1050"/>
        <v>2.8530891658299593E-4</v>
      </c>
      <c r="GT468" s="223">
        <f t="shared" ca="1" si="1051"/>
        <v>-9.1071534268301471E-5</v>
      </c>
      <c r="GU468" s="223">
        <f t="shared" ca="1" si="1052"/>
        <v>-1.2682860212863593E-4</v>
      </c>
      <c r="GV468" s="223">
        <f t="shared" ca="1" si="1053"/>
        <v>3.117753678935633E-4</v>
      </c>
      <c r="GW468" s="223">
        <f t="shared" ca="1" si="1054"/>
        <v>-4.1571478137603026E-4</v>
      </c>
      <c r="GX468" s="223">
        <f t="shared" ca="1" si="1055"/>
        <v>4.1164067868018942E-4</v>
      </c>
      <c r="GY468" s="223">
        <f t="shared" ca="1" si="1056"/>
        <v>-3.0061161768557153E-4</v>
      </c>
      <c r="GZ468" s="223">
        <f t="shared" ca="1" si="1057"/>
        <v>1.1147583716849638E-4</v>
      </c>
      <c r="HA468" s="223">
        <f t="shared" ca="1" si="1058"/>
        <v>1.0662426619900982E-4</v>
      </c>
      <c r="HB468" s="223">
        <f t="shared" ca="1" si="1059"/>
        <v>-2.9702061108104151E-4</v>
      </c>
      <c r="HC468" s="223">
        <f t="shared" ca="1" si="1060"/>
        <v>4.1024327338654866E-4</v>
      </c>
      <c r="HD468" s="223">
        <f t="shared" ca="1" si="1061"/>
        <v>-4.1687405964594272E-4</v>
      </c>
      <c r="HE468" s="223">
        <f t="shared" ca="1" si="1062"/>
        <v>3.1519011907067533E-4</v>
      </c>
      <c r="HF468" s="223">
        <f t="shared" ca="1" si="1063"/>
        <v>-1.3161158501286873E-4</v>
      </c>
      <c r="HG468" s="223">
        <f t="shared" ca="1" si="1064"/>
        <v>-8.6163063072927843E-5</v>
      </c>
      <c r="HH468" s="223">
        <f t="shared" ca="1" si="1065"/>
        <v>2.8155030560049314E-4</v>
      </c>
      <c r="HI468" s="223">
        <f t="shared" ca="1" si="1066"/>
        <v>-4.0378345341842429E-4</v>
      </c>
      <c r="HJ468" s="223">
        <f t="shared" ca="1" si="1067"/>
        <v>4.2110315448815462E-4</v>
      </c>
      <c r="HK468" s="223">
        <f t="shared" ca="1" si="1068"/>
        <v>-3.2900929985154459E-4</v>
      </c>
      <c r="HL468" s="223">
        <f t="shared" ca="1" si="1069"/>
        <v>1.5143026902108504E-4</v>
      </c>
      <c r="HM468" s="223">
        <f t="shared" ca="1" si="1070"/>
        <v>6.5494285580910272E-5</v>
      </c>
      <c r="HN468" s="223">
        <f t="shared" ca="1" si="1071"/>
        <v>-2.6540172077285954E-4</v>
      </c>
      <c r="HO468" s="223">
        <f t="shared" ca="1" si="1072"/>
        <v>3.9635088374376237E-4</v>
      </c>
      <c r="HP468" s="223">
        <f t="shared" ca="1" si="1073"/>
        <v>-4.2431777494693151E-4</v>
      </c>
      <c r="HQ468" s="223">
        <f t="shared" ca="1" si="1074"/>
        <v>3.4203586841126101E-4</v>
      </c>
      <c r="HR468" s="223">
        <f t="shared" ca="1" si="1075"/>
        <v>-1.7088414424750484E-4</v>
      </c>
      <c r="HS468" s="223">
        <f t="shared" ca="1" si="1076"/>
        <v>-4.4667726618258236E-5</v>
      </c>
      <c r="HT468" s="223">
        <f t="shared" ca="1" si="1077"/>
        <v>2.4861375995343949E-4</v>
      </c>
      <c r="HU468" s="223">
        <f t="shared" ca="1" si="1078"/>
        <v>-3.8796347007392516E-4</v>
      </c>
      <c r="HV468" s="223">
        <f t="shared" ca="1" si="1079"/>
        <v>4.2651017672000593E-4</v>
      </c>
      <c r="HW468" s="223">
        <f t="shared" ca="1" si="1080"/>
        <v>-3.5423844260517158E-4</v>
      </c>
      <c r="HX468" s="223">
        <f t="shared" ca="1" si="1081"/>
        <v>1.8992634460274945E-4</v>
      </c>
      <c r="HY468" s="223">
        <f t="shared" ca="1" si="1082"/>
        <v>2.3733559189800107E-5</v>
      </c>
      <c r="HZ468" s="223">
        <f t="shared" ca="1" si="1083"/>
        <v>-2.3122686681025767E-4</v>
      </c>
      <c r="IA468" s="223">
        <f t="shared" ca="1" si="1084"/>
        <v>3.7864141842309411E-4</v>
      </c>
      <c r="IB468" s="223">
        <f t="shared" ca="1" si="1085"/>
        <v>-4.2767507811948335E-4</v>
      </c>
      <c r="IC468" s="223">
        <f t="shared" ca="1" si="1086"/>
        <v>3.6558762536324926E-4</v>
      </c>
      <c r="ID468" s="223">
        <f t="shared" ca="1" si="1087"/>
        <v>-2.0851099575826336E-4</v>
      </c>
      <c r="IE468" s="223">
        <f t="shared" ca="1" si="1088"/>
        <v>-1.0393023235731141E-4</v>
      </c>
      <c r="IF468" s="223">
        <f t="shared" ca="1" si="1089"/>
        <v>2.132829278918884E-4</v>
      </c>
      <c r="IG468" s="223">
        <f t="shared" ca="1" si="1090"/>
        <v>-3.6840718643021123E-4</v>
      </c>
      <c r="IH468" s="223">
        <f t="shared" ca="1" si="1091"/>
        <v>4.278096727958592E-4</v>
      </c>
      <c r="II468" s="223">
        <f t="shared" ca="1" si="1092"/>
        <v>-3.7605607551010624E-4</v>
      </c>
      <c r="IJ468" s="223">
        <f t="shared" ca="1" si="1093"/>
        <v>2.2659332566158979E-4</v>
      </c>
      <c r="IK468" s="223">
        <f t="shared" ca="1" si="1094"/>
        <v>-1.8255734350342749E-5</v>
      </c>
      <c r="IL468" s="223">
        <f t="shared" ca="1" si="1095"/>
        <v>-1.9482517171884989E-4</v>
      </c>
      <c r="IM468" s="223">
        <f t="shared" ca="1" si="1096"/>
        <v>3.5728542925653358E-4</v>
      </c>
      <c r="IN468" s="223">
        <f t="shared" ca="1" si="1097"/>
        <v>-4.2691363649876885E-4</v>
      </c>
      <c r="IO468" s="223">
        <f t="shared" ca="1" si="1098"/>
        <v>3.8561857363243811E-4</v>
      </c>
      <c r="IP468" s="223">
        <f t="shared" ca="1" si="1099"/>
        <v>-2.4412977239620656E-4</v>
      </c>
      <c r="IQ468" s="223">
        <f t="shared" ca="1" si="1100"/>
        <v>3.9209704576061648E-5</v>
      </c>
      <c r="IR468" s="223">
        <f t="shared" ca="1" si="1101"/>
        <v>1.758980646424714E-4</v>
      </c>
      <c r="IS468" s="223">
        <f t="shared" ca="1" si="1102"/>
        <v>-3.4530294018929477E-4</v>
      </c>
      <c r="IT468" s="223">
        <f t="shared" ca="1" si="1103"/>
        <v>4.2498912785813567E-4</v>
      </c>
      <c r="IU468" s="223">
        <f t="shared" ca="1" si="1104"/>
        <v>-3.9425208283469233E-4</v>
      </c>
      <c r="IV468" s="223">
        <f t="shared" ca="1" si="1105"/>
        <v>2.6107808912583755E-4</v>
      </c>
      <c r="IW468" s="223">
        <f t="shared" ca="1" si="1106"/>
        <v>-6.0069215189140538E-5</v>
      </c>
      <c r="IX468" s="223">
        <f t="shared" ca="1" si="1107"/>
        <v>-1.5654720372151876E-4</v>
      </c>
      <c r="IY468" s="223">
        <f t="shared" ca="1" si="1108"/>
        <v>3.3248858609417518E-4</v>
      </c>
      <c r="IZ468" s="223">
        <f t="shared" ca="1" si="1109"/>
        <v>-4.220407831838338E-4</v>
      </c>
      <c r="JA468" s="223">
        <f t="shared" ca="1" si="1110"/>
        <v>4.0193580423699457E-4</v>
      </c>
      <c r="JB468" s="223">
        <f t="shared" ca="1" si="1111"/>
        <v>-2.7739744587102513E-4</v>
      </c>
    </row>
    <row r="469" spans="2:262">
      <c r="B469" s="230">
        <v>108</v>
      </c>
      <c r="C469" s="229">
        <f t="shared" si="1112"/>
        <v>2.1093750000000014E-3</v>
      </c>
      <c r="D469" s="226">
        <f t="shared" ca="1" si="855"/>
        <v>57.865443909078799</v>
      </c>
      <c r="E469" s="225">
        <f ca="1">DJ361</f>
        <v>-0.23455609092120083</v>
      </c>
      <c r="F469" s="224">
        <v>108</v>
      </c>
      <c r="G469" s="223">
        <f t="shared" ca="1" si="856"/>
        <v>4.0925369446343125E-5</v>
      </c>
      <c r="H469" s="223">
        <f t="shared" ca="1" si="857"/>
        <v>1.4400470172254505E-4</v>
      </c>
      <c r="I469" s="223">
        <f t="shared" ca="1" si="858"/>
        <v>-2.9492698667685246E-4</v>
      </c>
      <c r="J469" s="223">
        <f t="shared" ca="1" si="859"/>
        <v>3.7620006023845521E-4</v>
      </c>
      <c r="K469" s="223">
        <f t="shared" ca="1" si="860"/>
        <v>-3.6863067886999901E-4</v>
      </c>
      <c r="L469" s="223">
        <f t="shared" ca="1" si="861"/>
        <v>2.740064085347886E-4</v>
      </c>
      <c r="M469" s="223">
        <f t="shared" ca="1" si="862"/>
        <v>-1.1467347763910563E-4</v>
      </c>
      <c r="N469" s="223">
        <f t="shared" ca="1" si="863"/>
        <v>-7.1740451761381763E-5</v>
      </c>
      <c r="O469" s="223">
        <f t="shared" ca="1" si="864"/>
        <v>2.4121233748374574E-4</v>
      </c>
      <c r="P469" s="223">
        <f t="shared" ca="1" si="865"/>
        <v>-3.537201275387934E-4</v>
      </c>
      <c r="Q469" s="223">
        <f t="shared" ca="1" si="866"/>
        <v>3.826942667252017E-4</v>
      </c>
      <c r="R469" s="223">
        <f t="shared" ca="1" si="867"/>
        <v>-3.2129229559951967E-4</v>
      </c>
      <c r="S469" s="223">
        <f t="shared" ca="1" si="868"/>
        <v>1.8401474839582641E-4</v>
      </c>
      <c r="T469" s="223">
        <f t="shared" ca="1" si="869"/>
        <v>-3.2807435284611401E-6</v>
      </c>
      <c r="U469" s="223">
        <f t="shared" ca="1" si="870"/>
        <v>-1.7822803343457767E-4</v>
      </c>
      <c r="V469" s="223">
        <f t="shared" ca="1" si="871"/>
        <v>3.1764692870634874E-4</v>
      </c>
      <c r="W469" s="223">
        <f t="shared" ca="1" si="872"/>
        <v>-3.8205112852757249E-4</v>
      </c>
      <c r="X469" s="223">
        <f t="shared" ca="1" si="873"/>
        <v>3.5623109992715708E-4</v>
      </c>
      <c r="Y469" s="223">
        <f t="shared" ca="1" si="874"/>
        <v>-2.4628443556835308E-4</v>
      </c>
      <c r="Z469" s="223">
        <f t="shared" ca="1" si="875"/>
        <v>7.8175861684370195E-5</v>
      </c>
      <c r="AA469" s="223">
        <f t="shared" ca="1" si="876"/>
        <v>1.0839452601194924E-4</v>
      </c>
      <c r="AB469" s="223">
        <f t="shared" ca="1" si="877"/>
        <v>-2.6936673654217013E-4</v>
      </c>
      <c r="AC469" s="223">
        <f t="shared" ca="1" si="878"/>
        <v>3.6672597971737042E-4</v>
      </c>
      <c r="AD469" s="223">
        <f t="shared" ca="1" si="879"/>
        <v>-3.7748014286129541E-4</v>
      </c>
      <c r="AE469" s="223">
        <f t="shared" ca="1" si="880"/>
        <v>2.9908954999989111E-4</v>
      </c>
      <c r="AF469" s="223">
        <f t="shared" ca="1" si="881"/>
        <v>-1.5006672531727713E-4</v>
      </c>
      <c r="AG469" s="223">
        <f t="shared" ca="1" si="882"/>
        <v>-3.4395477743034693E-5</v>
      </c>
      <c r="AH469" s="223">
        <f t="shared" ca="1" si="883"/>
        <v>2.1073493175528259E-4</v>
      </c>
      <c r="AI469" s="223">
        <f t="shared" ca="1" si="884"/>
        <v>-3.3730775716892799E-4</v>
      </c>
      <c r="AJ469" s="223">
        <f t="shared" ca="1" si="885"/>
        <v>3.8422283559857789E-4</v>
      </c>
      <c r="AK469" s="223">
        <f t="shared" ca="1" si="886"/>
        <v>-3.4040082075628849E-4</v>
      </c>
      <c r="AL469" s="223">
        <f t="shared" ca="1" si="887"/>
        <v>2.1619060885462782E-4</v>
      </c>
      <c r="AM469" s="223">
        <f t="shared" ca="1" si="888"/>
        <v>-4.0925369446338463E-5</v>
      </c>
      <c r="AN469" s="223">
        <f t="shared" ca="1" si="889"/>
        <v>-1.4400470172254624E-4</v>
      </c>
      <c r="AO469" s="223">
        <f t="shared" ca="1" si="890"/>
        <v>2.9492698667685463E-4</v>
      </c>
      <c r="AP469" s="223">
        <f t="shared" ca="1" si="891"/>
        <v>-3.7620006023845521E-4</v>
      </c>
      <c r="AQ469" s="223">
        <f t="shared" ca="1" si="892"/>
        <v>3.6863067886999841E-4</v>
      </c>
      <c r="AR469" s="223">
        <f t="shared" ca="1" si="893"/>
        <v>-2.7400640853478579E-4</v>
      </c>
      <c r="AS469" s="223">
        <f t="shared" ca="1" si="894"/>
        <v>1.1467347763910569E-4</v>
      </c>
      <c r="AT469" s="223">
        <f t="shared" ca="1" si="895"/>
        <v>7.1740451761384365E-5</v>
      </c>
      <c r="AU469" s="223">
        <f t="shared" ca="1" si="896"/>
        <v>-2.4121233748374986E-4</v>
      </c>
      <c r="AV469" s="223">
        <f t="shared" ca="1" si="897"/>
        <v>3.5372012753879384E-4</v>
      </c>
      <c r="AW469" s="223">
        <f t="shared" ca="1" si="898"/>
        <v>-3.8269426672520149E-4</v>
      </c>
      <c r="AX469" s="223">
        <f t="shared" ca="1" si="899"/>
        <v>3.2129229559951669E-4</v>
      </c>
      <c r="AY469" s="223">
        <f t="shared" ca="1" si="900"/>
        <v>-1.8401474839582408E-4</v>
      </c>
      <c r="AZ469" s="223">
        <f t="shared" ca="1" si="901"/>
        <v>3.280743528458538E-6</v>
      </c>
      <c r="BA469" s="223">
        <f t="shared" ca="1" si="902"/>
        <v>1.7822803343457762E-4</v>
      </c>
      <c r="BB469" s="223">
        <f t="shared" ca="1" si="903"/>
        <v>-3.176469287063502E-4</v>
      </c>
      <c r="BC469" s="223">
        <f t="shared" ca="1" si="904"/>
        <v>3.8205112852757308E-4</v>
      </c>
      <c r="BD469" s="223">
        <f t="shared" ca="1" si="905"/>
        <v>-3.5623109992715405E-4</v>
      </c>
      <c r="BE469" s="223">
        <f t="shared" ca="1" si="906"/>
        <v>2.4628443556835524E-4</v>
      </c>
      <c r="BF469" s="223">
        <f t="shared" ca="1" si="907"/>
        <v>-7.817586168437029E-5</v>
      </c>
      <c r="BG469" s="223">
        <f t="shared" ca="1" si="908"/>
        <v>-1.0839452601195173E-4</v>
      </c>
      <c r="BH469" s="223">
        <f t="shared" ca="1" si="909"/>
        <v>2.6936673654217203E-4</v>
      </c>
      <c r="BI469" s="223">
        <f t="shared" ca="1" si="910"/>
        <v>-3.6672597971737199E-4</v>
      </c>
      <c r="BJ469" s="223">
        <f t="shared" ca="1" si="911"/>
        <v>3.7748014286129395E-4</v>
      </c>
      <c r="BK469" s="223">
        <f t="shared" ca="1" si="912"/>
        <v>-2.990895499998929E-4</v>
      </c>
      <c r="BL469" s="223">
        <f t="shared" ca="1" si="913"/>
        <v>1.5006672531727469E-4</v>
      </c>
      <c r="BM469" s="223">
        <f t="shared" ca="1" si="914"/>
        <v>3.4395477743037349E-5</v>
      </c>
      <c r="BN469" s="223">
        <f t="shared" ca="1" si="915"/>
        <v>-2.1073493175528484E-4</v>
      </c>
      <c r="BO469" s="223">
        <f t="shared" ca="1" si="916"/>
        <v>3.3730775716893179E-4</v>
      </c>
      <c r="BP469" s="223">
        <f t="shared" ca="1" si="917"/>
        <v>-3.8422283559857789E-4</v>
      </c>
      <c r="BQ469" s="223">
        <f t="shared" ca="1" si="918"/>
        <v>3.404008207562873E-4</v>
      </c>
      <c r="BR469" s="223">
        <f t="shared" ca="1" si="919"/>
        <v>-2.1619060885462563E-4</v>
      </c>
      <c r="BS469" s="223">
        <f t="shared" ca="1" si="920"/>
        <v>4.0925369446335834E-5</v>
      </c>
      <c r="BT469" s="223">
        <f t="shared" ca="1" si="921"/>
        <v>1.4400470172255375E-4</v>
      </c>
      <c r="BU469" s="223">
        <f t="shared" ca="1" si="922"/>
        <v>-2.9492698667685279E-4</v>
      </c>
      <c r="BV469" s="223">
        <f t="shared" ca="1" si="923"/>
        <v>3.7620006023845575E-4</v>
      </c>
      <c r="BW469" s="223">
        <f t="shared" ca="1" si="924"/>
        <v>-3.6863067886999765E-4</v>
      </c>
      <c r="BX469" s="223">
        <f t="shared" ca="1" si="925"/>
        <v>2.7400640853478394E-4</v>
      </c>
      <c r="BY469" s="223">
        <f t="shared" ca="1" si="926"/>
        <v>-1.14673477639098E-4</v>
      </c>
      <c r="BZ469" s="223">
        <f t="shared" ca="1" si="927"/>
        <v>-7.1740451761381573E-5</v>
      </c>
      <c r="CA469" s="223">
        <f t="shared" ca="1" si="928"/>
        <v>2.4121233748374769E-4</v>
      </c>
      <c r="CB469" s="223">
        <f t="shared" ca="1" si="929"/>
        <v>-3.5372012753879487E-4</v>
      </c>
      <c r="CC469" s="223">
        <f t="shared" ca="1" si="930"/>
        <v>3.8269426672520127E-4</v>
      </c>
      <c r="CD469" s="223">
        <f t="shared" ca="1" si="931"/>
        <v>-3.2129229559951528E-4</v>
      </c>
      <c r="CE469" s="223">
        <f t="shared" ca="1" si="932"/>
        <v>1.8401474839581697E-4</v>
      </c>
      <c r="CF469" s="223">
        <f t="shared" ca="1" si="933"/>
        <v>-3.280743528461357E-6</v>
      </c>
      <c r="CG469" s="223">
        <f t="shared" ca="1" si="934"/>
        <v>-1.7822803343457992E-4</v>
      </c>
      <c r="CH469" s="223">
        <f t="shared" ca="1" si="935"/>
        <v>3.1764692870635166E-4</v>
      </c>
      <c r="CI469" s="223">
        <f t="shared" ca="1" si="936"/>
        <v>-3.820511285275733E-4</v>
      </c>
      <c r="CJ469" s="223">
        <f t="shared" ca="1" si="937"/>
        <v>3.5623109992715307E-4</v>
      </c>
      <c r="CK469" s="223">
        <f t="shared" ca="1" si="938"/>
        <v>-2.4628443556835324E-4</v>
      </c>
      <c r="CL469" s="223">
        <f t="shared" ca="1" si="939"/>
        <v>7.8175861684367701E-5</v>
      </c>
      <c r="CM469" s="223">
        <f t="shared" ca="1" si="940"/>
        <v>1.0839452601195428E-4</v>
      </c>
      <c r="CN469" s="223">
        <f t="shared" ca="1" si="941"/>
        <v>-2.6936673654217387E-4</v>
      </c>
      <c r="CO469" s="223">
        <f t="shared" ca="1" si="942"/>
        <v>3.6672597971737275E-4</v>
      </c>
      <c r="CP469" s="223">
        <f t="shared" ca="1" si="943"/>
        <v>-3.774801428612934E-4</v>
      </c>
      <c r="CQ469" s="223">
        <f t="shared" ca="1" si="944"/>
        <v>2.9908954999989122E-4</v>
      </c>
      <c r="CR469" s="223">
        <f t="shared" ca="1" si="945"/>
        <v>-1.5006672531727225E-4</v>
      </c>
      <c r="CS469" s="223">
        <f t="shared" ca="1" si="946"/>
        <v>-3.4395477743039924E-5</v>
      </c>
      <c r="CT469" s="223">
        <f t="shared" ca="1" si="947"/>
        <v>2.1073493175528709E-4</v>
      </c>
      <c r="CU469" s="223">
        <f t="shared" ca="1" si="948"/>
        <v>-3.3730775716893309E-4</v>
      </c>
      <c r="CV469" s="223">
        <f t="shared" ca="1" si="949"/>
        <v>3.8422283559857789E-4</v>
      </c>
      <c r="CW469" s="223">
        <f t="shared" ca="1" si="950"/>
        <v>-3.4040082075628599E-4</v>
      </c>
      <c r="CX469" s="223">
        <f t="shared" ca="1" si="951"/>
        <v>2.1619060885462346E-4</v>
      </c>
      <c r="CY469" s="223">
        <f t="shared" ca="1" si="952"/>
        <v>-4.0925369446333232E-5</v>
      </c>
      <c r="CZ469" s="223">
        <f t="shared" ca="1" si="953"/>
        <v>-1.4400470172255619E-4</v>
      </c>
      <c r="DA469" s="223">
        <f t="shared" ca="1" si="954"/>
        <v>2.9492698667686146E-4</v>
      </c>
      <c r="DB469" s="223">
        <f t="shared" ca="1" si="955"/>
        <v>-3.7620006023845857E-4</v>
      </c>
      <c r="DC469" s="223">
        <f t="shared" ca="1" si="956"/>
        <v>3.6863067886999386E-4</v>
      </c>
      <c r="DD469" s="223">
        <f t="shared" ca="1" si="957"/>
        <v>-2.740064085347898E-4</v>
      </c>
      <c r="DE469" s="223">
        <f t="shared" ca="1" si="958"/>
        <v>1.1467347763910591E-4</v>
      </c>
      <c r="DF469" s="223">
        <f t="shared" ca="1" si="959"/>
        <v>7.1740451761384175E-5</v>
      </c>
      <c r="DG469" s="223">
        <f t="shared" ca="1" si="960"/>
        <v>-2.4121233748374975E-4</v>
      </c>
      <c r="DH469" s="223">
        <f t="shared" ca="1" si="961"/>
        <v>3.537201275387959E-4</v>
      </c>
      <c r="DI469" s="223">
        <f t="shared" ca="1" si="962"/>
        <v>-3.8269426672520095E-4</v>
      </c>
      <c r="DJ469" s="223">
        <f t="shared" ca="1" si="963"/>
        <v>3.2129229559951382E-4</v>
      </c>
      <c r="DK469" s="223">
        <f t="shared" ca="1" si="964"/>
        <v>-1.8401474839581464E-4</v>
      </c>
      <c r="DL469" s="223">
        <f t="shared" ca="1" si="965"/>
        <v>3.2807435284478044E-6</v>
      </c>
      <c r="DM469" s="223">
        <f t="shared" ca="1" si="966"/>
        <v>1.7822803343459196E-4</v>
      </c>
      <c r="DN469" s="223">
        <f t="shared" ca="1" si="967"/>
        <v>-3.1764692870635931E-4</v>
      </c>
      <c r="DO469" s="223">
        <f t="shared" ca="1" si="968"/>
        <v>3.8205112852757243E-4</v>
      </c>
      <c r="DP469" s="223">
        <f t="shared" ca="1" si="969"/>
        <v>-3.5623109992715611E-4</v>
      </c>
      <c r="DQ469" s="223">
        <f t="shared" ca="1" si="970"/>
        <v>2.4628443556835118E-4</v>
      </c>
      <c r="DR469" s="223">
        <f t="shared" ca="1" si="971"/>
        <v>-7.8175861684365126E-5</v>
      </c>
      <c r="DS469" s="223">
        <f t="shared" ca="1" si="972"/>
        <v>-1.0839452601195678E-4</v>
      </c>
      <c r="DT469" s="223">
        <f t="shared" ca="1" si="973"/>
        <v>2.6936673654217577E-4</v>
      </c>
      <c r="DU469" s="223">
        <f t="shared" ca="1" si="974"/>
        <v>-3.6672597971737356E-4</v>
      </c>
      <c r="DV469" s="223">
        <f t="shared" ca="1" si="975"/>
        <v>3.7748014286129292E-4</v>
      </c>
      <c r="DW469" s="223">
        <f t="shared" ca="1" si="976"/>
        <v>-2.9908954999988276E-4</v>
      </c>
      <c r="DX469" s="223">
        <f t="shared" ca="1" si="977"/>
        <v>1.5006672531725978E-4</v>
      </c>
      <c r="DY469" s="223">
        <f t="shared" ca="1" si="978"/>
        <v>3.4395477743031684E-5</v>
      </c>
      <c r="DZ469" s="223">
        <f t="shared" ca="1" si="979"/>
        <v>-2.107349317552801E-4</v>
      </c>
      <c r="EA469" s="223">
        <f t="shared" ca="1" si="980"/>
        <v>3.3730775716892913E-4</v>
      </c>
      <c r="EB469" s="223">
        <f t="shared" ca="1" si="981"/>
        <v>-3.8422283559857789E-4</v>
      </c>
      <c r="EC469" s="223">
        <f t="shared" ca="1" si="982"/>
        <v>3.404008207562848E-4</v>
      </c>
      <c r="ED469" s="223">
        <f t="shared" ca="1" si="983"/>
        <v>-2.1619060885462126E-4</v>
      </c>
      <c r="EE469" s="223">
        <f t="shared" ca="1" si="984"/>
        <v>4.0925369446330603E-5</v>
      </c>
      <c r="EF469" s="223">
        <f t="shared" ca="1" si="985"/>
        <v>1.4400470172255868E-4</v>
      </c>
      <c r="EG469" s="223">
        <f t="shared" ca="1" si="986"/>
        <v>-2.9492698667686319E-4</v>
      </c>
      <c r="EH469" s="223">
        <f t="shared" ca="1" si="987"/>
        <v>3.7620006023845906E-4</v>
      </c>
      <c r="EI469" s="223">
        <f t="shared" ca="1" si="988"/>
        <v>-3.6863067886999315E-4</v>
      </c>
      <c r="EJ469" s="223">
        <f t="shared" ca="1" si="989"/>
        <v>2.740064085347879E-4</v>
      </c>
      <c r="EK469" s="223">
        <f t="shared" ca="1" si="990"/>
        <v>-1.1467347763910338E-4</v>
      </c>
      <c r="EL469" s="223">
        <f t="shared" ca="1" si="991"/>
        <v>-7.1740451761386805E-5</v>
      </c>
      <c r="EM469" s="223">
        <f t="shared" ca="1" si="992"/>
        <v>2.4121233748375178E-4</v>
      </c>
      <c r="EN469" s="223">
        <f t="shared" ca="1" si="993"/>
        <v>-3.5372012753879693E-4</v>
      </c>
      <c r="EO469" s="223">
        <f t="shared" ca="1" si="994"/>
        <v>3.8269426672520078E-4</v>
      </c>
      <c r="EP469" s="223">
        <f t="shared" ca="1" si="995"/>
        <v>-3.2129229559951236E-4</v>
      </c>
      <c r="EQ469" s="223">
        <f t="shared" ca="1" si="996"/>
        <v>1.8401474839581234E-4</v>
      </c>
      <c r="ER469" s="223">
        <f t="shared" ca="1" si="997"/>
        <v>-3.2807435284451752E-6</v>
      </c>
      <c r="ES469" s="223">
        <f t="shared" ca="1" si="998"/>
        <v>-1.7822803343459429E-4</v>
      </c>
      <c r="ET469" s="223">
        <f t="shared" ca="1" si="999"/>
        <v>3.1764692870634852E-4</v>
      </c>
      <c r="EU469" s="223">
        <f t="shared" ca="1" si="1000"/>
        <v>-3.820511285275727E-4</v>
      </c>
      <c r="EV469" s="223">
        <f t="shared" ca="1" si="1001"/>
        <v>3.5623109992715513E-4</v>
      </c>
      <c r="EW469" s="223">
        <f t="shared" ca="1" si="1002"/>
        <v>-2.4628443556834917E-4</v>
      </c>
      <c r="EX469" s="223">
        <f t="shared" ca="1" si="1003"/>
        <v>7.8175861684362524E-5</v>
      </c>
      <c r="EY469" s="223">
        <f t="shared" ca="1" si="1004"/>
        <v>1.0839452601195935E-4</v>
      </c>
      <c r="EZ469" s="223">
        <f t="shared" ca="1" si="1005"/>
        <v>-2.6936673654217767E-4</v>
      </c>
      <c r="FA469" s="223">
        <f t="shared" ca="1" si="1006"/>
        <v>3.6672597971737432E-4</v>
      </c>
      <c r="FB469" s="223">
        <f t="shared" ca="1" si="1007"/>
        <v>-3.7748014286129248E-4</v>
      </c>
      <c r="FC469" s="223">
        <f t="shared" ca="1" si="1008"/>
        <v>2.9908954999988108E-4</v>
      </c>
      <c r="FD469" s="223">
        <f t="shared" ca="1" si="1009"/>
        <v>-1.5006672531725734E-4</v>
      </c>
      <c r="FE469" s="223">
        <f t="shared" ca="1" si="1010"/>
        <v>-3.4395477743034313E-5</v>
      </c>
      <c r="FF469" s="223">
        <f t="shared" ca="1" si="1011"/>
        <v>2.107349317552823E-4</v>
      </c>
      <c r="FG469" s="223">
        <f t="shared" ca="1" si="1012"/>
        <v>-3.3730775716893038E-4</v>
      </c>
      <c r="FH469" s="223">
        <f t="shared" ca="1" si="1013"/>
        <v>3.8422283559857794E-4</v>
      </c>
      <c r="FI469" s="223">
        <f t="shared" ca="1" si="1014"/>
        <v>-3.4040082075628361E-4</v>
      </c>
      <c r="FJ469" s="223">
        <f t="shared" ca="1" si="1015"/>
        <v>2.1619060885461909E-4</v>
      </c>
      <c r="FK469" s="223">
        <f t="shared" ca="1" si="1016"/>
        <v>-4.0925369446328001E-5</v>
      </c>
      <c r="FL469" s="223">
        <f t="shared" ca="1" si="1017"/>
        <v>-1.4400470172256112E-4</v>
      </c>
      <c r="FM469" s="223">
        <f t="shared" ca="1" si="1018"/>
        <v>2.9492698667686487E-4</v>
      </c>
      <c r="FN469" s="223">
        <f t="shared" ca="1" si="1019"/>
        <v>-3.7620006023845955E-4</v>
      </c>
      <c r="FO469" s="223">
        <f t="shared" ca="1" si="1020"/>
        <v>3.6863067886999234E-4</v>
      </c>
      <c r="FP469" s="223">
        <f t="shared" ca="1" si="1021"/>
        <v>-2.7400640853478606E-4</v>
      </c>
      <c r="FQ469" s="223">
        <f t="shared" ca="1" si="1022"/>
        <v>1.1467347763910087E-4</v>
      </c>
      <c r="FR469" s="223">
        <f t="shared" ca="1" si="1023"/>
        <v>7.1740451761389325E-5</v>
      </c>
      <c r="FS469" s="223">
        <f t="shared" ca="1" si="1024"/>
        <v>-2.4121233748375384E-4</v>
      </c>
      <c r="FT469" s="223">
        <f t="shared" ca="1" si="1025"/>
        <v>3.5372012753879796E-4</v>
      </c>
      <c r="FU469" s="223">
        <f t="shared" ca="1" si="1026"/>
        <v>-3.8269426672520057E-4</v>
      </c>
      <c r="FV469" s="223">
        <f t="shared" ca="1" si="1027"/>
        <v>3.2129229559951095E-4</v>
      </c>
      <c r="FW469" s="223">
        <f t="shared" ca="1" si="1028"/>
        <v>-1.8401474839581004E-4</v>
      </c>
      <c r="FX469" s="223">
        <f t="shared" ca="1" si="1029"/>
        <v>3.2807435284425189E-6</v>
      </c>
      <c r="FY469" s="223">
        <f t="shared" ca="1" si="1030"/>
        <v>1.7822803343459662E-4</v>
      </c>
      <c r="FZ469" s="223">
        <f t="shared" ca="1" si="1031"/>
        <v>-3.1764692870636229E-4</v>
      </c>
      <c r="GA469" s="223">
        <f t="shared" ca="1" si="1032"/>
        <v>3.8205112852757303E-4</v>
      </c>
      <c r="GB469" s="223">
        <f t="shared" ca="1" si="1033"/>
        <v>-3.5623109992715416E-4</v>
      </c>
      <c r="GC469" s="223">
        <f t="shared" ca="1" si="1034"/>
        <v>2.4628443556834717E-4</v>
      </c>
      <c r="GD469" s="223">
        <f t="shared" ca="1" si="1035"/>
        <v>-7.8175861684359949E-5</v>
      </c>
      <c r="GE469" s="223">
        <f t="shared" ca="1" si="1036"/>
        <v>-1.0839452601196184E-4</v>
      </c>
      <c r="GF469" s="223">
        <f t="shared" ca="1" si="1037"/>
        <v>2.6936673654217951E-4</v>
      </c>
      <c r="GG469" s="223">
        <f t="shared" ca="1" si="1038"/>
        <v>-3.6672597971737519E-4</v>
      </c>
      <c r="GH469" s="223">
        <f t="shared" ca="1" si="1039"/>
        <v>3.7748014286129194E-4</v>
      </c>
      <c r="GI469" s="223">
        <f t="shared" ca="1" si="1040"/>
        <v>-2.990895499998794E-4</v>
      </c>
      <c r="GJ469" s="223">
        <f t="shared" ca="1" si="1041"/>
        <v>1.500667253172549E-4</v>
      </c>
      <c r="GK469" s="223">
        <f t="shared" ca="1" si="1042"/>
        <v>3.4395477743036942E-5</v>
      </c>
      <c r="GL469" s="223">
        <f t="shared" ca="1" si="1043"/>
        <v>-2.1073493175528455E-4</v>
      </c>
      <c r="GM469" s="223">
        <f t="shared" ca="1" si="1044"/>
        <v>3.3730775716893163E-4</v>
      </c>
      <c r="GN469" s="223">
        <f t="shared" ca="1" si="1045"/>
        <v>-3.84222835598578E-4</v>
      </c>
      <c r="GO469" s="223">
        <f t="shared" ca="1" si="1046"/>
        <v>3.4040082075628236E-4</v>
      </c>
      <c r="GP469" s="223">
        <f t="shared" ca="1" si="1047"/>
        <v>-2.1619060885461693E-4</v>
      </c>
      <c r="GQ469" s="223">
        <f t="shared" ca="1" si="1048"/>
        <v>4.0925369446325371E-5</v>
      </c>
      <c r="GR469" s="223">
        <f t="shared" ca="1" si="1049"/>
        <v>1.4400470172256351E-4</v>
      </c>
      <c r="GS469" s="223">
        <f t="shared" ca="1" si="1050"/>
        <v>-2.9492698667686655E-4</v>
      </c>
      <c r="GT469" s="223">
        <f t="shared" ca="1" si="1051"/>
        <v>3.7620006023846009E-4</v>
      </c>
      <c r="GU469" s="223">
        <f t="shared" ca="1" si="1052"/>
        <v>-3.6863067886999163E-4</v>
      </c>
      <c r="GV469" s="223">
        <f t="shared" ca="1" si="1053"/>
        <v>2.7400640853476887E-4</v>
      </c>
      <c r="GW469" s="223">
        <f t="shared" ca="1" si="1054"/>
        <v>-1.1467347763907749E-4</v>
      </c>
      <c r="GX469" s="223">
        <f t="shared" ca="1" si="1055"/>
        <v>-7.1740451761413395E-5</v>
      </c>
      <c r="GY469" s="223">
        <f t="shared" ca="1" si="1056"/>
        <v>2.412123374837729E-4</v>
      </c>
      <c r="GZ469" s="223">
        <f t="shared" ca="1" si="1057"/>
        <v>-3.5372012753880755E-4</v>
      </c>
      <c r="HA469" s="223">
        <f t="shared" ca="1" si="1058"/>
        <v>3.826942667252023E-4</v>
      </c>
      <c r="HB469" s="223">
        <f t="shared" ca="1" si="1059"/>
        <v>-3.2129229559952146E-4</v>
      </c>
      <c r="HC469" s="223">
        <f t="shared" ca="1" si="1060"/>
        <v>1.8401474839582687E-4</v>
      </c>
      <c r="HD469" s="223">
        <f t="shared" ca="1" si="1061"/>
        <v>-3.2807435284617093E-6</v>
      </c>
      <c r="HE469" s="223">
        <f t="shared" ca="1" si="1062"/>
        <v>-1.782280334345796E-4</v>
      </c>
      <c r="HF469" s="223">
        <f t="shared" ca="1" si="1063"/>
        <v>3.1764692870635145E-4</v>
      </c>
      <c r="HG469" s="223">
        <f t="shared" ca="1" si="1064"/>
        <v>-3.8205112852757336E-4</v>
      </c>
      <c r="HH469" s="223">
        <f t="shared" ca="1" si="1065"/>
        <v>3.5623109992715318E-4</v>
      </c>
      <c r="HI469" s="223">
        <f t="shared" ca="1" si="1066"/>
        <v>-2.4628443556834516E-4</v>
      </c>
      <c r="HJ469" s="223">
        <f t="shared" ca="1" si="1067"/>
        <v>7.8175861684357374E-5</v>
      </c>
      <c r="HK469" s="223">
        <f t="shared" ca="1" si="1068"/>
        <v>1.0839452601196439E-4</v>
      </c>
      <c r="HL469" s="223">
        <f t="shared" ca="1" si="1069"/>
        <v>-2.6936673654218141E-4</v>
      </c>
      <c r="HM469" s="223">
        <f t="shared" ca="1" si="1070"/>
        <v>3.6672597971737595E-4</v>
      </c>
      <c r="HN469" s="223">
        <f t="shared" ca="1" si="1071"/>
        <v>-3.7748014286129145E-4</v>
      </c>
      <c r="HO469" s="223">
        <f t="shared" ca="1" si="1072"/>
        <v>2.9908954999987778E-4</v>
      </c>
      <c r="HP469" s="223">
        <f t="shared" ca="1" si="1073"/>
        <v>-1.5006672531725252E-4</v>
      </c>
      <c r="HQ469" s="223">
        <f t="shared" ca="1" si="1074"/>
        <v>-3.439547774306131E-5</v>
      </c>
      <c r="HR469" s="223">
        <f t="shared" ca="1" si="1075"/>
        <v>2.1073493175530501E-4</v>
      </c>
      <c r="HS469" s="223">
        <f t="shared" ca="1" si="1076"/>
        <v>-3.3730775716894339E-4</v>
      </c>
      <c r="HT469" s="223">
        <f t="shared" ca="1" si="1077"/>
        <v>3.8422283559857816E-4</v>
      </c>
      <c r="HU469" s="223">
        <f t="shared" ca="1" si="1078"/>
        <v>-3.4040082075627103E-4</v>
      </c>
      <c r="HV469" s="223">
        <f t="shared" ca="1" si="1079"/>
        <v>2.1619060885459668E-4</v>
      </c>
      <c r="HW469" s="223">
        <f t="shared" ca="1" si="1080"/>
        <v>-4.0925369446344453E-5</v>
      </c>
      <c r="HX469" s="223">
        <f t="shared" ca="1" si="1081"/>
        <v>-1.4400470172254572E-4</v>
      </c>
      <c r="HY469" s="223">
        <f t="shared" ca="1" si="1082"/>
        <v>2.9492698667685425E-4</v>
      </c>
      <c r="HZ469" s="223">
        <f t="shared" ca="1" si="1083"/>
        <v>-3.7620006023845619E-4</v>
      </c>
      <c r="IA469" s="223">
        <f t="shared" ca="1" si="1084"/>
        <v>3.6863067886999711E-4</v>
      </c>
      <c r="IB469" s="223">
        <f t="shared" ca="1" si="1085"/>
        <v>-2.7400640853478237E-4</v>
      </c>
      <c r="IC469" s="223">
        <f t="shared" ca="1" si="1086"/>
        <v>1.1467347763909581E-4</v>
      </c>
      <c r="ID469" s="223">
        <f t="shared" ca="1" si="1087"/>
        <v>7.1740451761394557E-5</v>
      </c>
      <c r="IE469" s="223">
        <f t="shared" ca="1" si="1088"/>
        <v>-8.6980904538141434E-5</v>
      </c>
      <c r="IF469" s="223">
        <f t="shared" ca="1" si="1089"/>
        <v>3.5372012753880002E-4</v>
      </c>
      <c r="IG469" s="223">
        <f t="shared" ca="1" si="1090"/>
        <v>-3.8269426672520008E-4</v>
      </c>
      <c r="IH469" s="223">
        <f t="shared" ca="1" si="1091"/>
        <v>3.2129229559950802E-4</v>
      </c>
      <c r="II469" s="223">
        <f t="shared" ca="1" si="1092"/>
        <v>-1.840147483958054E-4</v>
      </c>
      <c r="IJ469" s="223">
        <f t="shared" ca="1" si="1093"/>
        <v>3.2807435284372335E-6</v>
      </c>
      <c r="IK469" s="223">
        <f t="shared" ca="1" si="1094"/>
        <v>1.7822803343460131E-4</v>
      </c>
      <c r="IL469" s="223">
        <f t="shared" ca="1" si="1095"/>
        <v>-3.1764692870636527E-4</v>
      </c>
      <c r="IM469" s="223">
        <f t="shared" ca="1" si="1096"/>
        <v>3.8205112852757585E-4</v>
      </c>
      <c r="IN469" s="223">
        <f t="shared" ca="1" si="1097"/>
        <v>-3.5623109992714402E-4</v>
      </c>
      <c r="IO469" s="223">
        <f t="shared" ca="1" si="1098"/>
        <v>2.4628443556832635E-4</v>
      </c>
      <c r="IP469" s="223">
        <f t="shared" ca="1" si="1099"/>
        <v>-7.81758616843334E-5</v>
      </c>
      <c r="IQ469" s="223">
        <f t="shared" ca="1" si="1100"/>
        <v>-1.0839452601198789E-4</v>
      </c>
      <c r="IR469" s="223">
        <f t="shared" ca="1" si="1101"/>
        <v>2.6936673654216769E-4</v>
      </c>
      <c r="IS469" s="223">
        <f t="shared" ca="1" si="1102"/>
        <v>-3.667259797173702E-4</v>
      </c>
      <c r="IT469" s="223">
        <f t="shared" ca="1" si="1103"/>
        <v>3.7748014286129503E-4</v>
      </c>
      <c r="IU469" s="223">
        <f t="shared" ca="1" si="1104"/>
        <v>-2.9908954999988981E-4</v>
      </c>
      <c r="IV469" s="223">
        <f t="shared" ca="1" si="1105"/>
        <v>1.5006672531727019E-4</v>
      </c>
      <c r="IW469" s="223">
        <f t="shared" ca="1" si="1106"/>
        <v>3.4395477743042174E-5</v>
      </c>
      <c r="IX469" s="223">
        <f t="shared" ca="1" si="1107"/>
        <v>-2.1073493175528896E-4</v>
      </c>
      <c r="IY469" s="223">
        <f t="shared" ca="1" si="1108"/>
        <v>3.3730775716893417E-4</v>
      </c>
      <c r="IZ469" s="223">
        <f t="shared" ca="1" si="1109"/>
        <v>-3.84222835598578E-4</v>
      </c>
      <c r="JA469" s="223">
        <f t="shared" ca="1" si="1110"/>
        <v>3.4040082075627992E-4</v>
      </c>
      <c r="JB469" s="223">
        <f t="shared" ca="1" si="1111"/>
        <v>-2.1619060885461256E-4</v>
      </c>
    </row>
    <row r="470" spans="2:262">
      <c r="B470" s="230">
        <v>109</v>
      </c>
      <c r="C470" s="229">
        <f t="shared" si="1112"/>
        <v>2.1289062500000015E-3</v>
      </c>
      <c r="D470" s="226">
        <f t="shared" ca="1" si="855"/>
        <v>57.868858716707379</v>
      </c>
      <c r="E470" s="225">
        <f ca="1">DK361</f>
        <v>-0.23114128329262215</v>
      </c>
      <c r="F470" s="224">
        <v>109</v>
      </c>
      <c r="G470" s="223">
        <f t="shared" ca="1" si="856"/>
        <v>-2.0422920930968924E-5</v>
      </c>
      <c r="H470" s="223">
        <f t="shared" ca="1" si="857"/>
        <v>1.0001161726532536E-4</v>
      </c>
      <c r="I470" s="223">
        <f t="shared" ca="1" si="858"/>
        <v>-1.5824269295553831E-4</v>
      </c>
      <c r="J470" s="223">
        <f t="shared" ca="1" si="859"/>
        <v>1.8268082040368884E-4</v>
      </c>
      <c r="K470" s="223">
        <f t="shared" ca="1" si="860"/>
        <v>-1.6810720333827858E-4</v>
      </c>
      <c r="L470" s="223">
        <f t="shared" ca="1" si="861"/>
        <v>1.1763405805184334E-4</v>
      </c>
      <c r="M470" s="223">
        <f t="shared" ca="1" si="862"/>
        <v>-4.2039995262022612E-5</v>
      </c>
      <c r="N470" s="223">
        <f t="shared" ca="1" si="863"/>
        <v>-4.2531767271477449E-5</v>
      </c>
      <c r="O470" s="223">
        <f t="shared" ca="1" si="864"/>
        <v>1.180208114613741E-4</v>
      </c>
      <c r="P470" s="223">
        <f t="shared" ca="1" si="865"/>
        <v>-1.6830634641674973E-4</v>
      </c>
      <c r="Q470" s="223">
        <f t="shared" ca="1" si="866"/>
        <v>1.8264982586836911E-4</v>
      </c>
      <c r="R470" s="223">
        <f t="shared" ca="1" si="867"/>
        <v>-1.5798817973276293E-4</v>
      </c>
      <c r="S470" s="223">
        <f t="shared" ca="1" si="868"/>
        <v>9.958793700952884E-5</v>
      </c>
      <c r="T470" s="223">
        <f t="shared" ca="1" si="869"/>
        <v>-1.9920551152914939E-5</v>
      </c>
      <c r="U470" s="223">
        <f t="shared" ca="1" si="870"/>
        <v>-6.4000896243543746E-5</v>
      </c>
      <c r="V470" s="223">
        <f t="shared" ca="1" si="871"/>
        <v>1.3425486279896817E-4</v>
      </c>
      <c r="W470" s="223">
        <f t="shared" ca="1" si="872"/>
        <v>-1.7583851576787214E-4</v>
      </c>
      <c r="X470" s="223">
        <f t="shared" ca="1" si="873"/>
        <v>1.7987160794105997E-4</v>
      </c>
      <c r="Y470" s="223">
        <f t="shared" ca="1" si="874"/>
        <v>-1.4549286684826176E-4</v>
      </c>
      <c r="Z470" s="223">
        <f t="shared" ca="1" si="875"/>
        <v>8.0043920697882347E-5</v>
      </c>
      <c r="AA470" s="223">
        <f t="shared" ca="1" si="876"/>
        <v>2.4985165876323669E-6</v>
      </c>
      <c r="AB470" s="223">
        <f t="shared" ca="1" si="877"/>
        <v>-8.4507392163908981E-5</v>
      </c>
      <c r="AC470" s="223">
        <f t="shared" ca="1" si="878"/>
        <v>1.4846959603529258E-4</v>
      </c>
      <c r="AD470" s="223">
        <f t="shared" ca="1" si="879"/>
        <v>-1.8072591017090134E-4</v>
      </c>
      <c r="AE470" s="223">
        <f t="shared" ca="1" si="880"/>
        <v>1.7438795360536061E-4</v>
      </c>
      <c r="AF470" s="223">
        <f t="shared" ca="1" si="881"/>
        <v>-1.3080920582122694E-4</v>
      </c>
      <c r="AG470" s="223">
        <f t="shared" ca="1" si="882"/>
        <v>5.9295969313850581E-5</v>
      </c>
      <c r="AH470" s="223">
        <f t="shared" ca="1" si="883"/>
        <v>2.4880004313077272E-5</v>
      </c>
      <c r="AI470" s="223">
        <f t="shared" ca="1" si="884"/>
        <v>-1.0374281824643023E-4</v>
      </c>
      <c r="AJ470" s="223">
        <f t="shared" ca="1" si="885"/>
        <v>1.6045120835136317E-4</v>
      </c>
      <c r="AK470" s="223">
        <f t="shared" ca="1" si="886"/>
        <v>-1.828950186648163E-4</v>
      </c>
      <c r="AL470" s="223">
        <f t="shared" ca="1" si="887"/>
        <v>1.662813421266789E-4</v>
      </c>
      <c r="AM470" s="223">
        <f t="shared" ca="1" si="888"/>
        <v>-1.1415805258109356E-4</v>
      </c>
      <c r="AN470" s="223">
        <f t="shared" ca="1" si="889"/>
        <v>3.7656151358497188E-5</v>
      </c>
      <c r="AO470" s="223">
        <f t="shared" ca="1" si="890"/>
        <v>4.6887273615278757E-5</v>
      </c>
      <c r="AP470" s="223">
        <f t="shared" ca="1" si="891"/>
        <v>-1.2141785577844016E-4</v>
      </c>
      <c r="AQ470" s="223">
        <f t="shared" ca="1" si="892"/>
        <v>1.7001948514543111E-4</v>
      </c>
      <c r="AR470" s="223">
        <f t="shared" ca="1" si="893"/>
        <v>-1.8231321583885734E-4</v>
      </c>
      <c r="AS470" s="223">
        <f t="shared" ca="1" si="894"/>
        <v>1.5567370448730944E-4</v>
      </c>
      <c r="AT470" s="223">
        <f t="shared" ca="1" si="895"/>
        <v>-9.5789855971532722E-5</v>
      </c>
      <c r="AU470" s="223">
        <f t="shared" ca="1" si="896"/>
        <v>1.5449949836271682E-5</v>
      </c>
      <c r="AV470" s="223">
        <f t="shared" ca="1" si="897"/>
        <v>6.8189314679513669E-5</v>
      </c>
      <c r="AW470" s="223">
        <f t="shared" ca="1" si="898"/>
        <v>-1.372666557434909E-4</v>
      </c>
      <c r="AX470" s="223">
        <f t="shared" ca="1" si="899"/>
        <v>1.7703051062833601E-4</v>
      </c>
      <c r="AY470" s="223">
        <f t="shared" ca="1" si="900"/>
        <v>-1.7898925254907001E-4</v>
      </c>
      <c r="AZ470" s="223">
        <f t="shared" ca="1" si="901"/>
        <v>1.4272458943096646E-4</v>
      </c>
      <c r="BA470" s="223">
        <f t="shared" ca="1" si="902"/>
        <v>-7.5980890766712766E-5</v>
      </c>
      <c r="BB470" s="223">
        <f t="shared" ca="1" si="903"/>
        <v>-6.9886333123496739E-6</v>
      </c>
      <c r="BC470" s="223">
        <f t="shared" ca="1" si="904"/>
        <v>8.8465724980178593E-5</v>
      </c>
      <c r="BD470" s="223">
        <f t="shared" ca="1" si="905"/>
        <v>-1.5105083743800052E-4</v>
      </c>
      <c r="BE470" s="223">
        <f t="shared" ca="1" si="906"/>
        <v>1.8137883245093446E-4</v>
      </c>
      <c r="BF470" s="223">
        <f t="shared" ca="1" si="907"/>
        <v>-1.7297312429728713E-4</v>
      </c>
      <c r="BG470" s="223">
        <f t="shared" ca="1" si="908"/>
        <v>1.276287637011622E-4</v>
      </c>
      <c r="BH470" s="223">
        <f t="shared" ca="1" si="909"/>
        <v>-5.5029102241552157E-5</v>
      </c>
      <c r="BI470" s="223">
        <f t="shared" ca="1" si="910"/>
        <v>-2.9322100910907643E-5</v>
      </c>
      <c r="BJ470" s="223">
        <f t="shared" ca="1" si="911"/>
        <v>1.074115284330164E-4</v>
      </c>
      <c r="BK470" s="223">
        <f t="shared" ca="1" si="912"/>
        <v>-1.625630739389349E-4</v>
      </c>
      <c r="BL470" s="223">
        <f t="shared" ca="1" si="913"/>
        <v>1.8299904780558532E-4</v>
      </c>
      <c r="BM470" s="223">
        <f t="shared" ca="1" si="914"/>
        <v>-1.6435531925224187E-4</v>
      </c>
      <c r="BN470" s="223">
        <f t="shared" ca="1" si="915"/>
        <v>1.1061328256811549E-4</v>
      </c>
      <c r="BO470" s="223">
        <f t="shared" ca="1" si="916"/>
        <v>-3.3249624797448201E-5</v>
      </c>
      <c r="BP470" s="223">
        <f t="shared" ca="1" si="917"/>
        <v>-5.1214536818683521E-5</v>
      </c>
      <c r="BQ470" s="223">
        <f t="shared" ca="1" si="918"/>
        <v>1.2474176251929371E-4</v>
      </c>
      <c r="BR470" s="223">
        <f t="shared" ca="1" si="919"/>
        <v>-1.7163021049369881E-4</v>
      </c>
      <c r="BS470" s="223">
        <f t="shared" ca="1" si="920"/>
        <v>1.8186678714525467E-4</v>
      </c>
      <c r="BT470" s="223">
        <f t="shared" ca="1" si="921"/>
        <v>-1.5326545722328747E-4</v>
      </c>
      <c r="BU470" s="223">
        <f t="shared" ca="1" si="922"/>
        <v>9.1934074706111635E-5</v>
      </c>
      <c r="BV470" s="223">
        <f t="shared" ca="1" si="923"/>
        <v>-1.0970042047554008E-5</v>
      </c>
      <c r="BW470" s="223">
        <f t="shared" ca="1" si="924"/>
        <v>-7.2336658422083314E-5</v>
      </c>
      <c r="BX470" s="223">
        <f t="shared" ca="1" si="925"/>
        <v>1.4019576438732288E-4</v>
      </c>
      <c r="BY470" s="223">
        <f t="shared" ca="1" si="926"/>
        <v>-1.7811586892879449E-4</v>
      </c>
      <c r="BZ470" s="223">
        <f t="shared" ca="1" si="927"/>
        <v>1.7799908072418447E-4</v>
      </c>
      <c r="CA470" s="223">
        <f t="shared" ca="1" si="928"/>
        <v>-1.3987034005781155E-4</v>
      </c>
      <c r="CB470" s="223">
        <f t="shared" ca="1" si="929"/>
        <v>7.1872092788053776E-5</v>
      </c>
      <c r="CC470" s="223">
        <f t="shared" ca="1" si="930"/>
        <v>1.1474540345673667E-5</v>
      </c>
      <c r="CD470" s="223">
        <f t="shared" ca="1" si="931"/>
        <v>-9.2370769351666601E-5</v>
      </c>
      <c r="CE470" s="223">
        <f t="shared" ca="1" si="932"/>
        <v>1.5354109146439111E-4</v>
      </c>
      <c r="CF470" s="223">
        <f t="shared" ca="1" si="933"/>
        <v>-1.8192249890449044E-4</v>
      </c>
      <c r="CG470" s="223">
        <f t="shared" ca="1" si="934"/>
        <v>1.7145410244701864E-4</v>
      </c>
      <c r="CH470" s="223">
        <f t="shared" ca="1" si="935"/>
        <v>-1.2437144278619635E-4</v>
      </c>
      <c r="CI470" s="223">
        <f t="shared" ca="1" si="936"/>
        <v>5.0729087695734079E-5</v>
      </c>
      <c r="CJ470" s="223">
        <f t="shared" ca="1" si="937"/>
        <v>3.3746534971575819E-5</v>
      </c>
      <c r="CK470" s="223">
        <f t="shared" ca="1" si="938"/>
        <v>-1.1101553793125022E-4</v>
      </c>
      <c r="CL470" s="223">
        <f t="shared" ca="1" si="939"/>
        <v>1.645770176093906E-4</v>
      </c>
      <c r="CM470" s="223">
        <f t="shared" ca="1" si="940"/>
        <v>-1.8299284516273124E-4</v>
      </c>
      <c r="CN470" s="223">
        <f t="shared" ca="1" si="941"/>
        <v>1.6233029487912847E-4</v>
      </c>
      <c r="CO470" s="223">
        <f t="shared" ca="1" si="942"/>
        <v>-1.0700188324981335E-4</v>
      </c>
      <c r="CP470" s="223">
        <f t="shared" ca="1" si="943"/>
        <v>2.8823069905704758E-5</v>
      </c>
      <c r="CQ470" s="223">
        <f t="shared" ca="1" si="944"/>
        <v>5.5510950300143591E-5</v>
      </c>
      <c r="CR470" s="223">
        <f t="shared" ca="1" si="945"/>
        <v>-1.2799052948679854E-4</v>
      </c>
      <c r="CS470" s="223">
        <f t="shared" ca="1" si="946"/>
        <v>1.7313755222083199E-4</v>
      </c>
      <c r="CT470" s="223">
        <f t="shared" ca="1" si="947"/>
        <v>-1.8131080869951256E-4</v>
      </c>
      <c r="CU470" s="223">
        <f t="shared" ca="1" si="948"/>
        <v>1.5076488857879868E-4</v>
      </c>
      <c r="CV470" s="223">
        <f t="shared" ca="1" si="949"/>
        <v>-8.8022915791724022E-5</v>
      </c>
      <c r="CW470" s="223">
        <f t="shared" ca="1" si="950"/>
        <v>6.4835263157057586E-6</v>
      </c>
      <c r="CX470" s="223">
        <f t="shared" ca="1" si="951"/>
        <v>7.6440429266466089E-5</v>
      </c>
      <c r="CY470" s="223">
        <f t="shared" ca="1" si="952"/>
        <v>-1.4304042434495011E-4</v>
      </c>
      <c r="CZ470" s="223">
        <f t="shared" ca="1" si="953"/>
        <v>1.7909393688999146E-4</v>
      </c>
      <c r="DA470" s="223">
        <f t="shared" ca="1" si="954"/>
        <v>-1.7690168890888437E-4</v>
      </c>
      <c r="DB470" s="223">
        <f t="shared" ca="1" si="955"/>
        <v>1.369318380218997E-4</v>
      </c>
      <c r="DC470" s="223">
        <f t="shared" ca="1" si="956"/>
        <v>-6.7720001748165058E-5</v>
      </c>
      <c r="DD470" s="223">
        <f t="shared" ca="1" si="957"/>
        <v>-1.5953535544964496E-5</v>
      </c>
      <c r="DE470" s="223">
        <f t="shared" ca="1" si="958"/>
        <v>9.6220173025662669E-5</v>
      </c>
      <c r="DF470" s="223">
        <f t="shared" ca="1" si="959"/>
        <v>-1.5593885807855469E-4</v>
      </c>
      <c r="DG470" s="223">
        <f t="shared" ca="1" si="960"/>
        <v>1.8235658204722625E-4</v>
      </c>
      <c r="DH470" s="223">
        <f t="shared" ca="1" si="961"/>
        <v>-1.6983180305651588E-4</v>
      </c>
      <c r="DI470" s="223">
        <f t="shared" ca="1" si="962"/>
        <v>1.2103920516463617E-4</v>
      </c>
      <c r="DJ470" s="223">
        <f t="shared" ca="1" si="963"/>
        <v>-4.6398515844370839E-5</v>
      </c>
      <c r="DK470" s="223">
        <f t="shared" ca="1" si="964"/>
        <v>-3.815064138144131E-5</v>
      </c>
      <c r="DL470" s="223">
        <f t="shared" ca="1" si="965"/>
        <v>1.1455267582056849E-4</v>
      </c>
      <c r="DM470" s="223">
        <f t="shared" ca="1" si="966"/>
        <v>-1.6649182623837153E-4</v>
      </c>
      <c r="DN470" s="223">
        <f t="shared" ca="1" si="967"/>
        <v>1.8287641447249425E-4</v>
      </c>
      <c r="DO470" s="223">
        <f t="shared" ca="1" si="968"/>
        <v>-1.602074888063005E-4</v>
      </c>
      <c r="DP470" s="223">
        <f t="shared" ca="1" si="969"/>
        <v>1.0332602999809959E-4</v>
      </c>
      <c r="DQ470" s="223">
        <f t="shared" ca="1" si="970"/>
        <v>-2.4379153074419275E-5</v>
      </c>
      <c r="DR470" s="223">
        <f t="shared" ca="1" si="971"/>
        <v>-5.9773926060835863E-5</v>
      </c>
      <c r="DS470" s="223">
        <f t="shared" ca="1" si="972"/>
        <v>1.3116219974521461E-4</v>
      </c>
      <c r="DT470" s="223">
        <f t="shared" ca="1" si="973"/>
        <v>-1.7454060236053731E-4</v>
      </c>
      <c r="DU470" s="223">
        <f t="shared" ca="1" si="974"/>
        <v>1.8064561540225764E-4</v>
      </c>
      <c r="DV470" s="223">
        <f t="shared" ca="1" si="975"/>
        <v>-1.4817350480289532E-4</v>
      </c>
      <c r="DW470" s="223">
        <f t="shared" ca="1" si="976"/>
        <v>8.4058735164247635E-5</v>
      </c>
      <c r="DX470" s="223">
        <f t="shared" ca="1" si="977"/>
        <v>-1.9931051500395876E-6</v>
      </c>
      <c r="DY470" s="223">
        <f t="shared" ca="1" si="978"/>
        <v>-8.0498155254541022E-5</v>
      </c>
      <c r="DZ470" s="223">
        <f t="shared" ca="1" si="979"/>
        <v>1.4579892209957138E-4</v>
      </c>
      <c r="EA470" s="223">
        <f t="shared" ca="1" si="980"/>
        <v>-1.7996412536035856E-4</v>
      </c>
      <c r="EB470" s="223">
        <f t="shared" ca="1" si="981"/>
        <v>1.7569773813096425E-4</v>
      </c>
      <c r="EC470" s="223">
        <f t="shared" ca="1" si="982"/>
        <v>-1.3391085336696772E-4</v>
      </c>
      <c r="ED470" s="223">
        <f t="shared" ca="1" si="983"/>
        <v>6.3527118711446845E-5</v>
      </c>
      <c r="EE470" s="223">
        <f t="shared" ca="1" si="984"/>
        <v>2.0422920930973782E-5</v>
      </c>
      <c r="EF470" s="223">
        <f t="shared" ca="1" si="985"/>
        <v>-1.0001161726532769E-4</v>
      </c>
      <c r="EG470" s="223">
        <f t="shared" ca="1" si="986"/>
        <v>1.5824269295554381E-4</v>
      </c>
      <c r="EH470" s="223">
        <f t="shared" ca="1" si="987"/>
        <v>-1.8268082040368938E-4</v>
      </c>
      <c r="EI470" s="223">
        <f t="shared" ca="1" si="988"/>
        <v>1.6810720333827582E-4</v>
      </c>
      <c r="EJ470" s="223">
        <f t="shared" ca="1" si="989"/>
        <v>-1.1763405805183995E-4</v>
      </c>
      <c r="EK470" s="223">
        <f t="shared" ca="1" si="990"/>
        <v>4.2039995262020247E-5</v>
      </c>
      <c r="EL470" s="223">
        <f t="shared" ca="1" si="991"/>
        <v>4.2531767271488047E-5</v>
      </c>
      <c r="EM470" s="223">
        <f t="shared" ca="1" si="992"/>
        <v>-1.1802081146138096E-4</v>
      </c>
      <c r="EN470" s="223">
        <f t="shared" ca="1" si="993"/>
        <v>1.6830634641675247E-4</v>
      </c>
      <c r="EO470" s="223">
        <f t="shared" ca="1" si="994"/>
        <v>-1.8264982586836884E-4</v>
      </c>
      <c r="EP470" s="223">
        <f t="shared" ca="1" si="995"/>
        <v>1.5798817973276203E-4</v>
      </c>
      <c r="EQ470" s="223">
        <f t="shared" ca="1" si="996"/>
        <v>-9.9587937009519692E-5</v>
      </c>
      <c r="ER470" s="223">
        <f t="shared" ca="1" si="997"/>
        <v>1.9920551152906685E-5</v>
      </c>
      <c r="ES470" s="223">
        <f t="shared" ca="1" si="998"/>
        <v>6.4000896243550305E-5</v>
      </c>
      <c r="ET470" s="223">
        <f t="shared" ca="1" si="999"/>
        <v>-1.3425486279897115E-4</v>
      </c>
      <c r="EU470" s="223">
        <f t="shared" ca="1" si="1000"/>
        <v>1.758385157678726E-4</v>
      </c>
      <c r="EV470" s="223">
        <f t="shared" ca="1" si="1001"/>
        <v>-1.7987160794105797E-4</v>
      </c>
      <c r="EW470" s="223">
        <f t="shared" ca="1" si="1002"/>
        <v>1.4549286684825675E-4</v>
      </c>
      <c r="EX470" s="223">
        <f t="shared" ca="1" si="1003"/>
        <v>-8.0043920697876059E-5</v>
      </c>
      <c r="EY470" s="223">
        <f t="shared" ca="1" si="1004"/>
        <v>-2.4985165876367647E-6</v>
      </c>
      <c r="EZ470" s="223">
        <f t="shared" ca="1" si="1005"/>
        <v>8.450739216391058E-5</v>
      </c>
      <c r="FA470" s="223">
        <f t="shared" ca="1" si="1006"/>
        <v>-1.4846959603529895E-4</v>
      </c>
      <c r="FB470" s="223">
        <f t="shared" ca="1" si="1007"/>
        <v>1.8072591017090242E-4</v>
      </c>
      <c r="FC470" s="223">
        <f t="shared" ca="1" si="1008"/>
        <v>-1.7438795360535849E-4</v>
      </c>
      <c r="FD470" s="223">
        <f t="shared" ca="1" si="1009"/>
        <v>1.3080920582122385E-4</v>
      </c>
      <c r="FE470" s="223">
        <f t="shared" ca="1" si="1010"/>
        <v>-5.9295969313848887E-5</v>
      </c>
      <c r="FF470" s="223">
        <f t="shared" ca="1" si="1011"/>
        <v>-2.4880004313086779E-5</v>
      </c>
      <c r="FG470" s="223">
        <f t="shared" ca="1" si="1012"/>
        <v>1.0374281824643599E-4</v>
      </c>
      <c r="FH470" s="223">
        <f t="shared" ca="1" si="1013"/>
        <v>-1.6045120835136655E-4</v>
      </c>
      <c r="FI470" s="223">
        <f t="shared" ca="1" si="1014"/>
        <v>1.8289501866481647E-4</v>
      </c>
      <c r="FJ470" s="223">
        <f t="shared" ca="1" si="1015"/>
        <v>-1.6628134212667815E-4</v>
      </c>
      <c r="FK470" s="223">
        <f t="shared" ca="1" si="1016"/>
        <v>1.1415805258108605E-4</v>
      </c>
      <c r="FL470" s="223">
        <f t="shared" ca="1" si="1017"/>
        <v>-3.765615135849035E-5</v>
      </c>
      <c r="FM470" s="223">
        <f t="shared" ca="1" si="1018"/>
        <v>-4.6887273615285506E-5</v>
      </c>
      <c r="FN470" s="223">
        <f t="shared" ca="1" si="1019"/>
        <v>1.2141785577844346E-4</v>
      </c>
      <c r="FO470" s="223">
        <f t="shared" ca="1" si="1020"/>
        <v>-1.7001948514543561E-4</v>
      </c>
      <c r="FP470" s="223">
        <f t="shared" ca="1" si="1021"/>
        <v>1.823132158388565E-4</v>
      </c>
      <c r="FQ470" s="223">
        <f t="shared" ca="1" si="1022"/>
        <v>-1.5567370448730578E-4</v>
      </c>
      <c r="FR470" s="223">
        <f t="shared" ca="1" si="1023"/>
        <v>9.5789855971526759E-5</v>
      </c>
      <c r="FS470" s="223">
        <f t="shared" ca="1" si="1024"/>
        <v>-1.5449949836267297E-5</v>
      </c>
      <c r="FT470" s="223">
        <f t="shared" ca="1" si="1025"/>
        <v>-6.8189314679524985E-5</v>
      </c>
      <c r="FU470" s="223">
        <f t="shared" ca="1" si="1026"/>
        <v>1.3726665574349725E-4</v>
      </c>
      <c r="FV470" s="223">
        <f t="shared" ca="1" si="1027"/>
        <v>-1.7703051062833777E-4</v>
      </c>
      <c r="FW470" s="223">
        <f t="shared" ca="1" si="1028"/>
        <v>1.7898925254906909E-4</v>
      </c>
      <c r="FX470" s="223">
        <f t="shared" ca="1" si="1029"/>
        <v>-1.427245894309637E-4</v>
      </c>
      <c r="FY470" s="223">
        <f t="shared" ca="1" si="1030"/>
        <v>7.5980890766701666E-5</v>
      </c>
      <c r="FZ470" s="223">
        <f t="shared" ca="1" si="1031"/>
        <v>6.988633312356667E-6</v>
      </c>
      <c r="GA470" s="223">
        <f t="shared" ca="1" si="1032"/>
        <v>-8.8465724980184705E-5</v>
      </c>
      <c r="GB470" s="223">
        <f t="shared" ca="1" si="1033"/>
        <v>1.5105083743800448E-4</v>
      </c>
      <c r="GC470" s="223">
        <f t="shared" ca="1" si="1034"/>
        <v>-1.8137883245093468E-4</v>
      </c>
      <c r="GD470" s="223">
        <f t="shared" ca="1" si="1035"/>
        <v>1.7297312429728314E-4</v>
      </c>
      <c r="GE470" s="223">
        <f t="shared" ca="1" si="1036"/>
        <v>-1.2762876370115718E-4</v>
      </c>
      <c r="GF470" s="223">
        <f t="shared" ca="1" si="1037"/>
        <v>5.5029102241545502E-5</v>
      </c>
      <c r="GG470" s="223">
        <f t="shared" ca="1" si="1038"/>
        <v>2.9322100910914548E-5</v>
      </c>
      <c r="GH470" s="223">
        <f t="shared" ca="1" si="1039"/>
        <v>-1.0741152843301784E-4</v>
      </c>
      <c r="GI470" s="223">
        <f t="shared" ca="1" si="1040"/>
        <v>1.6256307393894051E-4</v>
      </c>
      <c r="GJ470" s="223">
        <f t="shared" ca="1" si="1041"/>
        <v>-1.8299904780558543E-4</v>
      </c>
      <c r="GK470" s="223">
        <f t="shared" ca="1" si="1042"/>
        <v>1.6435531925223883E-4</v>
      </c>
      <c r="GL470" s="223">
        <f t="shared" ca="1" si="1043"/>
        <v>-1.1061328256810992E-4</v>
      </c>
      <c r="GM470" s="223">
        <f t="shared" ca="1" si="1044"/>
        <v>3.3249624797446425E-5</v>
      </c>
      <c r="GN470" s="223">
        <f t="shared" ca="1" si="1045"/>
        <v>5.1214536818695237E-5</v>
      </c>
      <c r="GO470" s="223">
        <f t="shared" ca="1" si="1046"/>
        <v>-1.2474176251929883E-4</v>
      </c>
      <c r="GP470" s="223">
        <f t="shared" ca="1" si="1047"/>
        <v>1.7163021049370486E-4</v>
      </c>
      <c r="GQ470" s="223">
        <f t="shared" ca="1" si="1048"/>
        <v>-1.8186678714525388E-4</v>
      </c>
      <c r="GR470" s="223">
        <f t="shared" ca="1" si="1049"/>
        <v>1.5326545722328081E-4</v>
      </c>
      <c r="GS470" s="223">
        <f t="shared" ca="1" si="1050"/>
        <v>-9.193407470611009E-5</v>
      </c>
      <c r="GT470" s="223">
        <f t="shared" ca="1" si="1051"/>
        <v>1.0970042047547022E-5</v>
      </c>
      <c r="GU470" s="223">
        <f t="shared" ca="1" si="1052"/>
        <v>7.2336658422099333E-5</v>
      </c>
      <c r="GV470" s="223">
        <f t="shared" ca="1" si="1053"/>
        <v>-1.4019576438732738E-4</v>
      </c>
      <c r="GW470" s="223">
        <f t="shared" ca="1" si="1054"/>
        <v>1.7811586892879728E-4</v>
      </c>
      <c r="GX470" s="223">
        <f t="shared" ca="1" si="1055"/>
        <v>-1.7799908072418404E-4</v>
      </c>
      <c r="GY470" s="223">
        <f t="shared" ca="1" si="1056"/>
        <v>1.3987034005780703E-4</v>
      </c>
      <c r="GZ470" s="223">
        <f t="shared" ca="1" si="1057"/>
        <v>-7.1872092788037784E-5</v>
      </c>
      <c r="HA470" s="223">
        <f t="shared" ca="1" si="1058"/>
        <v>-1.147454034568064E-5</v>
      </c>
      <c r="HB470" s="223">
        <f t="shared" ca="1" si="1059"/>
        <v>9.2370769351677131E-5</v>
      </c>
      <c r="HC470" s="223">
        <f t="shared" ca="1" si="1060"/>
        <v>-1.5354109146439212E-4</v>
      </c>
      <c r="HD470" s="223">
        <f t="shared" ca="1" si="1061"/>
        <v>1.819224989044912E-4</v>
      </c>
      <c r="HE470" s="223">
        <f t="shared" ca="1" si="1062"/>
        <v>-1.7145410244701255E-4</v>
      </c>
      <c r="HF470" s="223">
        <f t="shared" ca="1" si="1063"/>
        <v>1.243714427861912E-4</v>
      </c>
      <c r="HG470" s="223">
        <f t="shared" ca="1" si="1064"/>
        <v>-5.0729087695722363E-5</v>
      </c>
      <c r="HH470" s="223">
        <f t="shared" ca="1" si="1065"/>
        <v>-3.3746534971577574E-5</v>
      </c>
      <c r="HI470" s="223">
        <f t="shared" ca="1" si="1066"/>
        <v>1.1101553793125579E-4</v>
      </c>
      <c r="HJ470" s="223">
        <f t="shared" ca="1" si="1067"/>
        <v>-1.6457701760939821E-4</v>
      </c>
      <c r="HK470" s="223">
        <f t="shared" ca="1" si="1068"/>
        <v>1.8299284516273124E-4</v>
      </c>
      <c r="HL470" s="223">
        <f t="shared" ca="1" si="1069"/>
        <v>-1.6233029487912286E-4</v>
      </c>
      <c r="HM470" s="223">
        <f t="shared" ca="1" si="1070"/>
        <v>1.070018832498119E-4</v>
      </c>
      <c r="HN470" s="223">
        <f t="shared" ca="1" si="1071"/>
        <v>-2.8823069905697853E-5</v>
      </c>
      <c r="HO470" s="223">
        <f t="shared" ca="1" si="1072"/>
        <v>-5.5510950300160166E-5</v>
      </c>
      <c r="HP470" s="223">
        <f t="shared" ca="1" si="1073"/>
        <v>1.2799052948679984E-4</v>
      </c>
      <c r="HQ470" s="223">
        <f t="shared" ca="1" si="1074"/>
        <v>-1.7313755222083592E-4</v>
      </c>
      <c r="HR470" s="223">
        <f t="shared" ca="1" si="1075"/>
        <v>1.8131080869951234E-4</v>
      </c>
      <c r="HS470" s="223">
        <f t="shared" ca="1" si="1076"/>
        <v>-1.5076488857879473E-4</v>
      </c>
      <c r="HT470" s="223">
        <f t="shared" ca="1" si="1077"/>
        <v>8.8022915791708761E-5</v>
      </c>
      <c r="HU470" s="223">
        <f t="shared" ca="1" si="1078"/>
        <v>-6.4835263157039561E-6</v>
      </c>
      <c r="HV470" s="223">
        <f t="shared" ca="1" si="1079"/>
        <v>-7.6440429266472459E-5</v>
      </c>
      <c r="HW470" s="223">
        <f t="shared" ca="1" si="1080"/>
        <v>1.43040424344948E-4</v>
      </c>
      <c r="HX470" s="223">
        <f t="shared" ca="1" si="1081"/>
        <v>-1.790939368899929E-4</v>
      </c>
      <c r="HY470" s="223">
        <f t="shared" ca="1" si="1082"/>
        <v>1.7690168890887993E-4</v>
      </c>
      <c r="HZ470" s="223">
        <f t="shared" ca="1" si="1083"/>
        <v>-1.3693183802189506E-4</v>
      </c>
      <c r="IA470" s="223">
        <f t="shared" ca="1" si="1084"/>
        <v>6.7720001748158566E-5</v>
      </c>
      <c r="IB470" s="223">
        <f t="shared" ca="1" si="1085"/>
        <v>1.5953535544961101E-5</v>
      </c>
      <c r="IC470" s="223">
        <f t="shared" ca="1" si="1086"/>
        <v>-9.6220173025668619E-5</v>
      </c>
      <c r="ID470" s="223">
        <f t="shared" ca="1" si="1087"/>
        <v>1.5593885807856379E-4</v>
      </c>
      <c r="IE470" s="223">
        <f t="shared" ca="1" si="1088"/>
        <v>3.6893770126729187E-5</v>
      </c>
      <c r="IF470" s="223">
        <f t="shared" ca="1" si="1089"/>
        <v>1.6983180305651328E-4</v>
      </c>
      <c r="IG470" s="223">
        <f t="shared" ca="1" si="1090"/>
        <v>-1.2103920516463873E-4</v>
      </c>
      <c r="IH470" s="223">
        <f t="shared" ca="1" si="1091"/>
        <v>4.6398515844364069E-5</v>
      </c>
      <c r="II470" s="223">
        <f t="shared" ca="1" si="1092"/>
        <v>3.8150641381458339E-5</v>
      </c>
      <c r="IJ470" s="223">
        <f t="shared" ca="1" si="1093"/>
        <v>-1.1455267582057394E-4</v>
      </c>
      <c r="IK470" s="223">
        <f t="shared" ca="1" si="1094"/>
        <v>1.6649182623837446E-4</v>
      </c>
      <c r="IL470" s="223">
        <f t="shared" ca="1" si="1095"/>
        <v>-1.8287641447249439E-4</v>
      </c>
      <c r="IM470" s="223">
        <f t="shared" ca="1" si="1096"/>
        <v>1.6020748880629713E-4</v>
      </c>
      <c r="IN470" s="223">
        <f t="shared" ca="1" si="1097"/>
        <v>-1.0332602999808523E-4</v>
      </c>
      <c r="IO470" s="223">
        <f t="shared" ca="1" si="1098"/>
        <v>2.4379153074412349E-5</v>
      </c>
      <c r="IP470" s="223">
        <f t="shared" ca="1" si="1099"/>
        <v>5.9773926060842504E-5</v>
      </c>
      <c r="IQ470" s="223">
        <f t="shared" ca="1" si="1100"/>
        <v>-1.3116219974521228E-4</v>
      </c>
      <c r="IR470" s="223">
        <f t="shared" ca="1" si="1101"/>
        <v>1.745406023605394E-4</v>
      </c>
      <c r="IS470" s="223">
        <f t="shared" ca="1" si="1102"/>
        <v>-1.8064561540225485E-4</v>
      </c>
      <c r="IT470" s="223">
        <f t="shared" ca="1" si="1103"/>
        <v>1.481735048028912E-4</v>
      </c>
      <c r="IU470" s="223">
        <f t="shared" ca="1" si="1104"/>
        <v>-8.4058735164241414E-5</v>
      </c>
      <c r="IV470" s="223">
        <f t="shared" ca="1" si="1105"/>
        <v>1.9931051500429961E-6</v>
      </c>
      <c r="IW470" s="223">
        <f t="shared" ca="1" si="1106"/>
        <v>8.049815525454731E-5</v>
      </c>
      <c r="IX470" s="223">
        <f t="shared" ca="1" si="1107"/>
        <v>-1.4579892209958193E-4</v>
      </c>
      <c r="IY470" s="223">
        <f t="shared" ca="1" si="1108"/>
        <v>1.799641253603598E-4</v>
      </c>
      <c r="IZ470" s="223">
        <f t="shared" ca="1" si="1109"/>
        <v>-1.756977381309623E-4</v>
      </c>
      <c r="JA470" s="223">
        <f t="shared" ca="1" si="1110"/>
        <v>1.3391085336697005E-4</v>
      </c>
      <c r="JB470" s="223">
        <f t="shared" ca="1" si="1111"/>
        <v>-6.3527118711440285E-5</v>
      </c>
    </row>
    <row r="471" spans="2:262">
      <c r="B471" s="230">
        <v>110</v>
      </c>
      <c r="C471" s="229">
        <f t="shared" si="1112"/>
        <v>2.1484375000000015E-3</v>
      </c>
      <c r="D471" s="226">
        <f t="shared" ca="1" si="855"/>
        <v>57.874624910227084</v>
      </c>
      <c r="E471" s="225">
        <f ca="1">DL361</f>
        <v>-0.22537508977291998</v>
      </c>
      <c r="F471" s="224">
        <v>110</v>
      </c>
      <c r="G471" s="223">
        <f t="shared" ca="1" si="856"/>
        <v>3.2524015949072713E-5</v>
      </c>
      <c r="H471" s="223">
        <f t="shared" ca="1" si="857"/>
        <v>5.5206356081689904E-5</v>
      </c>
      <c r="I471" s="223">
        <f t="shared" ca="1" si="858"/>
        <v>-1.3233592556948859E-4</v>
      </c>
      <c r="J471" s="223">
        <f t="shared" ca="1" si="859"/>
        <v>1.8405416353910745E-4</v>
      </c>
      <c r="K471" s="223">
        <f t="shared" ca="1" si="860"/>
        <v>-2.0043006081880006E-4</v>
      </c>
      <c r="L471" s="223">
        <f t="shared" ca="1" si="861"/>
        <v>1.7831909446144431E-4</v>
      </c>
      <c r="M471" s="223">
        <f t="shared" ca="1" si="862"/>
        <v>-1.2196704348642702E-4</v>
      </c>
      <c r="N471" s="223">
        <f t="shared" ca="1" si="863"/>
        <v>4.2194708389858487E-5</v>
      </c>
      <c r="O471" s="223">
        <f t="shared" ca="1" si="864"/>
        <v>4.5679914264631024E-5</v>
      </c>
      <c r="P471" s="223">
        <f t="shared" ca="1" si="865"/>
        <v>-1.2478301520190506E-4</v>
      </c>
      <c r="Q471" s="223">
        <f t="shared" ca="1" si="866"/>
        <v>1.7992510514773302E-4</v>
      </c>
      <c r="R471" s="223">
        <f t="shared" ca="1" si="867"/>
        <v>-2.0051772203341566E-4</v>
      </c>
      <c r="S471" s="223">
        <f t="shared" ca="1" si="868"/>
        <v>1.8260664245168824E-4</v>
      </c>
      <c r="T471" s="223">
        <f t="shared" ca="1" si="869"/>
        <v>-1.2963117722567831E-4</v>
      </c>
      <c r="U471" s="223">
        <f t="shared" ca="1" si="870"/>
        <v>5.1763750082313195E-5</v>
      </c>
      <c r="V471" s="223">
        <f t="shared" ca="1" si="871"/>
        <v>3.6043425533020517E-5</v>
      </c>
      <c r="W471" s="223">
        <f t="shared" ca="1" si="872"/>
        <v>-1.1692949162099859E-4</v>
      </c>
      <c r="X471" s="223">
        <f t="shared" ca="1" si="873"/>
        <v>1.7536259141847965E-4</v>
      </c>
      <c r="Y471" s="223">
        <f t="shared" ca="1" si="874"/>
        <v>-2.0012231849237462E-4</v>
      </c>
      <c r="Z471" s="223">
        <f t="shared" ca="1" si="875"/>
        <v>1.8645427504581291E-4</v>
      </c>
      <c r="AA471" s="223">
        <f t="shared" ca="1" si="876"/>
        <v>-1.3698301810464232E-4</v>
      </c>
      <c r="AB471" s="223">
        <f t="shared" ca="1" si="877"/>
        <v>6.120808836684993E-5</v>
      </c>
      <c r="AC471" s="223">
        <f t="shared" ca="1" si="878"/>
        <v>2.6320105032270471E-5</v>
      </c>
      <c r="AD471" s="223">
        <f t="shared" ca="1" si="879"/>
        <v>-1.0879427465296267E-4</v>
      </c>
      <c r="AE471" s="223">
        <f t="shared" ca="1" si="880"/>
        <v>1.7037761384654986E-4</v>
      </c>
      <c r="AF471" s="223">
        <f t="shared" ca="1" si="881"/>
        <v>-1.9924480275744044E-4</v>
      </c>
      <c r="AG471" s="223">
        <f t="shared" ca="1" si="882"/>
        <v>1.8985272295988706E-4</v>
      </c>
      <c r="AH471" s="223">
        <f t="shared" ca="1" si="883"/>
        <v>-1.4400485489469793E-4</v>
      </c>
      <c r="AI471" s="223">
        <f t="shared" ca="1" si="884"/>
        <v>7.0504971005316911E-5</v>
      </c>
      <c r="AJ471" s="223">
        <f t="shared" ca="1" si="885"/>
        <v>1.6533377093127353E-5</v>
      </c>
      <c r="AK471" s="223">
        <f t="shared" ca="1" si="886"/>
        <v>-1.0039696274803596E-4</v>
      </c>
      <c r="AL471" s="223">
        <f t="shared" ca="1" si="887"/>
        <v>1.6498218167954799E-4</v>
      </c>
      <c r="AM471" s="223">
        <f t="shared" ca="1" si="888"/>
        <v>-1.9788728884088019E-4</v>
      </c>
      <c r="AN471" s="223">
        <f t="shared" ca="1" si="889"/>
        <v>1.9279379903521581E-4</v>
      </c>
      <c r="AO471" s="223">
        <f t="shared" ca="1" si="890"/>
        <v>-1.506797713759756E-4</v>
      </c>
      <c r="AP471" s="223">
        <f t="shared" ca="1" si="891"/>
        <v>7.9632000993124636E-5</v>
      </c>
      <c r="AQ471" s="223">
        <f t="shared" ca="1" si="892"/>
        <v>6.7068188004155039E-6</v>
      </c>
      <c r="AR471" s="223">
        <f t="shared" ca="1" si="893"/>
        <v>-9.175778576611386E-5</v>
      </c>
      <c r="AS471" s="223">
        <f t="shared" ca="1" si="894"/>
        <v>1.5918929298614772E-4</v>
      </c>
      <c r="AT471" s="223">
        <f t="shared" ca="1" si="895"/>
        <v>-1.9605304711262287E-4</v>
      </c>
      <c r="AU471" s="223">
        <f t="shared" ca="1" si="896"/>
        <v>1.952704179619264E-4</v>
      </c>
      <c r="AV471" s="223">
        <f t="shared" ca="1" si="897"/>
        <v>-1.5699168709001939E-4</v>
      </c>
      <c r="AW471" s="223">
        <f t="shared" ca="1" si="898"/>
        <v>8.8567190515600441E-5</v>
      </c>
      <c r="AX471" s="223">
        <f t="shared" ca="1" si="899"/>
        <v>-3.135896806234515E-6</v>
      </c>
      <c r="AY471" s="223">
        <f t="shared" ca="1" si="900"/>
        <v>-8.2897556241248445E-5</v>
      </c>
      <c r="AZ471" s="223">
        <f t="shared" ca="1" si="901"/>
        <v>1.5301290334260862E-4</v>
      </c>
      <c r="BA471" s="223">
        <f t="shared" ca="1" si="902"/>
        <v>-1.9374649642165255E-4</v>
      </c>
      <c r="BB471" s="223">
        <f t="shared" ca="1" si="903"/>
        <v>1.9727661334809868E-4</v>
      </c>
      <c r="BC471" s="223">
        <f t="shared" ca="1" si="904"/>
        <v>-1.6292539607901728E-4</v>
      </c>
      <c r="BD471" s="223">
        <f t="shared" ca="1" si="905"/>
        <v>9.7289013918556991E-5</v>
      </c>
      <c r="BE471" s="223">
        <f t="shared" ca="1" si="906"/>
        <v>-1.2971057762809017E-5</v>
      </c>
      <c r="BF471" s="223">
        <f t="shared" ca="1" si="907"/>
        <v>-7.3837619242426831E-5</v>
      </c>
      <c r="BG471" s="223">
        <f t="shared" ca="1" si="908"/>
        <v>1.4646789221256778E-4</v>
      </c>
      <c r="BH471" s="223">
        <f t="shared" ca="1" si="909"/>
        <v>-1.9097319345061278E-4</v>
      </c>
      <c r="BI471" s="223">
        <f t="shared" ca="1" si="910"/>
        <v>1.9880755209332425E-4</v>
      </c>
      <c r="BJ471" s="223">
        <f t="shared" ca="1" si="911"/>
        <v>-1.6846660351827982E-4</v>
      </c>
      <c r="BK471" s="223">
        <f t="shared" ca="1" si="912"/>
        <v>1.0577645956547001E-4</v>
      </c>
      <c r="BL471" s="223">
        <f t="shared" ca="1" si="913"/>
        <v>-2.2774970305099596E-5</v>
      </c>
      <c r="BM471" s="223">
        <f t="shared" ca="1" si="914"/>
        <v>-6.4599800951441221E-5</v>
      </c>
      <c r="BN471" s="223">
        <f t="shared" ca="1" si="915"/>
        <v>1.3957002710111659E-4</v>
      </c>
      <c r="BO471" s="223">
        <f t="shared" ca="1" si="916"/>
        <v>-1.8773981932927513E-4</v>
      </c>
      <c r="BP471" s="223">
        <f t="shared" ca="1" si="917"/>
        <v>1.9985954603207211E-4</v>
      </c>
      <c r="BQ471" s="223">
        <f t="shared" ca="1" si="918"/>
        <v>-1.7360196015373514E-4</v>
      </c>
      <c r="BR471" s="223">
        <f t="shared" ca="1" si="919"/>
        <v>1.1400908045636625E-4</v>
      </c>
      <c r="BS471" s="223">
        <f t="shared" ca="1" si="920"/>
        <v>-3.2524015949073404E-5</v>
      </c>
      <c r="BT471" s="223">
        <f t="shared" ca="1" si="921"/>
        <v>-5.5206356081689348E-5</v>
      </c>
      <c r="BU471" s="223">
        <f t="shared" ca="1" si="922"/>
        <v>1.3233592556948827E-4</v>
      </c>
      <c r="BV471" s="223">
        <f t="shared" ca="1" si="923"/>
        <v>-1.8405416353910726E-4</v>
      </c>
      <c r="BW471" s="223">
        <f t="shared" ca="1" si="924"/>
        <v>2.0043006081880006E-4</v>
      </c>
      <c r="BX471" s="223">
        <f t="shared" ca="1" si="925"/>
        <v>-1.7831909446144433E-4</v>
      </c>
      <c r="BY471" s="223">
        <f t="shared" ca="1" si="926"/>
        <v>1.2196704348642706E-4</v>
      </c>
      <c r="BZ471" s="223">
        <f t="shared" ca="1" si="927"/>
        <v>-4.2194708389858542E-5</v>
      </c>
      <c r="CA471" s="223">
        <f t="shared" ca="1" si="928"/>
        <v>-4.5679914264630956E-5</v>
      </c>
      <c r="CB471" s="223">
        <f t="shared" ca="1" si="929"/>
        <v>1.24783015201905E-4</v>
      </c>
      <c r="CC471" s="223">
        <f t="shared" ca="1" si="930"/>
        <v>-1.7992510514773299E-4</v>
      </c>
      <c r="CD471" s="223">
        <f t="shared" ca="1" si="931"/>
        <v>2.0051772203341563E-4</v>
      </c>
      <c r="CE471" s="223">
        <f t="shared" ca="1" si="932"/>
        <v>-1.8260664245168797E-4</v>
      </c>
      <c r="CF471" s="223">
        <f t="shared" ca="1" si="933"/>
        <v>1.2963117722567782E-4</v>
      </c>
      <c r="CG471" s="223">
        <f t="shared" ca="1" si="934"/>
        <v>-5.1763750082312579E-5</v>
      </c>
      <c r="CH471" s="223">
        <f t="shared" ca="1" si="935"/>
        <v>-3.6043425533021167E-5</v>
      </c>
      <c r="CI471" s="223">
        <f t="shared" ca="1" si="936"/>
        <v>1.1692949162099911E-4</v>
      </c>
      <c r="CJ471" s="223">
        <f t="shared" ca="1" si="937"/>
        <v>-1.7536259141847995E-4</v>
      </c>
      <c r="CK471" s="223">
        <f t="shared" ca="1" si="938"/>
        <v>2.0012231849237465E-4</v>
      </c>
      <c r="CL471" s="223">
        <f t="shared" ca="1" si="939"/>
        <v>-1.8645427504581266E-4</v>
      </c>
      <c r="CM471" s="223">
        <f t="shared" ca="1" si="940"/>
        <v>1.3698301810464184E-4</v>
      </c>
      <c r="CN471" s="223">
        <f t="shared" ca="1" si="941"/>
        <v>-6.120808836684932E-5</v>
      </c>
      <c r="CO471" s="223">
        <f t="shared" ca="1" si="942"/>
        <v>-2.6320105032271108E-5</v>
      </c>
      <c r="CP471" s="223">
        <f t="shared" ca="1" si="943"/>
        <v>1.0879427465296441E-4</v>
      </c>
      <c r="CQ471" s="223">
        <f t="shared" ca="1" si="944"/>
        <v>-1.7037761384655091E-4</v>
      </c>
      <c r="CR471" s="223">
        <f t="shared" ca="1" si="945"/>
        <v>1.9924480275744066E-4</v>
      </c>
      <c r="CS471" s="223">
        <f t="shared" ca="1" si="946"/>
        <v>-1.8985272295988636E-4</v>
      </c>
      <c r="CT471" s="223">
        <f t="shared" ca="1" si="947"/>
        <v>1.4400485489469647E-4</v>
      </c>
      <c r="CU471" s="223">
        <f t="shared" ca="1" si="948"/>
        <v>-7.0504971005314973E-5</v>
      </c>
      <c r="CV471" s="223">
        <f t="shared" ca="1" si="949"/>
        <v>-1.6533377093129413E-5</v>
      </c>
      <c r="CW471" s="223">
        <f t="shared" ca="1" si="950"/>
        <v>1.0039696274803775E-4</v>
      </c>
      <c r="CX471" s="223">
        <f t="shared" ca="1" si="951"/>
        <v>-1.6498218167954591E-4</v>
      </c>
      <c r="CY471" s="223">
        <f t="shared" ca="1" si="952"/>
        <v>1.9788728884088052E-4</v>
      </c>
      <c r="CZ471" s="223">
        <f t="shared" ca="1" si="953"/>
        <v>-1.9279379903521681E-4</v>
      </c>
      <c r="DA471" s="223">
        <f t="shared" ca="1" si="954"/>
        <v>1.5067977137597424E-4</v>
      </c>
      <c r="DB471" s="223">
        <f t="shared" ca="1" si="955"/>
        <v>-7.9632000993127969E-5</v>
      </c>
      <c r="DC471" s="223">
        <f t="shared" ca="1" si="956"/>
        <v>-6.7068188004175503E-6</v>
      </c>
      <c r="DD471" s="223">
        <f t="shared" ca="1" si="957"/>
        <v>9.1757785766110635E-5</v>
      </c>
      <c r="DE471" s="223">
        <f t="shared" ca="1" si="958"/>
        <v>-1.59189292986149E-4</v>
      </c>
      <c r="DF471" s="223">
        <f t="shared" ca="1" si="959"/>
        <v>1.9605304711262214E-4</v>
      </c>
      <c r="DG471" s="223">
        <f t="shared" ca="1" si="960"/>
        <v>-1.9527041796192591E-4</v>
      </c>
      <c r="DH471" s="223">
        <f t="shared" ca="1" si="961"/>
        <v>1.5699168709002164E-4</v>
      </c>
      <c r="DI471" s="223">
        <f t="shared" ca="1" si="962"/>
        <v>-8.8567190515598585E-5</v>
      </c>
      <c r="DJ471" s="223">
        <f t="shared" ca="1" si="963"/>
        <v>3.1358968062381606E-6</v>
      </c>
      <c r="DK471" s="223">
        <f t="shared" ca="1" si="964"/>
        <v>8.2897556241250315E-5</v>
      </c>
      <c r="DL471" s="223">
        <f t="shared" ca="1" si="965"/>
        <v>-1.5301290334260626E-4</v>
      </c>
      <c r="DM471" s="223">
        <f t="shared" ca="1" si="966"/>
        <v>1.9374649642165309E-4</v>
      </c>
      <c r="DN471" s="223">
        <f t="shared" ca="1" si="967"/>
        <v>-1.9727661334809885E-4</v>
      </c>
      <c r="DO471" s="223">
        <f t="shared" ca="1" si="968"/>
        <v>1.6292539607901444E-4</v>
      </c>
      <c r="DP471" s="223">
        <f t="shared" ca="1" si="969"/>
        <v>-9.7289013918557682E-5</v>
      </c>
      <c r="DQ471" s="223">
        <f t="shared" ca="1" si="970"/>
        <v>1.2971057762804124E-5</v>
      </c>
      <c r="DR471" s="223">
        <f t="shared" ca="1" si="971"/>
        <v>7.3837619242426099E-5</v>
      </c>
      <c r="DS471" s="223">
        <f t="shared" ca="1" si="972"/>
        <v>-1.4646789221257114E-4</v>
      </c>
      <c r="DT471" s="223">
        <f t="shared" ca="1" si="973"/>
        <v>1.9097319345061256E-4</v>
      </c>
      <c r="DU471" s="223">
        <f t="shared" ca="1" si="974"/>
        <v>-1.9880755209332362E-4</v>
      </c>
      <c r="DV471" s="223">
        <f t="shared" ca="1" si="975"/>
        <v>1.6846660351828026E-4</v>
      </c>
      <c r="DW471" s="223">
        <f t="shared" ca="1" si="976"/>
        <v>-1.0577645956546584E-4</v>
      </c>
      <c r="DX471" s="223">
        <f t="shared" ca="1" si="977"/>
        <v>2.2774970305100383E-5</v>
      </c>
      <c r="DY471" s="223">
        <f t="shared" ca="1" si="978"/>
        <v>6.459980095144587E-5</v>
      </c>
      <c r="DZ471" s="223">
        <f t="shared" ca="1" si="979"/>
        <v>-1.3957002710111602E-4</v>
      </c>
      <c r="EA471" s="223">
        <f t="shared" ca="1" si="980"/>
        <v>1.8773981932927687E-4</v>
      </c>
      <c r="EB471" s="223">
        <f t="shared" ca="1" si="981"/>
        <v>-1.9985954603207219E-4</v>
      </c>
      <c r="EC471" s="223">
        <f t="shared" ca="1" si="982"/>
        <v>1.7360196015373268E-4</v>
      </c>
      <c r="ED471" s="223">
        <f t="shared" ca="1" si="983"/>
        <v>-1.1400908045636688E-4</v>
      </c>
      <c r="EE471" s="223">
        <f t="shared" ca="1" si="984"/>
        <v>3.2524015949079801E-5</v>
      </c>
      <c r="EF471" s="223">
        <f t="shared" ca="1" si="985"/>
        <v>5.5206356081688562E-5</v>
      </c>
      <c r="EG471" s="223">
        <f t="shared" ca="1" si="986"/>
        <v>-1.3233592556948339E-4</v>
      </c>
      <c r="EH471" s="223">
        <f t="shared" ca="1" si="987"/>
        <v>1.8405416353910694E-4</v>
      </c>
      <c r="EI471" s="223">
        <f t="shared" ca="1" si="988"/>
        <v>-2.0043006081880028E-4</v>
      </c>
      <c r="EJ471" s="223">
        <f t="shared" ca="1" si="989"/>
        <v>1.7831909446144471E-4</v>
      </c>
      <c r="EK471" s="223">
        <f t="shared" ca="1" si="990"/>
        <v>-1.2196704348643221E-4</v>
      </c>
      <c r="EL471" s="223">
        <f t="shared" ca="1" si="991"/>
        <v>4.2194708389859341E-5</v>
      </c>
      <c r="EM471" s="223">
        <f t="shared" ca="1" si="992"/>
        <v>4.5679914264624641E-5</v>
      </c>
      <c r="EN471" s="223">
        <f t="shared" ca="1" si="993"/>
        <v>-1.2478301520190438E-4</v>
      </c>
      <c r="EO471" s="223">
        <f t="shared" ca="1" si="994"/>
        <v>1.7992510514773012E-4</v>
      </c>
      <c r="EP471" s="223">
        <f t="shared" ca="1" si="995"/>
        <v>-2.0051772203341563E-4</v>
      </c>
      <c r="EQ471" s="223">
        <f t="shared" ca="1" si="996"/>
        <v>1.8260664245169065E-4</v>
      </c>
      <c r="ER471" s="223">
        <f t="shared" ca="1" si="997"/>
        <v>-1.2963117722567842E-4</v>
      </c>
      <c r="ES471" s="223">
        <f t="shared" ca="1" si="998"/>
        <v>5.1763750082318853E-5</v>
      </c>
      <c r="ET471" s="223">
        <f t="shared" ca="1" si="999"/>
        <v>3.6043425533020408E-5</v>
      </c>
      <c r="EU471" s="223">
        <f t="shared" ca="1" si="1000"/>
        <v>-1.1692949162099382E-4</v>
      </c>
      <c r="EV471" s="223">
        <f t="shared" ca="1" si="1001"/>
        <v>1.7536259141847957E-4</v>
      </c>
      <c r="EW471" s="223">
        <f t="shared" ca="1" si="1002"/>
        <v>-2.0012231849237424E-4</v>
      </c>
      <c r="EX471" s="223">
        <f t="shared" ca="1" si="1003"/>
        <v>1.8645427504581296E-4</v>
      </c>
      <c r="EY471" s="223">
        <f t="shared" ca="1" si="1004"/>
        <v>-1.3698301810464655E-4</v>
      </c>
      <c r="EZ471" s="223">
        <f t="shared" ca="1" si="1005"/>
        <v>6.1208088366850066E-5</v>
      </c>
      <c r="FA471" s="223">
        <f t="shared" ca="1" si="1006"/>
        <v>2.6320105032264684E-5</v>
      </c>
      <c r="FB471" s="223">
        <f t="shared" ca="1" si="1007"/>
        <v>-1.0879427465296375E-4</v>
      </c>
      <c r="FC471" s="223">
        <f t="shared" ca="1" si="1008"/>
        <v>1.7037761384654753E-4</v>
      </c>
      <c r="FD471" s="223">
        <f t="shared" ca="1" si="1009"/>
        <v>-1.9924480275744058E-4</v>
      </c>
      <c r="FE471" s="223">
        <f t="shared" ca="1" si="1010"/>
        <v>1.8985272295988847E-4</v>
      </c>
      <c r="FF471" s="223">
        <f t="shared" ca="1" si="1011"/>
        <v>-1.4400485489469701E-4</v>
      </c>
      <c r="FG471" s="223">
        <f t="shared" ca="1" si="1012"/>
        <v>7.0504971005321045E-5</v>
      </c>
      <c r="FH471" s="223">
        <f t="shared" ca="1" si="1013"/>
        <v>1.65333770931286E-5</v>
      </c>
      <c r="FI471" s="223">
        <f t="shared" ca="1" si="1014"/>
        <v>-1.0039696274803211E-4</v>
      </c>
      <c r="FJ471" s="223">
        <f t="shared" ca="1" si="1015"/>
        <v>1.6498218167954872E-4</v>
      </c>
      <c r="FK471" s="223">
        <f t="shared" ca="1" si="1016"/>
        <v>-1.9788728884087943E-4</v>
      </c>
      <c r="FL471" s="223">
        <f t="shared" ca="1" si="1017"/>
        <v>1.9279379903521546E-4</v>
      </c>
      <c r="FM471" s="223">
        <f t="shared" ca="1" si="1018"/>
        <v>-1.5067977137597853E-4</v>
      </c>
      <c r="FN471" s="223">
        <f t="shared" ca="1" si="1019"/>
        <v>7.963200099312347E-5</v>
      </c>
      <c r="FO471" s="223">
        <f t="shared" ca="1" si="1020"/>
        <v>6.7068188004110722E-6</v>
      </c>
      <c r="FP471" s="223">
        <f t="shared" ca="1" si="1021"/>
        <v>-9.1757785766114985E-5</v>
      </c>
      <c r="FQ471" s="223">
        <f t="shared" ca="1" si="1022"/>
        <v>1.5918929298614504E-4</v>
      </c>
      <c r="FR471" s="223">
        <f t="shared" ca="1" si="1023"/>
        <v>-1.9605304711262314E-4</v>
      </c>
      <c r="FS471" s="223">
        <f t="shared" ca="1" si="1024"/>
        <v>1.9527041796192738E-4</v>
      </c>
      <c r="FT471" s="223">
        <f t="shared" ca="1" si="1025"/>
        <v>-1.569916870900186E-4</v>
      </c>
      <c r="FU471" s="223">
        <f t="shared" ca="1" si="1026"/>
        <v>8.8567190515604399E-5</v>
      </c>
      <c r="FV471" s="223">
        <f t="shared" ca="1" si="1027"/>
        <v>-3.1358968062332411E-6</v>
      </c>
      <c r="FW471" s="223">
        <f t="shared" ca="1" si="1028"/>
        <v>-8.2897556241244379E-5</v>
      </c>
      <c r="FX471" s="223">
        <f t="shared" ca="1" si="1029"/>
        <v>1.5301290334260941E-4</v>
      </c>
      <c r="FY471" s="223">
        <f t="shared" ca="1" si="1030"/>
        <v>-1.9374649642165141E-4</v>
      </c>
      <c r="FZ471" s="223">
        <f t="shared" ca="1" si="1031"/>
        <v>1.9727661334809792E-4</v>
      </c>
      <c r="GA471" s="223">
        <f t="shared" ca="1" si="1032"/>
        <v>-1.6292539607901821E-4</v>
      </c>
      <c r="GB471" s="223">
        <f t="shared" ca="1" si="1033"/>
        <v>9.7289013918553372E-5</v>
      </c>
      <c r="GC471" s="223">
        <f t="shared" ca="1" si="1034"/>
        <v>-1.2971057762810589E-5</v>
      </c>
      <c r="GD471" s="223">
        <f t="shared" ca="1" si="1035"/>
        <v>-7.383761924243068E-5</v>
      </c>
      <c r="GE471" s="223">
        <f t="shared" ca="1" si="1036"/>
        <v>1.4646789221256672E-4</v>
      </c>
      <c r="GF471" s="223">
        <f t="shared" ca="1" si="1037"/>
        <v>-1.9097319345061405E-4</v>
      </c>
      <c r="GG471" s="223">
        <f t="shared" ca="1" si="1038"/>
        <v>1.9880755209332446E-4</v>
      </c>
      <c r="GH471" s="223">
        <f t="shared" ca="1" si="1039"/>
        <v>-1.684666035182776E-4</v>
      </c>
      <c r="GI471" s="223">
        <f t="shared" ca="1" si="1040"/>
        <v>1.0577645956547136E-4</v>
      </c>
      <c r="GJ471" s="223">
        <f t="shared" ca="1" si="1041"/>
        <v>-2.2774970305095504E-5</v>
      </c>
      <c r="GK471" s="223">
        <f t="shared" ca="1" si="1042"/>
        <v>-6.4599800951439744E-5</v>
      </c>
      <c r="GL471" s="223">
        <f t="shared" ca="1" si="1043"/>
        <v>1.3957002710111955E-4</v>
      </c>
      <c r="GM471" s="223">
        <f t="shared" ca="1" si="1044"/>
        <v>-1.8773981932927456E-4</v>
      </c>
      <c r="GN471" s="223">
        <f t="shared" ca="1" si="1045"/>
        <v>1.9985954603207181E-4</v>
      </c>
      <c r="GO471" s="223">
        <f t="shared" ca="1" si="1046"/>
        <v>-1.7360196015373593E-4</v>
      </c>
      <c r="GP471" s="223">
        <f t="shared" ca="1" si="1047"/>
        <v>1.1400908045637222E-4</v>
      </c>
      <c r="GQ471" s="223">
        <f t="shared" ca="1" si="1048"/>
        <v>-3.2524015949086211E-5</v>
      </c>
      <c r="GR471" s="223">
        <f t="shared" ca="1" si="1049"/>
        <v>-5.5206356081693292E-5</v>
      </c>
      <c r="GS471" s="223">
        <f t="shared" ca="1" si="1050"/>
        <v>1.323359255694871E-4</v>
      </c>
      <c r="GT471" s="223">
        <f t="shared" ca="1" si="1051"/>
        <v>-1.8405416353910436E-4</v>
      </c>
      <c r="GU471" s="223">
        <f t="shared" ca="1" si="1052"/>
        <v>2.0043006081880052E-4</v>
      </c>
      <c r="GV471" s="223">
        <f t="shared" ca="1" si="1053"/>
        <v>-1.7831909446144244E-4</v>
      </c>
      <c r="GW471" s="223">
        <f t="shared" ca="1" si="1054"/>
        <v>1.219670434864283E-4</v>
      </c>
      <c r="GX471" s="223">
        <f t="shared" ca="1" si="1055"/>
        <v>-4.2194708389865657E-5</v>
      </c>
      <c r="GY471" s="223">
        <f t="shared" ca="1" si="1056"/>
        <v>-4.5679914264618339E-5</v>
      </c>
      <c r="GZ471" s="223">
        <f t="shared" ca="1" si="1057"/>
        <v>1.2478301520190826E-4</v>
      </c>
      <c r="HA471" s="223">
        <f t="shared" ca="1" si="1058"/>
        <v>-1.7992510514773229E-4</v>
      </c>
      <c r="HB471" s="223">
        <f t="shared" ca="1" si="1059"/>
        <v>2.0051772203341552E-4</v>
      </c>
      <c r="HC471" s="223">
        <f t="shared" ca="1" si="1060"/>
        <v>-1.8260664245169333E-4</v>
      </c>
      <c r="HD471" s="223">
        <f t="shared" ca="1" si="1061"/>
        <v>1.2963117722567465E-4</v>
      </c>
      <c r="HE471" s="223">
        <f t="shared" ca="1" si="1062"/>
        <v>-5.176375008231411E-5</v>
      </c>
      <c r="HF471" s="223">
        <f t="shared" ca="1" si="1063"/>
        <v>-3.6043425533014011E-5</v>
      </c>
      <c r="HG471" s="223">
        <f t="shared" ca="1" si="1064"/>
        <v>1.1692949162098857E-4</v>
      </c>
      <c r="HH471" s="223">
        <f t="shared" ca="1" si="1065"/>
        <v>-1.7536259141848196E-4</v>
      </c>
      <c r="HI471" s="223">
        <f t="shared" ca="1" si="1066"/>
        <v>2.0012231849237454E-4</v>
      </c>
      <c r="HJ471" s="223">
        <f t="shared" ca="1" si="1067"/>
        <v>-1.8645427504581535E-4</v>
      </c>
      <c r="HK471" s="223">
        <f t="shared" ca="1" si="1068"/>
        <v>1.3698301810465132E-4</v>
      </c>
      <c r="HL471" s="223">
        <f t="shared" ca="1" si="1069"/>
        <v>-6.120808836684539E-5</v>
      </c>
      <c r="HM471" s="223">
        <f t="shared" ca="1" si="1070"/>
        <v>-2.6320105032269549E-5</v>
      </c>
      <c r="HN471" s="223">
        <f t="shared" ca="1" si="1071"/>
        <v>1.0879427465295831E-4</v>
      </c>
      <c r="HO471" s="223">
        <f t="shared" ca="1" si="1072"/>
        <v>-1.7037761384654408E-4</v>
      </c>
      <c r="HP471" s="223">
        <f t="shared" ca="1" si="1073"/>
        <v>1.9924480275744115E-4</v>
      </c>
      <c r="HQ471" s="223">
        <f t="shared" ca="1" si="1074"/>
        <v>-1.898527229598869E-4</v>
      </c>
      <c r="HR471" s="223">
        <f t="shared" ca="1" si="1075"/>
        <v>1.4400485489470154E-4</v>
      </c>
      <c r="HS471" s="223">
        <f t="shared" ca="1" si="1076"/>
        <v>-7.0504971005327103E-5</v>
      </c>
      <c r="HT471" s="223">
        <f t="shared" ca="1" si="1077"/>
        <v>-1.6533377093133519E-5</v>
      </c>
      <c r="HU471" s="223">
        <f t="shared" ca="1" si="1078"/>
        <v>1.0039696274803637E-4</v>
      </c>
      <c r="HV471" s="223">
        <f t="shared" ca="1" si="1079"/>
        <v>-1.6498218167954504E-4</v>
      </c>
      <c r="HW471" s="223">
        <f t="shared" ca="1" si="1080"/>
        <v>1.978872888408784E-4</v>
      </c>
      <c r="HX471" s="223">
        <f t="shared" ca="1" si="1081"/>
        <v>-1.927937990352141E-4</v>
      </c>
      <c r="HY471" s="223">
        <f t="shared" ca="1" si="1082"/>
        <v>1.5067977137597527E-4</v>
      </c>
      <c r="HZ471" s="223">
        <f t="shared" ca="1" si="1083"/>
        <v>-7.9632000993129406E-5</v>
      </c>
      <c r="IA471" s="223">
        <f t="shared" ca="1" si="1084"/>
        <v>-6.7068188004045941E-6</v>
      </c>
      <c r="IB471" s="223">
        <f t="shared" ca="1" si="1085"/>
        <v>9.175778576611939E-5</v>
      </c>
      <c r="IC471" s="223">
        <f t="shared" ca="1" si="1086"/>
        <v>-1.5918929298614802E-4</v>
      </c>
      <c r="ID471" s="223">
        <f t="shared" ca="1" si="1087"/>
        <v>1.9605304711262179E-4</v>
      </c>
      <c r="IE471" s="223">
        <f t="shared" ca="1" si="1088"/>
        <v>6.4666969329634186E-5</v>
      </c>
      <c r="IF471" s="223">
        <f t="shared" ca="1" si="1089"/>
        <v>1.5699168709001554E-4</v>
      </c>
      <c r="IG471" s="223">
        <f t="shared" ca="1" si="1090"/>
        <v>-8.8567190515599981E-5</v>
      </c>
      <c r="IH471" s="223">
        <f t="shared" ca="1" si="1091"/>
        <v>3.1358968062397192E-6</v>
      </c>
      <c r="II471" s="223">
        <f t="shared" ca="1" si="1092"/>
        <v>8.2897556241238524E-5</v>
      </c>
      <c r="IJ471" s="223">
        <f t="shared" ca="1" si="1093"/>
        <v>-1.530129033426126E-4</v>
      </c>
      <c r="IK471" s="223">
        <f t="shared" ca="1" si="1094"/>
        <v>1.9374649642165268E-4</v>
      </c>
      <c r="IL471" s="223">
        <f t="shared" ca="1" si="1095"/>
        <v>-1.9727661334809912E-4</v>
      </c>
      <c r="IM471" s="223">
        <f t="shared" ca="1" si="1096"/>
        <v>1.62925396079022E-4</v>
      </c>
      <c r="IN471" s="223">
        <f t="shared" ca="1" si="1097"/>
        <v>-9.728901391854909E-5</v>
      </c>
      <c r="IO471" s="223">
        <f t="shared" ca="1" si="1098"/>
        <v>1.2971057762805683E-5</v>
      </c>
      <c r="IP471" s="223">
        <f t="shared" ca="1" si="1099"/>
        <v>7.3837619242424663E-5</v>
      </c>
      <c r="IQ471" s="223">
        <f t="shared" ca="1" si="1100"/>
        <v>-1.4646789221256227E-4</v>
      </c>
      <c r="IR471" s="223">
        <f t="shared" ca="1" si="1101"/>
        <v>1.9097319345061557E-4</v>
      </c>
      <c r="IS471" s="223">
        <f t="shared" ca="1" si="1102"/>
        <v>-1.9880755209332381E-4</v>
      </c>
      <c r="IT471" s="223">
        <f t="shared" ca="1" si="1103"/>
        <v>1.6846660351828112E-4</v>
      </c>
      <c r="IU471" s="223">
        <f t="shared" ca="1" si="1104"/>
        <v>-1.0577645956547687E-4</v>
      </c>
      <c r="IV471" s="223">
        <f t="shared" ca="1" si="1105"/>
        <v>2.2774970305090611E-5</v>
      </c>
      <c r="IW471" s="223">
        <f t="shared" ca="1" si="1106"/>
        <v>6.4599800951444392E-5</v>
      </c>
      <c r="IX471" s="223">
        <f t="shared" ca="1" si="1107"/>
        <v>-1.3957002710111488E-4</v>
      </c>
      <c r="IY471" s="223">
        <f t="shared" ca="1" si="1108"/>
        <v>1.8773981932927229E-4</v>
      </c>
      <c r="IZ471" s="223">
        <f t="shared" ca="1" si="1109"/>
        <v>-1.9985954603207138E-4</v>
      </c>
      <c r="JA471" s="223">
        <f t="shared" ca="1" si="1110"/>
        <v>1.7360196015373349E-4</v>
      </c>
      <c r="JB471" s="223">
        <f t="shared" ca="1" si="1111"/>
        <v>-1.1400908045636818E-4</v>
      </c>
    </row>
    <row r="472" spans="2:262">
      <c r="B472" s="230">
        <v>111</v>
      </c>
      <c r="C472" s="229">
        <f t="shared" si="1112"/>
        <v>2.1679687500000015E-3</v>
      </c>
      <c r="D472" s="226">
        <f t="shared" ca="1" si="855"/>
        <v>57.877771842942764</v>
      </c>
      <c r="E472" s="225">
        <f ca="1">DM361</f>
        <v>-0.22222815705724053</v>
      </c>
      <c r="F472" s="224">
        <v>111</v>
      </c>
      <c r="G472" s="223">
        <f t="shared" ca="1" si="856"/>
        <v>1.1399766211434842E-4</v>
      </c>
      <c r="H472" s="223">
        <f t="shared" ca="1" si="857"/>
        <v>4.6628291879039846E-5</v>
      </c>
      <c r="I472" s="223">
        <f t="shared" ca="1" si="858"/>
        <v>-1.9925374076956839E-4</v>
      </c>
      <c r="J472" s="223">
        <f t="shared" ca="1" si="859"/>
        <v>3.1769113546488344E-4</v>
      </c>
      <c r="K472" s="223">
        <f t="shared" ca="1" si="860"/>
        <v>-3.8161892991548838E-4</v>
      </c>
      <c r="L472" s="223">
        <f t="shared" ca="1" si="861"/>
        <v>3.8006836191487937E-4</v>
      </c>
      <c r="M472" s="223">
        <f t="shared" ca="1" si="862"/>
        <v>-3.1330547867819793E-4</v>
      </c>
      <c r="N472" s="223">
        <f t="shared" ca="1" si="863"/>
        <v>1.927854883310661E-4</v>
      </c>
      <c r="O472" s="223">
        <f t="shared" ca="1" si="864"/>
        <v>-3.9187269702461471E-5</v>
      </c>
      <c r="P472" s="223">
        <f t="shared" ca="1" si="865"/>
        <v>-1.211347198083135E-4</v>
      </c>
      <c r="Q472" s="223">
        <f t="shared" ca="1" si="866"/>
        <v>2.6067235490881055E-4</v>
      </c>
      <c r="R472" s="223">
        <f t="shared" ca="1" si="867"/>
        <v>-3.5548369999138167E-4</v>
      </c>
      <c r="S472" s="223">
        <f t="shared" ca="1" si="868"/>
        <v>3.8930097814260552E-4</v>
      </c>
      <c r="T472" s="223">
        <f t="shared" ca="1" si="869"/>
        <v>-3.5632180425441284E-4</v>
      </c>
      <c r="U472" s="223">
        <f t="shared" ca="1" si="870"/>
        <v>2.622047610959291E-4</v>
      </c>
      <c r="V472" s="223">
        <f t="shared" ca="1" si="871"/>
        <v>-1.2309849691721273E-4</v>
      </c>
      <c r="W472" s="223">
        <f t="shared" ca="1" si="872"/>
        <v>-3.7129067507615142E-5</v>
      </c>
      <c r="X472" s="223">
        <f t="shared" ca="1" si="873"/>
        <v>1.9098600838848869E-4</v>
      </c>
      <c r="Y472" s="223">
        <f t="shared" ca="1" si="874"/>
        <v>-3.1207347663564784E-4</v>
      </c>
      <c r="Z472" s="223">
        <f t="shared" ca="1" si="875"/>
        <v>3.7961522528476608E-4</v>
      </c>
      <c r="AA472" s="223">
        <f t="shared" ca="1" si="876"/>
        <v>-3.8202240810220577E-4</v>
      </c>
      <c r="AB472" s="223">
        <f t="shared" ca="1" si="877"/>
        <v>3.1888199948401804E-4</v>
      </c>
      <c r="AC472" s="223">
        <f t="shared" ca="1" si="878"/>
        <v>-2.0102766159086984E-4</v>
      </c>
      <c r="AD472" s="223">
        <f t="shared" ca="1" si="879"/>
        <v>4.8680899301261905E-5</v>
      </c>
      <c r="AE472" s="223">
        <f t="shared" ca="1" si="880"/>
        <v>1.1201855547559778E-4</v>
      </c>
      <c r="AF472" s="223">
        <f t="shared" ca="1" si="881"/>
        <v>-2.5349781177247941E-4</v>
      </c>
      <c r="AG472" s="223">
        <f t="shared" ca="1" si="882"/>
        <v>3.5148178966819862E-4</v>
      </c>
      <c r="AH472" s="223">
        <f t="shared" ca="1" si="883"/>
        <v>-3.8915835036112847E-4</v>
      </c>
      <c r="AI472" s="223">
        <f t="shared" ca="1" si="884"/>
        <v>3.6006293115907245E-4</v>
      </c>
      <c r="AJ472" s="223">
        <f t="shared" ca="1" si="885"/>
        <v>-2.6918773830453762E-4</v>
      </c>
      <c r="AK472" s="223">
        <f t="shared" ca="1" si="886"/>
        <v>1.3212518178848262E-4</v>
      </c>
      <c r="AL472" s="223">
        <f t="shared" ca="1" si="887"/>
        <v>2.7607477974270889E-5</v>
      </c>
      <c r="AM472" s="223">
        <f t="shared" ca="1" si="888"/>
        <v>-1.8260323317738022E-4</v>
      </c>
      <c r="AN472" s="223">
        <f t="shared" ca="1" si="889"/>
        <v>3.062678364132647E-4</v>
      </c>
      <c r="AO472" s="223">
        <f t="shared" ca="1" si="890"/>
        <v>-3.7738285463705947E-4</v>
      </c>
      <c r="AP472" s="223">
        <f t="shared" ca="1" si="891"/>
        <v>3.8374633827562943E-4</v>
      </c>
      <c r="AQ472" s="223">
        <f t="shared" ca="1" si="892"/>
        <v>-3.2426643769711507E-4</v>
      </c>
      <c r="AR472" s="223">
        <f t="shared" ca="1" si="893"/>
        <v>2.0914874330423854E-4</v>
      </c>
      <c r="AS472" s="223">
        <f t="shared" ca="1" si="894"/>
        <v>-5.8145205346622091E-5</v>
      </c>
      <c r="AT472" s="223">
        <f t="shared" ca="1" si="895"/>
        <v>-1.0283491535370453E-4</v>
      </c>
      <c r="AU472" s="223">
        <f t="shared" ca="1" si="896"/>
        <v>2.4617057103322915E-4</v>
      </c>
      <c r="AV472" s="223">
        <f t="shared" ca="1" si="897"/>
        <v>-3.4726815985767253E-4</v>
      </c>
      <c r="AW472" s="223">
        <f t="shared" ca="1" si="898"/>
        <v>3.8878130814096212E-4</v>
      </c>
      <c r="AX472" s="223">
        <f t="shared" ca="1" si="899"/>
        <v>-3.6358716961762416E-4</v>
      </c>
      <c r="AY472" s="223">
        <f t="shared" ca="1" si="900"/>
        <v>2.760085668851713E-4</v>
      </c>
      <c r="AZ472" s="223">
        <f t="shared" ca="1" si="901"/>
        <v>-1.4107227939072443E-4</v>
      </c>
      <c r="BA472" s="223">
        <f t="shared" ca="1" si="902"/>
        <v>-1.8069258728502225E-5</v>
      </c>
      <c r="BB472" s="223">
        <f t="shared" ca="1" si="903"/>
        <v>1.7411046460658524E-4</v>
      </c>
      <c r="BC472" s="223">
        <f t="shared" ca="1" si="904"/>
        <v>-3.0027771189831807E-4</v>
      </c>
      <c r="BD472" s="223">
        <f t="shared" ca="1" si="905"/>
        <v>3.7492316266897474E-4</v>
      </c>
      <c r="BE472" s="223">
        <f t="shared" ca="1" si="906"/>
        <v>-3.8523911400407691E-4</v>
      </c>
      <c r="BF472" s="223">
        <f t="shared" ca="1" si="907"/>
        <v>3.294555499332479E-4</v>
      </c>
      <c r="BG472" s="223">
        <f t="shared" ca="1" si="908"/>
        <v>-2.1714384163521377E-4</v>
      </c>
      <c r="BH472" s="223">
        <f t="shared" ca="1" si="909"/>
        <v>6.7574486894470692E-5</v>
      </c>
      <c r="BI472" s="223">
        <f t="shared" ca="1" si="910"/>
        <v>9.3589331324052627E-5</v>
      </c>
      <c r="BJ472" s="223">
        <f t="shared" ca="1" si="911"/>
        <v>-2.3869504634689895E-4</v>
      </c>
      <c r="BK472" s="223">
        <f t="shared" ca="1" si="912"/>
        <v>3.4284534869283864E-4</v>
      </c>
      <c r="BL472" s="223">
        <f t="shared" ca="1" si="913"/>
        <v>-3.8817007859824127E-4</v>
      </c>
      <c r="BM472" s="223">
        <f t="shared" ca="1" si="914"/>
        <v>3.6689239676059813E-4</v>
      </c>
      <c r="BN472" s="223">
        <f t="shared" ca="1" si="915"/>
        <v>-2.8266313822573457E-4</v>
      </c>
      <c r="BO472" s="223">
        <f t="shared" ca="1" si="916"/>
        <v>1.4993440032689355E-4</v>
      </c>
      <c r="BP472" s="223">
        <f t="shared" ca="1" si="917"/>
        <v>8.5201552369341808E-6</v>
      </c>
      <c r="BQ472" s="223">
        <f t="shared" ca="1" si="918"/>
        <v>-1.6551281840231096E-4</v>
      </c>
      <c r="BR472" s="223">
        <f t="shared" ca="1" si="919"/>
        <v>2.9410671131783437E-4</v>
      </c>
      <c r="BS472" s="223">
        <f t="shared" ca="1" si="920"/>
        <v>-3.7223763100697842E-4</v>
      </c>
      <c r="BT472" s="223">
        <f t="shared" ca="1" si="921"/>
        <v>3.8649983609526491E-4</v>
      </c>
      <c r="BU472" s="223">
        <f t="shared" ca="1" si="922"/>
        <v>-3.3444621046523456E-4</v>
      </c>
      <c r="BV472" s="223">
        <f t="shared" ca="1" si="923"/>
        <v>2.2500814063552825E-4</v>
      </c>
      <c r="BW472" s="223">
        <f t="shared" ca="1" si="924"/>
        <v>-7.6963064098181422E-5</v>
      </c>
      <c r="BX472" s="223">
        <f t="shared" ca="1" si="925"/>
        <v>-8.4287372580730917E-5</v>
      </c>
      <c r="BY472" s="223">
        <f t="shared" ca="1" si="926"/>
        <v>2.3107574069003645E-4</v>
      </c>
      <c r="BZ472" s="223">
        <f t="shared" ca="1" si="927"/>
        <v>-3.382160203097681E-4</v>
      </c>
      <c r="CA472" s="223">
        <f t="shared" ca="1" si="928"/>
        <v>3.8732502991478592E-4</v>
      </c>
      <c r="CB472" s="223">
        <f t="shared" ca="1" si="929"/>
        <v>-3.6997662164275203E-4</v>
      </c>
      <c r="CC472" s="223">
        <f t="shared" ca="1" si="930"/>
        <v>2.8914744386129371E-4</v>
      </c>
      <c r="CD472" s="223">
        <f t="shared" ca="1" si="931"/>
        <v>-1.5870620638670901E-4</v>
      </c>
      <c r="CE472" s="223">
        <f t="shared" ca="1" si="932"/>
        <v>1.0340804775594756E-6</v>
      </c>
      <c r="CF472" s="223">
        <f t="shared" ca="1" si="933"/>
        <v>1.5681547346516403E-4</v>
      </c>
      <c r="CG472" s="223">
        <f t="shared" ca="1" si="934"/>
        <v>-2.8775855185181115E-4</v>
      </c>
      <c r="CH472" s="223">
        <f t="shared" ca="1" si="935"/>
        <v>3.693278773149218E-4</v>
      </c>
      <c r="CI472" s="223">
        <f t="shared" ca="1" si="936"/>
        <v>-3.875277451373491E-4</v>
      </c>
      <c r="CJ472" s="223">
        <f t="shared" ca="1" si="937"/>
        <v>3.3923541310579188E-4</v>
      </c>
      <c r="CK472" s="223">
        <f t="shared" ca="1" si="938"/>
        <v>-2.3273690314551108E-4</v>
      </c>
      <c r="CL472" s="223">
        <f t="shared" ca="1" si="939"/>
        <v>8.6305281629913815E-5</v>
      </c>
      <c r="CM472" s="223">
        <f t="shared" ca="1" si="940"/>
        <v>7.4934642275885225E-5</v>
      </c>
      <c r="CN472" s="223">
        <f t="shared" ca="1" si="941"/>
        <v>-2.2331724364746088E-4</v>
      </c>
      <c r="CO472" s="223">
        <f t="shared" ca="1" si="942"/>
        <v>3.3338296324276898E-4</v>
      </c>
      <c r="CP472" s="223">
        <f t="shared" ca="1" si="943"/>
        <v>-3.8624667111632682E-4</v>
      </c>
      <c r="CQ472" s="223">
        <f t="shared" ca="1" si="944"/>
        <v>3.728379864423487E-4</v>
      </c>
      <c r="CR472" s="223">
        <f t="shared" ca="1" si="945"/>
        <v>-2.9545757788858264E-4</v>
      </c>
      <c r="CS472" s="223">
        <f t="shared" ca="1" si="946"/>
        <v>1.673824137622045E-4</v>
      </c>
      <c r="CT472" s="223">
        <f t="shared" ca="1" si="947"/>
        <v>-1.0587693300651263E-5</v>
      </c>
      <c r="CU472" s="223">
        <f t="shared" ca="1" si="948"/>
        <v>-1.4802366875050994E-4</v>
      </c>
      <c r="CV472" s="223">
        <f t="shared" ca="1" si="949"/>
        <v>2.8123705739413024E-4</v>
      </c>
      <c r="CW472" s="223">
        <f t="shared" ca="1" si="950"/>
        <v>-3.6619565431963286E-4</v>
      </c>
      <c r="CX472" s="223">
        <f t="shared" ca="1" si="951"/>
        <v>3.8832222195635843E-4</v>
      </c>
      <c r="CY472" s="223">
        <f t="shared" ca="1" si="952"/>
        <v>-3.4382027301831265E-4</v>
      </c>
      <c r="CZ472" s="223">
        <f t="shared" ca="1" si="953"/>
        <v>2.4032547364764124E-4</v>
      </c>
      <c r="DA472" s="223">
        <f t="shared" ca="1" si="954"/>
        <v>-9.5595512087165446E-5</v>
      </c>
      <c r="DB472" s="223">
        <f t="shared" ca="1" si="955"/>
        <v>-6.5536774144519313E-5</v>
      </c>
      <c r="DC472" s="223">
        <f t="shared" ca="1" si="956"/>
        <v>2.1542422864768176E-4</v>
      </c>
      <c r="DD472" s="223">
        <f t="shared" ca="1" si="957"/>
        <v>-3.2834908874470399E-4</v>
      </c>
      <c r="DE472" s="223">
        <f t="shared" ca="1" si="958"/>
        <v>3.8493565176587899E-4</v>
      </c>
      <c r="DF472" s="223">
        <f t="shared" ca="1" si="959"/>
        <v>-3.7547476758021943E-4</v>
      </c>
      <c r="DG472" s="223">
        <f t="shared" ca="1" si="960"/>
        <v>3.0158973931882209E-4</v>
      </c>
      <c r="DH472" s="223">
        <f t="shared" ca="1" si="961"/>
        <v>-1.7595779623048126E-4</v>
      </c>
      <c r="DI472" s="223">
        <f t="shared" ca="1" si="962"/>
        <v>2.0134928493198119E-5</v>
      </c>
      <c r="DJ472" s="223">
        <f t="shared" ca="1" si="963"/>
        <v>1.3914270011275182E-4</v>
      </c>
      <c r="DK472" s="223">
        <f t="shared" ca="1" si="964"/>
        <v>-2.7454615624921357E-4</v>
      </c>
      <c r="DL472" s="223">
        <f t="shared" ca="1" si="965"/>
        <v>3.628428487551194E-4</v>
      </c>
      <c r="DM472" s="223">
        <f t="shared" ca="1" si="966"/>
        <v>-3.8888278798916454E-4</v>
      </c>
      <c r="DN472" s="223">
        <f t="shared" ca="1" si="967"/>
        <v>3.4819802845465072E-4</v>
      </c>
      <c r="DO472" s="223">
        <f t="shared" ca="1" si="968"/>
        <v>-2.4776928107078558E-4</v>
      </c>
      <c r="DP472" s="223">
        <f t="shared" ca="1" si="969"/>
        <v>1.0482815938247145E-4</v>
      </c>
      <c r="DQ472" s="223">
        <f t="shared" ca="1" si="970"/>
        <v>5.6099429110986618E-5</v>
      </c>
      <c r="DR472" s="223">
        <f t="shared" ca="1" si="971"/>
        <v>-2.0740145014779609E-4</v>
      </c>
      <c r="DS472" s="223">
        <f t="shared" ca="1" si="972"/>
        <v>3.2311742903334833E-4</v>
      </c>
      <c r="DT472" s="223">
        <f t="shared" ca="1" si="973"/>
        <v>-3.8339276157248008E-4</v>
      </c>
      <c r="DU472" s="223">
        <f t="shared" ca="1" si="974"/>
        <v>3.7788537675800593E-4</v>
      </c>
      <c r="DV472" s="223">
        <f t="shared" ca="1" si="975"/>
        <v>-3.0754023436726271E-4</v>
      </c>
      <c r="DW472" s="223">
        <f t="shared" ca="1" si="976"/>
        <v>1.8442718830181411E-4</v>
      </c>
      <c r="DX472" s="223">
        <f t="shared" ca="1" si="977"/>
        <v>-2.9670035157703062E-5</v>
      </c>
      <c r="DY472" s="223">
        <f t="shared" ca="1" si="978"/>
        <v>-1.3017791711533667E-4</v>
      </c>
      <c r="DZ472" s="223">
        <f t="shared" ca="1" si="979"/>
        <v>2.6768987876571459E-4</v>
      </c>
      <c r="EA472" s="223">
        <f t="shared" ca="1" si="980"/>
        <v>-3.5927148022608409E-4</v>
      </c>
      <c r="EB472" s="223">
        <f t="shared" ca="1" si="981"/>
        <v>3.8920910557175073E-4</v>
      </c>
      <c r="EC472" s="223">
        <f t="shared" ca="1" si="982"/>
        <v>-3.5236604241860049E-4</v>
      </c>
      <c r="ED472" s="223">
        <f t="shared" ca="1" si="983"/>
        <v>2.5506384154370314E-4</v>
      </c>
      <c r="EE472" s="223">
        <f t="shared" ca="1" si="984"/>
        <v>-1.1399766211434285E-4</v>
      </c>
      <c r="EF472" s="223">
        <f t="shared" ca="1" si="985"/>
        <v>-4.6628291879050228E-5</v>
      </c>
      <c r="EG472" s="223">
        <f t="shared" ca="1" si="986"/>
        <v>1.9925374076956224E-4</v>
      </c>
      <c r="EH472" s="223">
        <f t="shared" ca="1" si="987"/>
        <v>-3.1769113546488209E-4</v>
      </c>
      <c r="EI472" s="223">
        <f t="shared" ca="1" si="988"/>
        <v>3.8161892991548881E-4</v>
      </c>
      <c r="EJ472" s="223">
        <f t="shared" ca="1" si="989"/>
        <v>-3.800683619148779E-4</v>
      </c>
      <c r="EK472" s="223">
        <f t="shared" ca="1" si="990"/>
        <v>3.1330547867819067E-4</v>
      </c>
      <c r="EL472" s="223">
        <f t="shared" ca="1" si="991"/>
        <v>-1.9278548833107114E-4</v>
      </c>
      <c r="EM472" s="223">
        <f t="shared" ca="1" si="992"/>
        <v>3.918726970246307E-5</v>
      </c>
      <c r="EN472" s="223">
        <f t="shared" ca="1" si="993"/>
        <v>1.2113471980831721E-4</v>
      </c>
      <c r="EO472" s="223">
        <f t="shared" ca="1" si="994"/>
        <v>-2.6067235490881652E-4</v>
      </c>
      <c r="EP472" s="223">
        <f t="shared" ca="1" si="995"/>
        <v>3.554836999913776E-4</v>
      </c>
      <c r="EQ472" s="223">
        <f t="shared" ca="1" si="996"/>
        <v>-3.8930097814260552E-4</v>
      </c>
      <c r="ER472" s="223">
        <f t="shared" ca="1" si="997"/>
        <v>3.5632180425441235E-4</v>
      </c>
      <c r="ES472" s="223">
        <f t="shared" ca="1" si="998"/>
        <v>-2.6220476109592629E-4</v>
      </c>
      <c r="ET472" s="223">
        <f t="shared" ca="1" si="999"/>
        <v>1.2309849691720376E-4</v>
      </c>
      <c r="EU472" s="223">
        <f t="shared" ca="1" si="1000"/>
        <v>3.7129067507608041E-5</v>
      </c>
      <c r="EV472" s="223">
        <f t="shared" ca="1" si="1001"/>
        <v>-1.909860083884849E-4</v>
      </c>
      <c r="EW472" s="223">
        <f t="shared" ca="1" si="1002"/>
        <v>3.1207347663564854E-4</v>
      </c>
      <c r="EX472" s="223">
        <f t="shared" ca="1" si="1003"/>
        <v>-3.7961522528476765E-4</v>
      </c>
      <c r="EY472" s="223">
        <f t="shared" ca="1" si="1004"/>
        <v>3.8202240810220398E-4</v>
      </c>
      <c r="EZ472" s="223">
        <f t="shared" ca="1" si="1005"/>
        <v>-3.1888199948402221E-4</v>
      </c>
      <c r="FA472" s="223">
        <f t="shared" ca="1" si="1006"/>
        <v>2.0102766159087128E-4</v>
      </c>
      <c r="FB472" s="223">
        <f t="shared" ca="1" si="1007"/>
        <v>-4.8680899301260794E-5</v>
      </c>
      <c r="FC472" s="223">
        <f t="shared" ca="1" si="1008"/>
        <v>-1.120185554756042E-4</v>
      </c>
      <c r="FD472" s="223">
        <f t="shared" ca="1" si="1009"/>
        <v>2.5349781177248863E-4</v>
      </c>
      <c r="FE472" s="223">
        <f t="shared" ca="1" si="1010"/>
        <v>-3.5148178966819672E-4</v>
      </c>
      <c r="FF472" s="223">
        <f t="shared" ca="1" si="1011"/>
        <v>3.8915835036112847E-4</v>
      </c>
      <c r="FG472" s="223">
        <f t="shared" ca="1" si="1012"/>
        <v>-3.6006293115907202E-4</v>
      </c>
      <c r="FH472" s="223">
        <f t="shared" ca="1" si="1013"/>
        <v>2.691877383045328E-4</v>
      </c>
      <c r="FI472" s="223">
        <f t="shared" ca="1" si="1014"/>
        <v>-1.3212518178849192E-4</v>
      </c>
      <c r="FJ472" s="223">
        <f t="shared" ca="1" si="1015"/>
        <v>-2.7607477974266471E-5</v>
      </c>
      <c r="FK472" s="223">
        <f t="shared" ca="1" si="1016"/>
        <v>1.8260323317738125E-4</v>
      </c>
      <c r="FL472" s="223">
        <f t="shared" ca="1" si="1017"/>
        <v>-3.0626783641326882E-4</v>
      </c>
      <c r="FM472" s="223">
        <f t="shared" ca="1" si="1018"/>
        <v>3.7738285463706251E-4</v>
      </c>
      <c r="FN472" s="223">
        <f t="shared" ca="1" si="1019"/>
        <v>-3.8374633827563111E-4</v>
      </c>
      <c r="FO472" s="223">
        <f t="shared" ca="1" si="1020"/>
        <v>3.2426643769711751E-4</v>
      </c>
      <c r="FP472" s="223">
        <f t="shared" ca="1" si="1021"/>
        <v>-2.0914874330423759E-4</v>
      </c>
      <c r="FQ472" s="223">
        <f t="shared" ca="1" si="1022"/>
        <v>5.8145205346615451E-5</v>
      </c>
      <c r="FR472" s="223">
        <f t="shared" ca="1" si="1023"/>
        <v>1.0283491535371627E-4</v>
      </c>
      <c r="FS472" s="223">
        <f t="shared" ca="1" si="1024"/>
        <v>-2.4617057103322573E-4</v>
      </c>
      <c r="FT472" s="223">
        <f t="shared" ca="1" si="1025"/>
        <v>3.4726815985767058E-4</v>
      </c>
      <c r="FU472" s="223">
        <f t="shared" ca="1" si="1026"/>
        <v>-3.8878130814096212E-4</v>
      </c>
      <c r="FV472" s="223">
        <f t="shared" ca="1" si="1027"/>
        <v>3.6358716961762177E-4</v>
      </c>
      <c r="FW472" s="223">
        <f t="shared" ca="1" si="1028"/>
        <v>-2.7600856688516273E-4</v>
      </c>
      <c r="FX472" s="223">
        <f t="shared" ca="1" si="1029"/>
        <v>1.4107227939072855E-4</v>
      </c>
      <c r="FY472" s="223">
        <f t="shared" ca="1" si="1030"/>
        <v>1.8069258728503363E-5</v>
      </c>
      <c r="FZ472" s="223">
        <f t="shared" ca="1" si="1031"/>
        <v>-1.7411046460658633E-4</v>
      </c>
      <c r="GA472" s="223">
        <f t="shared" ca="1" si="1032"/>
        <v>3.0027771189832588E-4</v>
      </c>
      <c r="GB472" s="223">
        <f t="shared" ca="1" si="1033"/>
        <v>-3.7492316266897208E-4</v>
      </c>
      <c r="GC472" s="223">
        <f t="shared" ca="1" si="1034"/>
        <v>3.8523911400407674E-4</v>
      </c>
      <c r="GD472" s="223">
        <f t="shared" ca="1" si="1035"/>
        <v>-3.2945554993324736E-4</v>
      </c>
      <c r="GE472" s="223">
        <f t="shared" ca="1" si="1036"/>
        <v>2.1714384163521279E-4</v>
      </c>
      <c r="GF472" s="223">
        <f t="shared" ca="1" si="1037"/>
        <v>-6.7574486894458657E-5</v>
      </c>
      <c r="GG472" s="223">
        <f t="shared" ca="1" si="1038"/>
        <v>-9.3589331324043005E-5</v>
      </c>
      <c r="GH472" s="223">
        <f t="shared" ca="1" si="1039"/>
        <v>2.3869504634689985E-4</v>
      </c>
      <c r="GI472" s="223">
        <f t="shared" ca="1" si="1040"/>
        <v>-3.4284534869283913E-4</v>
      </c>
      <c r="GJ472" s="223">
        <f t="shared" ca="1" si="1041"/>
        <v>3.8817007859824127E-4</v>
      </c>
      <c r="GK472" s="223">
        <f t="shared" ca="1" si="1042"/>
        <v>-3.6689239676059406E-4</v>
      </c>
      <c r="GL472" s="223">
        <f t="shared" ca="1" si="1043"/>
        <v>2.8266313822574135E-4</v>
      </c>
      <c r="GM472" s="223">
        <f t="shared" ca="1" si="1044"/>
        <v>-1.4993440032689252E-4</v>
      </c>
      <c r="GN472" s="223">
        <f t="shared" ca="1" si="1045"/>
        <v>-8.5201552369352921E-6</v>
      </c>
      <c r="GO472" s="223">
        <f t="shared" ca="1" si="1046"/>
        <v>1.6551281840232202E-4</v>
      </c>
      <c r="GP472" s="223">
        <f t="shared" ca="1" si="1047"/>
        <v>-2.9410671131784233E-4</v>
      </c>
      <c r="GQ472" s="223">
        <f t="shared" ca="1" si="1048"/>
        <v>3.7223763100698211E-4</v>
      </c>
      <c r="GR472" s="223">
        <f t="shared" ca="1" si="1049"/>
        <v>-3.8649983609526214E-4</v>
      </c>
      <c r="GS472" s="223">
        <f t="shared" ca="1" si="1050"/>
        <v>3.3444621046524529E-4</v>
      </c>
      <c r="GT472" s="223">
        <f t="shared" ca="1" si="1051"/>
        <v>-2.2500814063553635E-4</v>
      </c>
      <c r="GU472" s="223">
        <f t="shared" ca="1" si="1052"/>
        <v>7.6963064098191153E-5</v>
      </c>
      <c r="GV472" s="223">
        <f t="shared" ca="1" si="1053"/>
        <v>8.4287372580732055E-5</v>
      </c>
      <c r="GW472" s="223">
        <f t="shared" ca="1" si="1054"/>
        <v>-2.3107574069003735E-4</v>
      </c>
      <c r="GX472" s="223">
        <f t="shared" ca="1" si="1055"/>
        <v>3.3821602030976859E-4</v>
      </c>
      <c r="GY472" s="223">
        <f t="shared" ca="1" si="1056"/>
        <v>-3.8732502991478722E-4</v>
      </c>
      <c r="GZ472" s="223">
        <f t="shared" ca="1" si="1057"/>
        <v>3.6997662164274823E-4</v>
      </c>
      <c r="HA472" s="223">
        <f t="shared" ca="1" si="1058"/>
        <v>-2.891474438612781E-4</v>
      </c>
      <c r="HB472" s="223">
        <f t="shared" ca="1" si="1059"/>
        <v>1.5870620638672818E-4</v>
      </c>
      <c r="HC472" s="223">
        <f t="shared" ca="1" si="1060"/>
        <v>-1.034080477580482E-6</v>
      </c>
      <c r="HD472" s="223">
        <f t="shared" ca="1" si="1061"/>
        <v>-1.5681547346515492E-4</v>
      </c>
      <c r="HE472" s="223">
        <f t="shared" ca="1" si="1062"/>
        <v>2.8775855185180453E-4</v>
      </c>
      <c r="HF472" s="223">
        <f t="shared" ca="1" si="1063"/>
        <v>-3.6932787731492218E-4</v>
      </c>
      <c r="HG472" s="223">
        <f t="shared" ca="1" si="1064"/>
        <v>3.8752774513734899E-4</v>
      </c>
      <c r="HH472" s="223">
        <f t="shared" ca="1" si="1065"/>
        <v>-3.3923541310578587E-4</v>
      </c>
      <c r="HI472" s="223">
        <f t="shared" ca="1" si="1066"/>
        <v>2.327369031455013E-4</v>
      </c>
      <c r="HJ472" s="223">
        <f t="shared" ca="1" si="1067"/>
        <v>-8.6305281629901916E-5</v>
      </c>
      <c r="HK472" s="223">
        <f t="shared" ca="1" si="1068"/>
        <v>-7.4934642275908074E-5</v>
      </c>
      <c r="HL472" s="223">
        <f t="shared" ca="1" si="1069"/>
        <v>2.2331724364744364E-4</v>
      </c>
      <c r="HM472" s="223">
        <f t="shared" ca="1" si="1070"/>
        <v>-3.3338296324276378E-4</v>
      </c>
      <c r="HN472" s="223">
        <f t="shared" ca="1" si="1071"/>
        <v>3.8624667111632563E-4</v>
      </c>
      <c r="HO472" s="223">
        <f t="shared" ca="1" si="1072"/>
        <v>-3.7283798644234837E-4</v>
      </c>
      <c r="HP472" s="223">
        <f t="shared" ca="1" si="1073"/>
        <v>2.9545757788858188E-4</v>
      </c>
      <c r="HQ472" s="223">
        <f t="shared" ca="1" si="1074"/>
        <v>-1.6738241376220342E-4</v>
      </c>
      <c r="HR472" s="223">
        <f t="shared" ca="1" si="1075"/>
        <v>1.0587693300639065E-5</v>
      </c>
      <c r="HS472" s="223">
        <f t="shared" ca="1" si="1076"/>
        <v>1.4802366875052124E-4</v>
      </c>
      <c r="HT472" s="223">
        <f t="shared" ca="1" si="1077"/>
        <v>-2.8123705739414634E-4</v>
      </c>
      <c r="HU472" s="223">
        <f t="shared" ca="1" si="1078"/>
        <v>3.6619565431962576E-4</v>
      </c>
      <c r="HV472" s="223">
        <f t="shared" ca="1" si="1079"/>
        <v>-3.8832222195635995E-4</v>
      </c>
      <c r="HW472" s="223">
        <f t="shared" ca="1" si="1080"/>
        <v>3.4382027301832247E-4</v>
      </c>
      <c r="HX472" s="223">
        <f t="shared" ca="1" si="1081"/>
        <v>-2.4032547364764034E-4</v>
      </c>
      <c r="HY472" s="223">
        <f t="shared" ca="1" si="1082"/>
        <v>9.5595512087164335E-5</v>
      </c>
      <c r="HZ472" s="223">
        <f t="shared" ca="1" si="1083"/>
        <v>6.5536774144520424E-5</v>
      </c>
      <c r="IA472" s="223">
        <f t="shared" ca="1" si="1084"/>
        <v>-2.1542422864768269E-4</v>
      </c>
      <c r="IB472" s="223">
        <f t="shared" ca="1" si="1085"/>
        <v>3.2834908874471651E-4</v>
      </c>
      <c r="IC472" s="223">
        <f t="shared" ca="1" si="1086"/>
        <v>-3.8493565176588246E-4</v>
      </c>
      <c r="ID472" s="223">
        <f t="shared" ca="1" si="1087"/>
        <v>3.7547476758021325E-4</v>
      </c>
      <c r="IE472" s="223">
        <f t="shared" ca="1" si="1088"/>
        <v>2.3090743293666496E-5</v>
      </c>
      <c r="IF472" s="223">
        <f t="shared" ca="1" si="1089"/>
        <v>1.7595779623049996E-4</v>
      </c>
      <c r="IG472" s="223">
        <f t="shared" ca="1" si="1090"/>
        <v>-2.0134928493196981E-5</v>
      </c>
      <c r="IH472" s="223">
        <f t="shared" ca="1" si="1091"/>
        <v>-1.3914270011275285E-4</v>
      </c>
      <c r="II472" s="223">
        <f t="shared" ca="1" si="1092"/>
        <v>2.7454615624921438E-4</v>
      </c>
      <c r="IJ472" s="223">
        <f t="shared" ca="1" si="1093"/>
        <v>-3.6284284875511989E-4</v>
      </c>
      <c r="IK472" s="223">
        <f t="shared" ca="1" si="1094"/>
        <v>3.8888278798916449E-4</v>
      </c>
      <c r="IL472" s="223">
        <f t="shared" ca="1" si="1095"/>
        <v>-3.4819802845464037E-4</v>
      </c>
      <c r="IM472" s="223">
        <f t="shared" ca="1" si="1096"/>
        <v>2.4776928107076763E-4</v>
      </c>
      <c r="IN472" s="223">
        <f t="shared" ca="1" si="1097"/>
        <v>-1.0482815938249164E-4</v>
      </c>
      <c r="IO472" s="223">
        <f t="shared" ca="1" si="1098"/>
        <v>-5.6099429110965829E-5</v>
      </c>
      <c r="IP472" s="223">
        <f t="shared" ca="1" si="1099"/>
        <v>2.0740145014777831E-4</v>
      </c>
      <c r="IQ472" s="223">
        <f t="shared" ca="1" si="1100"/>
        <v>-3.2311742903334898E-4</v>
      </c>
      <c r="IR472" s="223">
        <f t="shared" ca="1" si="1101"/>
        <v>3.833927615724803E-4</v>
      </c>
      <c r="IS472" s="223">
        <f t="shared" ca="1" si="1102"/>
        <v>-3.778853767580056E-4</v>
      </c>
      <c r="IT472" s="223">
        <f t="shared" ca="1" si="1103"/>
        <v>3.0754023436726201E-4</v>
      </c>
      <c r="IU472" s="223">
        <f t="shared" ca="1" si="1104"/>
        <v>-1.8442718830179367E-4</v>
      </c>
      <c r="IV472" s="223">
        <f t="shared" ca="1" si="1105"/>
        <v>2.967003515767986E-5</v>
      </c>
      <c r="IW472" s="223">
        <f t="shared" ca="1" si="1106"/>
        <v>1.3017791711535863E-4</v>
      </c>
      <c r="IX472" s="223">
        <f t="shared" ca="1" si="1107"/>
        <v>-2.6768987876569936E-4</v>
      </c>
      <c r="IY472" s="223">
        <f t="shared" ca="1" si="1108"/>
        <v>3.5927148022607601E-4</v>
      </c>
      <c r="IZ472" s="223">
        <f t="shared" ca="1" si="1109"/>
        <v>-3.8920910557175073E-4</v>
      </c>
      <c r="JA472" s="223">
        <f t="shared" ca="1" si="1110"/>
        <v>3.523660424186E-4</v>
      </c>
      <c r="JB472" s="223">
        <f t="shared" ca="1" si="1111"/>
        <v>-2.5506384154370227E-4</v>
      </c>
    </row>
    <row r="473" spans="2:262">
      <c r="B473" s="230">
        <v>112</v>
      </c>
      <c r="C473" s="229">
        <f t="shared" si="1112"/>
        <v>2.1875000000000015E-3</v>
      </c>
      <c r="D473" s="226">
        <f t="shared" ca="1" si="855"/>
        <v>57.88045656641718</v>
      </c>
      <c r="E473" s="225">
        <f ca="1">DN361</f>
        <v>-0.21954343358282322</v>
      </c>
      <c r="F473" s="224">
        <v>112</v>
      </c>
      <c r="G473" s="223">
        <f t="shared" ca="1" si="856"/>
        <v>7.6749855501397987E-5</v>
      </c>
      <c r="H473" s="223">
        <f t="shared" ca="1" si="857"/>
        <v>6.8291016447795248E-5</v>
      </c>
      <c r="I473" s="223">
        <f t="shared" ca="1" si="858"/>
        <v>-2.0293520020241718E-4</v>
      </c>
      <c r="J473" s="223">
        <f t="shared" ca="1" si="859"/>
        <v>3.0668433933839212E-4</v>
      </c>
      <c r="K473" s="223">
        <f t="shared" ca="1" si="860"/>
        <v>-3.6374356791055574E-4</v>
      </c>
      <c r="L473" s="223">
        <f t="shared" ca="1" si="861"/>
        <v>3.6542613561199133E-4</v>
      </c>
      <c r="M473" s="223">
        <f t="shared" ca="1" si="862"/>
        <v>-3.1147588676266918E-4</v>
      </c>
      <c r="N473" s="223">
        <f t="shared" ca="1" si="863"/>
        <v>2.1010625768967572E-4</v>
      </c>
      <c r="O473" s="223">
        <f t="shared" ca="1" si="864"/>
        <v>-7.674985550139815E-5</v>
      </c>
      <c r="P473" s="223">
        <f t="shared" ca="1" si="865"/>
        <v>-6.8291016447795898E-5</v>
      </c>
      <c r="Q473" s="223">
        <f t="shared" ca="1" si="866"/>
        <v>2.0293520020241745E-4</v>
      </c>
      <c r="R473" s="223">
        <f t="shared" ca="1" si="867"/>
        <v>-3.0668433933839191E-4</v>
      </c>
      <c r="S473" s="223">
        <f t="shared" ca="1" si="868"/>
        <v>3.6374356791055585E-4</v>
      </c>
      <c r="T473" s="223">
        <f t="shared" ca="1" si="869"/>
        <v>-3.6542613561199106E-4</v>
      </c>
      <c r="U473" s="223">
        <f t="shared" ca="1" si="870"/>
        <v>3.1147588676266972E-4</v>
      </c>
      <c r="V473" s="223">
        <f t="shared" ca="1" si="871"/>
        <v>-2.1010625768967548E-4</v>
      </c>
      <c r="W473" s="223">
        <f t="shared" ca="1" si="872"/>
        <v>7.6749855501396551E-5</v>
      </c>
      <c r="X473" s="223">
        <f t="shared" ca="1" si="873"/>
        <v>6.8291016447794895E-5</v>
      </c>
      <c r="Y473" s="223">
        <f t="shared" ca="1" si="874"/>
        <v>-2.0293520020241775E-4</v>
      </c>
      <c r="Z473" s="223">
        <f t="shared" ca="1" si="875"/>
        <v>3.0668433933839283E-4</v>
      </c>
      <c r="AA473" s="223">
        <f t="shared" ca="1" si="876"/>
        <v>-3.6374356791055564E-4</v>
      </c>
      <c r="AB473" s="223">
        <f t="shared" ca="1" si="877"/>
        <v>3.6542613561199122E-4</v>
      </c>
      <c r="AC473" s="223">
        <f t="shared" ca="1" si="878"/>
        <v>-3.114758867626688E-4</v>
      </c>
      <c r="AD473" s="223">
        <f t="shared" ca="1" si="879"/>
        <v>2.1010625768967629E-4</v>
      </c>
      <c r="AE473" s="223">
        <f t="shared" ca="1" si="880"/>
        <v>-7.6749855501394938E-5</v>
      </c>
      <c r="AF473" s="223">
        <f t="shared" ca="1" si="881"/>
        <v>-6.8291016447796522E-5</v>
      </c>
      <c r="AG473" s="223">
        <f t="shared" ca="1" si="882"/>
        <v>2.0293520020241683E-4</v>
      </c>
      <c r="AH473" s="223">
        <f t="shared" ca="1" si="883"/>
        <v>-3.0668433933839375E-4</v>
      </c>
      <c r="AI473" s="223">
        <f t="shared" ca="1" si="884"/>
        <v>3.6374356791055596E-4</v>
      </c>
      <c r="AJ473" s="223">
        <f t="shared" ca="1" si="885"/>
        <v>-3.6542613561199144E-4</v>
      </c>
      <c r="AK473" s="223">
        <f t="shared" ca="1" si="886"/>
        <v>3.1147588676266793E-4</v>
      </c>
      <c r="AL473" s="223">
        <f t="shared" ca="1" si="887"/>
        <v>-2.1010625768967493E-4</v>
      </c>
      <c r="AM473" s="223">
        <f t="shared" ca="1" si="888"/>
        <v>7.6749855501398516E-5</v>
      </c>
      <c r="AN473" s="223">
        <f t="shared" ca="1" si="889"/>
        <v>6.8291016447798121E-5</v>
      </c>
      <c r="AO473" s="223">
        <f t="shared" ca="1" si="890"/>
        <v>-2.0293520020241824E-4</v>
      </c>
      <c r="AP473" s="223">
        <f t="shared" ca="1" si="891"/>
        <v>3.0668433933839169E-4</v>
      </c>
      <c r="AQ473" s="223">
        <f t="shared" ca="1" si="892"/>
        <v>-3.6374356791055629E-4</v>
      </c>
      <c r="AR473" s="223">
        <f t="shared" ca="1" si="893"/>
        <v>3.6542613561199111E-4</v>
      </c>
      <c r="AS473" s="223">
        <f t="shared" ca="1" si="894"/>
        <v>-3.1147588676266988E-4</v>
      </c>
      <c r="AT473" s="223">
        <f t="shared" ca="1" si="895"/>
        <v>2.1010625768967358E-4</v>
      </c>
      <c r="AU473" s="223">
        <f t="shared" ca="1" si="896"/>
        <v>-7.6749855501396903E-5</v>
      </c>
      <c r="AV473" s="223">
        <f t="shared" ca="1" si="897"/>
        <v>-6.829101644779457E-5</v>
      </c>
      <c r="AW473" s="223">
        <f t="shared" ca="1" si="898"/>
        <v>2.0293520020241965E-4</v>
      </c>
      <c r="AX473" s="223">
        <f t="shared" ca="1" si="899"/>
        <v>-3.0668433933839261E-4</v>
      </c>
      <c r="AY473" s="223">
        <f t="shared" ca="1" si="900"/>
        <v>3.6374356791055553E-4</v>
      </c>
      <c r="AZ473" s="223">
        <f t="shared" ca="1" si="901"/>
        <v>-3.6542613561199079E-4</v>
      </c>
      <c r="BA473" s="223">
        <f t="shared" ca="1" si="902"/>
        <v>3.1147588676266901E-4</v>
      </c>
      <c r="BB473" s="223">
        <f t="shared" ca="1" si="903"/>
        <v>-2.1010625768967659E-4</v>
      </c>
      <c r="BC473" s="223">
        <f t="shared" ca="1" si="904"/>
        <v>7.6749855501400467E-5</v>
      </c>
      <c r="BD473" s="223">
        <f t="shared" ca="1" si="905"/>
        <v>6.8291016447801319E-5</v>
      </c>
      <c r="BE473" s="223">
        <f t="shared" ca="1" si="906"/>
        <v>-2.0293520020242095E-4</v>
      </c>
      <c r="BF473" s="223">
        <f t="shared" ca="1" si="907"/>
        <v>3.0668433933839353E-4</v>
      </c>
      <c r="BG473" s="223">
        <f t="shared" ca="1" si="908"/>
        <v>-3.6374356791055585E-4</v>
      </c>
      <c r="BH473" s="223">
        <f t="shared" ca="1" si="909"/>
        <v>3.6542613561199155E-4</v>
      </c>
      <c r="BI473" s="223">
        <f t="shared" ca="1" si="910"/>
        <v>-3.1147588676267096E-4</v>
      </c>
      <c r="BJ473" s="223">
        <f t="shared" ca="1" si="911"/>
        <v>2.1010625768967087E-4</v>
      </c>
      <c r="BK473" s="223">
        <f t="shared" ca="1" si="912"/>
        <v>-7.6749855501393678E-5</v>
      </c>
      <c r="BL473" s="223">
        <f t="shared" ca="1" si="913"/>
        <v>-6.8291016447797768E-5</v>
      </c>
      <c r="BM473" s="223">
        <f t="shared" ca="1" si="914"/>
        <v>2.0293520020241791E-4</v>
      </c>
      <c r="BN473" s="223">
        <f t="shared" ca="1" si="915"/>
        <v>-3.0668433933839153E-4</v>
      </c>
      <c r="BO473" s="223">
        <f t="shared" ca="1" si="916"/>
        <v>3.6374356791055515E-4</v>
      </c>
      <c r="BP473" s="223">
        <f t="shared" ca="1" si="917"/>
        <v>-3.6542613561199025E-4</v>
      </c>
      <c r="BQ473" s="223">
        <f t="shared" ca="1" si="918"/>
        <v>3.1147588676266722E-4</v>
      </c>
      <c r="BR473" s="223">
        <f t="shared" ca="1" si="919"/>
        <v>-2.1010625768967388E-4</v>
      </c>
      <c r="BS473" s="223">
        <f t="shared" ca="1" si="920"/>
        <v>7.6749855501397283E-5</v>
      </c>
      <c r="BT473" s="223">
        <f t="shared" ca="1" si="921"/>
        <v>6.8291016447794163E-5</v>
      </c>
      <c r="BU473" s="223">
        <f t="shared" ca="1" si="922"/>
        <v>-2.0293520020242371E-4</v>
      </c>
      <c r="BV473" s="223">
        <f t="shared" ca="1" si="923"/>
        <v>3.0668433933839543E-4</v>
      </c>
      <c r="BW473" s="223">
        <f t="shared" ca="1" si="924"/>
        <v>-3.6374356791055656E-4</v>
      </c>
      <c r="BX473" s="223">
        <f t="shared" ca="1" si="925"/>
        <v>3.654261356119909E-4</v>
      </c>
      <c r="BY473" s="223">
        <f t="shared" ca="1" si="926"/>
        <v>-3.1147588676266923E-4</v>
      </c>
      <c r="BZ473" s="223">
        <f t="shared" ca="1" si="927"/>
        <v>2.1010625768967689E-4</v>
      </c>
      <c r="CA473" s="223">
        <f t="shared" ca="1" si="928"/>
        <v>-7.6749855501390506E-5</v>
      </c>
      <c r="CB473" s="223">
        <f t="shared" ca="1" si="929"/>
        <v>-6.8291016447800994E-5</v>
      </c>
      <c r="CC473" s="223">
        <f t="shared" ca="1" si="930"/>
        <v>2.0293520020242068E-4</v>
      </c>
      <c r="CD473" s="223">
        <f t="shared" ca="1" si="931"/>
        <v>-3.0668433933839337E-4</v>
      </c>
      <c r="CE473" s="223">
        <f t="shared" ca="1" si="932"/>
        <v>3.6374356791055585E-4</v>
      </c>
      <c r="CF473" s="223">
        <f t="shared" ca="1" si="933"/>
        <v>-3.6542613561199155E-4</v>
      </c>
      <c r="CG473" s="223">
        <f t="shared" ca="1" si="934"/>
        <v>3.1147588676266544E-4</v>
      </c>
      <c r="CH473" s="223">
        <f t="shared" ca="1" si="935"/>
        <v>-2.1010625768967119E-4</v>
      </c>
      <c r="CI473" s="223">
        <f t="shared" ca="1" si="936"/>
        <v>7.6749855501394071E-5</v>
      </c>
      <c r="CJ473" s="223">
        <f t="shared" ca="1" si="937"/>
        <v>6.8291016447797416E-5</v>
      </c>
      <c r="CK473" s="223">
        <f t="shared" ca="1" si="938"/>
        <v>-2.0293520020241764E-4</v>
      </c>
      <c r="CL473" s="223">
        <f t="shared" ca="1" si="939"/>
        <v>3.0668433933839131E-4</v>
      </c>
      <c r="CM473" s="223">
        <f t="shared" ca="1" si="940"/>
        <v>-3.6374356791055726E-4</v>
      </c>
      <c r="CN473" s="223">
        <f t="shared" ca="1" si="941"/>
        <v>3.6542613561199025E-4</v>
      </c>
      <c r="CO473" s="223">
        <f t="shared" ca="1" si="942"/>
        <v>-3.1147588676266744E-4</v>
      </c>
      <c r="CP473" s="223">
        <f t="shared" ca="1" si="943"/>
        <v>2.1010625768967418E-4</v>
      </c>
      <c r="CQ473" s="223">
        <f t="shared" ca="1" si="944"/>
        <v>-7.6749855501397608E-5</v>
      </c>
      <c r="CR473" s="223">
        <f t="shared" ca="1" si="945"/>
        <v>-6.8291016447793838E-5</v>
      </c>
      <c r="CS473" s="223">
        <f t="shared" ca="1" si="946"/>
        <v>2.0293520020242341E-4</v>
      </c>
      <c r="CT473" s="223">
        <f t="shared" ca="1" si="947"/>
        <v>-3.0668433933839521E-4</v>
      </c>
      <c r="CU473" s="223">
        <f t="shared" ca="1" si="948"/>
        <v>3.6374356791055645E-4</v>
      </c>
      <c r="CV473" s="223">
        <f t="shared" ca="1" si="949"/>
        <v>-3.6542613561199095E-4</v>
      </c>
      <c r="CW473" s="223">
        <f t="shared" ca="1" si="950"/>
        <v>3.1147588676266939E-4</v>
      </c>
      <c r="CX473" s="223">
        <f t="shared" ca="1" si="951"/>
        <v>-2.1010625768967718E-4</v>
      </c>
      <c r="CY473" s="223">
        <f t="shared" ca="1" si="952"/>
        <v>7.6749855501401199E-5</v>
      </c>
      <c r="CZ473" s="223">
        <f t="shared" ca="1" si="953"/>
        <v>6.829101644779026E-5</v>
      </c>
      <c r="DA473" s="223">
        <f t="shared" ca="1" si="954"/>
        <v>-2.0293520020242919E-4</v>
      </c>
      <c r="DB473" s="223">
        <f t="shared" ca="1" si="955"/>
        <v>3.0668433933839912E-4</v>
      </c>
      <c r="DC473" s="223">
        <f t="shared" ca="1" si="956"/>
        <v>-3.6374356791055791E-4</v>
      </c>
      <c r="DD473" s="223">
        <f t="shared" ca="1" si="957"/>
        <v>3.654261356119897E-4</v>
      </c>
      <c r="DE473" s="223">
        <f t="shared" ca="1" si="958"/>
        <v>-3.114758867626656E-4</v>
      </c>
      <c r="DF473" s="223">
        <f t="shared" ca="1" si="959"/>
        <v>2.1010625768967149E-4</v>
      </c>
      <c r="DG473" s="223">
        <f t="shared" ca="1" si="960"/>
        <v>-7.6749855501394423E-5</v>
      </c>
      <c r="DH473" s="223">
        <f t="shared" ca="1" si="961"/>
        <v>-6.8291016447797037E-5</v>
      </c>
      <c r="DI473" s="223">
        <f t="shared" ca="1" si="962"/>
        <v>2.0293520020241726E-4</v>
      </c>
      <c r="DJ473" s="223">
        <f t="shared" ca="1" si="963"/>
        <v>-3.0668433933839109E-4</v>
      </c>
      <c r="DK473" s="223">
        <f t="shared" ca="1" si="964"/>
        <v>3.6374356791055498E-4</v>
      </c>
      <c r="DL473" s="223">
        <f t="shared" ca="1" si="965"/>
        <v>-3.6542613561199231E-4</v>
      </c>
      <c r="DM473" s="223">
        <f t="shared" ca="1" si="966"/>
        <v>3.1147588676266186E-4</v>
      </c>
      <c r="DN473" s="223">
        <f t="shared" ca="1" si="967"/>
        <v>-2.1010625768966577E-4</v>
      </c>
      <c r="DO473" s="223">
        <f t="shared" ca="1" si="968"/>
        <v>7.6749855501387633E-5</v>
      </c>
      <c r="DP473" s="223">
        <f t="shared" ca="1" si="969"/>
        <v>6.829101644780384E-5</v>
      </c>
      <c r="DQ473" s="223">
        <f t="shared" ca="1" si="970"/>
        <v>-2.0293520020242312E-4</v>
      </c>
      <c r="DR473" s="223">
        <f t="shared" ca="1" si="971"/>
        <v>3.06684339338395E-4</v>
      </c>
      <c r="DS473" s="223">
        <f t="shared" ca="1" si="972"/>
        <v>-3.6374356791055645E-4</v>
      </c>
      <c r="DT473" s="223">
        <f t="shared" ca="1" si="973"/>
        <v>3.65426135611991E-4</v>
      </c>
      <c r="DU473" s="223">
        <f t="shared" ca="1" si="974"/>
        <v>-3.1147588676266961E-4</v>
      </c>
      <c r="DV473" s="223">
        <f t="shared" ca="1" si="975"/>
        <v>2.1010625768967748E-4</v>
      </c>
      <c r="DW473" s="223">
        <f t="shared" ca="1" si="976"/>
        <v>-7.6749855501401552E-5</v>
      </c>
      <c r="DX473" s="223">
        <f t="shared" ca="1" si="977"/>
        <v>-6.8291016447789854E-5</v>
      </c>
      <c r="DY473" s="223">
        <f t="shared" ca="1" si="978"/>
        <v>2.0293520020242889E-4</v>
      </c>
      <c r="DZ473" s="223">
        <f t="shared" ca="1" si="979"/>
        <v>-3.066843393383989E-4</v>
      </c>
      <c r="EA473" s="223">
        <f t="shared" ca="1" si="980"/>
        <v>3.637435679105578E-4</v>
      </c>
      <c r="EB473" s="223">
        <f t="shared" ca="1" si="981"/>
        <v>-3.654261356119897E-4</v>
      </c>
      <c r="EC473" s="223">
        <f t="shared" ca="1" si="982"/>
        <v>3.1147588676266587E-4</v>
      </c>
      <c r="ED473" s="223">
        <f t="shared" ca="1" si="983"/>
        <v>-2.1010625768967179E-4</v>
      </c>
      <c r="EE473" s="223">
        <f t="shared" ca="1" si="984"/>
        <v>7.6749855501394748E-5</v>
      </c>
      <c r="EF473" s="223">
        <f t="shared" ca="1" si="985"/>
        <v>6.8291016447796684E-5</v>
      </c>
      <c r="EG473" s="223">
        <f t="shared" ca="1" si="986"/>
        <v>-2.0293520020241704E-4</v>
      </c>
      <c r="EH473" s="223">
        <f t="shared" ca="1" si="987"/>
        <v>3.0668433933839088E-4</v>
      </c>
      <c r="EI473" s="223">
        <f t="shared" ca="1" si="988"/>
        <v>-3.6374356791055493E-4</v>
      </c>
      <c r="EJ473" s="223">
        <f t="shared" ca="1" si="989"/>
        <v>3.6542613561198851E-4</v>
      </c>
      <c r="EK473" s="223">
        <f t="shared" ca="1" si="990"/>
        <v>-3.1147588676266207E-4</v>
      </c>
      <c r="EL473" s="223">
        <f t="shared" ca="1" si="991"/>
        <v>2.1010625768966607E-4</v>
      </c>
      <c r="EM473" s="223">
        <f t="shared" ca="1" si="992"/>
        <v>-7.6749855501387986E-5</v>
      </c>
      <c r="EN473" s="223">
        <f t="shared" ca="1" si="993"/>
        <v>-6.8291016447803515E-5</v>
      </c>
      <c r="EO473" s="223">
        <f t="shared" ca="1" si="994"/>
        <v>2.0293520020242282E-4</v>
      </c>
      <c r="EP473" s="223">
        <f t="shared" ca="1" si="995"/>
        <v>-3.0668433933839478E-4</v>
      </c>
      <c r="EQ473" s="223">
        <f t="shared" ca="1" si="996"/>
        <v>3.6374356791055639E-4</v>
      </c>
      <c r="ER473" s="223">
        <f t="shared" ca="1" si="997"/>
        <v>-3.6542613561199111E-4</v>
      </c>
      <c r="ES473" s="223">
        <f t="shared" ca="1" si="998"/>
        <v>3.1147588676266977E-4</v>
      </c>
      <c r="ET473" s="223">
        <f t="shared" ca="1" si="999"/>
        <v>-2.1010625768967781E-4</v>
      </c>
      <c r="EU473" s="223">
        <f t="shared" ca="1" si="1000"/>
        <v>7.6749855501401918E-5</v>
      </c>
      <c r="EV473" s="223">
        <f t="shared" ca="1" si="1001"/>
        <v>6.8291016447810291E-5</v>
      </c>
      <c r="EW473" s="223">
        <f t="shared" ca="1" si="1002"/>
        <v>-2.0293520020242859E-4</v>
      </c>
      <c r="EX473" s="223">
        <f t="shared" ca="1" si="1003"/>
        <v>3.0668433933839868E-4</v>
      </c>
      <c r="EY473" s="223">
        <f t="shared" ca="1" si="1004"/>
        <v>-3.6374356791055775E-4</v>
      </c>
      <c r="EZ473" s="223">
        <f t="shared" ca="1" si="1005"/>
        <v>3.6542613561198981E-4</v>
      </c>
      <c r="FA473" s="223">
        <f t="shared" ca="1" si="1006"/>
        <v>-3.1147588676266603E-4</v>
      </c>
      <c r="FB473" s="223">
        <f t="shared" ca="1" si="1007"/>
        <v>2.1010625768967209E-4</v>
      </c>
      <c r="FC473" s="223">
        <f t="shared" ca="1" si="1008"/>
        <v>-7.6749855501395155E-5</v>
      </c>
      <c r="FD473" s="223">
        <f t="shared" ca="1" si="1009"/>
        <v>-6.8291016447796332E-5</v>
      </c>
      <c r="FE473" s="223">
        <f t="shared" ca="1" si="1010"/>
        <v>2.0293520020241672E-4</v>
      </c>
      <c r="FF473" s="223">
        <f t="shared" ca="1" si="1011"/>
        <v>-3.0668433933839066E-4</v>
      </c>
      <c r="FG473" s="223">
        <f t="shared" ca="1" si="1012"/>
        <v>3.6374356791055482E-4</v>
      </c>
      <c r="FH473" s="223">
        <f t="shared" ca="1" si="1013"/>
        <v>-3.6542613561198851E-4</v>
      </c>
      <c r="FI473" s="223">
        <f t="shared" ca="1" si="1014"/>
        <v>3.1147588676266224E-4</v>
      </c>
      <c r="FJ473" s="223">
        <f t="shared" ca="1" si="1015"/>
        <v>-2.1010625768966637E-4</v>
      </c>
      <c r="FK473" s="223">
        <f t="shared" ca="1" si="1016"/>
        <v>7.6749855501388351E-5</v>
      </c>
      <c r="FL473" s="223">
        <f t="shared" ca="1" si="1017"/>
        <v>6.8291016447803108E-5</v>
      </c>
      <c r="FM473" s="223">
        <f t="shared" ca="1" si="1018"/>
        <v>-2.0293520020242252E-4</v>
      </c>
      <c r="FN473" s="223">
        <f t="shared" ca="1" si="1019"/>
        <v>3.0668433933839456E-4</v>
      </c>
      <c r="FO473" s="223">
        <f t="shared" ca="1" si="1020"/>
        <v>-3.6374356791055629E-4</v>
      </c>
      <c r="FP473" s="223">
        <f t="shared" ca="1" si="1021"/>
        <v>3.6542613561199111E-4</v>
      </c>
      <c r="FQ473" s="223">
        <f t="shared" ca="1" si="1022"/>
        <v>-3.1147588676266999E-4</v>
      </c>
      <c r="FR473" s="223">
        <f t="shared" ca="1" si="1023"/>
        <v>2.1010625768967811E-4</v>
      </c>
      <c r="FS473" s="223">
        <f t="shared" ca="1" si="1024"/>
        <v>-7.6749855501381589E-5</v>
      </c>
      <c r="FT473" s="223">
        <f t="shared" ca="1" si="1025"/>
        <v>-6.8291016447809912E-5</v>
      </c>
      <c r="FU473" s="223">
        <f t="shared" ca="1" si="1026"/>
        <v>2.0293520020242832E-4</v>
      </c>
      <c r="FV473" s="223">
        <f t="shared" ca="1" si="1027"/>
        <v>-3.0668433933839852E-4</v>
      </c>
      <c r="FW473" s="223">
        <f t="shared" ca="1" si="1028"/>
        <v>3.637435679105577E-4</v>
      </c>
      <c r="FX473" s="223">
        <f t="shared" ca="1" si="1029"/>
        <v>-3.6542613561198992E-4</v>
      </c>
      <c r="FY473" s="223">
        <f t="shared" ca="1" si="1030"/>
        <v>3.1147588676266625E-4</v>
      </c>
      <c r="FZ473" s="223">
        <f t="shared" ca="1" si="1031"/>
        <v>-2.1010625768967239E-4</v>
      </c>
      <c r="GA473" s="223">
        <f t="shared" ca="1" si="1032"/>
        <v>7.674985550139548E-5</v>
      </c>
      <c r="GB473" s="223">
        <f t="shared" ca="1" si="1033"/>
        <v>6.8291016447795952E-5</v>
      </c>
      <c r="GC473" s="223">
        <f t="shared" ca="1" si="1034"/>
        <v>-2.0293520020241639E-4</v>
      </c>
      <c r="GD473" s="223">
        <f t="shared" ca="1" si="1035"/>
        <v>3.066843393383905E-4</v>
      </c>
      <c r="GE473" s="223">
        <f t="shared" ca="1" si="1036"/>
        <v>-3.637435679105591E-4</v>
      </c>
      <c r="GF473" s="223">
        <f t="shared" ca="1" si="1037"/>
        <v>3.6542613561198862E-4</v>
      </c>
      <c r="GG473" s="223">
        <f t="shared" ca="1" si="1038"/>
        <v>-3.1147588676266245E-4</v>
      </c>
      <c r="GH473" s="223">
        <f t="shared" ca="1" si="1039"/>
        <v>2.1010625768966667E-4</v>
      </c>
      <c r="GI473" s="223">
        <f t="shared" ca="1" si="1040"/>
        <v>-7.6749855501388704E-5</v>
      </c>
      <c r="GJ473" s="223">
        <f t="shared" ca="1" si="1041"/>
        <v>-6.8291016447802756E-5</v>
      </c>
      <c r="GK473" s="223">
        <f t="shared" ca="1" si="1042"/>
        <v>2.0293520020243987E-4</v>
      </c>
      <c r="GL473" s="223">
        <f t="shared" ca="1" si="1043"/>
        <v>-3.066843393383944E-4</v>
      </c>
      <c r="GM473" s="223">
        <f t="shared" ca="1" si="1044"/>
        <v>3.6374356791056057E-4</v>
      </c>
      <c r="GN473" s="223">
        <f t="shared" ca="1" si="1045"/>
        <v>-3.6542613561199122E-4</v>
      </c>
      <c r="GO473" s="223">
        <f t="shared" ca="1" si="1046"/>
        <v>3.1147588676265871E-4</v>
      </c>
      <c r="GP473" s="223">
        <f t="shared" ca="1" si="1047"/>
        <v>-2.101062576896784E-4</v>
      </c>
      <c r="GQ473" s="223">
        <f t="shared" ca="1" si="1048"/>
        <v>7.6749855501381941E-5</v>
      </c>
      <c r="GR473" s="223">
        <f t="shared" ca="1" si="1049"/>
        <v>6.8291016447788824E-5</v>
      </c>
      <c r="GS473" s="223">
        <f t="shared" ca="1" si="1050"/>
        <v>-2.0293520020242799E-4</v>
      </c>
      <c r="GT473" s="223">
        <f t="shared" ca="1" si="1051"/>
        <v>3.0668433933838638E-4</v>
      </c>
      <c r="GU473" s="223">
        <f t="shared" ca="1" si="1052"/>
        <v>-3.6374356791055764E-4</v>
      </c>
      <c r="GV473" s="223">
        <f t="shared" ca="1" si="1053"/>
        <v>3.6542613561198607E-4</v>
      </c>
      <c r="GW473" s="223">
        <f t="shared" ca="1" si="1054"/>
        <v>-3.1147588676266641E-4</v>
      </c>
      <c r="GX473" s="223">
        <f t="shared" ca="1" si="1055"/>
        <v>2.1010625768965526E-4</v>
      </c>
      <c r="GY473" s="223">
        <f t="shared" ca="1" si="1056"/>
        <v>-7.6749855501395832E-5</v>
      </c>
      <c r="GZ473" s="223">
        <f t="shared" ca="1" si="1057"/>
        <v>-6.8291016447816363E-5</v>
      </c>
      <c r="HA473" s="223">
        <f t="shared" ca="1" si="1058"/>
        <v>2.0293520020241607E-4</v>
      </c>
      <c r="HB473" s="223">
        <f t="shared" ca="1" si="1059"/>
        <v>-3.0668433933840221E-4</v>
      </c>
      <c r="HC473" s="223">
        <f t="shared" ca="1" si="1060"/>
        <v>3.6374356791055466E-4</v>
      </c>
      <c r="HD473" s="223">
        <f t="shared" ca="1" si="1061"/>
        <v>-3.6542613561198867E-4</v>
      </c>
      <c r="HE473" s="223">
        <f t="shared" ca="1" si="1062"/>
        <v>3.1147588676267422E-4</v>
      </c>
      <c r="HF473" s="223">
        <f t="shared" ca="1" si="1063"/>
        <v>-2.1010625768966697E-4</v>
      </c>
      <c r="HG473" s="223">
        <f t="shared" ca="1" si="1064"/>
        <v>7.6749855501409724E-5</v>
      </c>
      <c r="HH473" s="223">
        <f t="shared" ca="1" si="1065"/>
        <v>6.8291016447802431E-5</v>
      </c>
      <c r="HI473" s="223">
        <f t="shared" ca="1" si="1066"/>
        <v>-2.0293520020243962E-4</v>
      </c>
      <c r="HJ473" s="223">
        <f t="shared" ca="1" si="1067"/>
        <v>3.0668433933839418E-4</v>
      </c>
      <c r="HK473" s="223">
        <f t="shared" ca="1" si="1068"/>
        <v>-3.6374356791056051E-4</v>
      </c>
      <c r="HL473" s="223">
        <f t="shared" ca="1" si="1069"/>
        <v>3.6542613561199128E-4</v>
      </c>
      <c r="HM473" s="223">
        <f t="shared" ca="1" si="1070"/>
        <v>-3.1147588676265882E-4</v>
      </c>
      <c r="HN473" s="223">
        <f t="shared" ca="1" si="1071"/>
        <v>2.101062576896787E-4</v>
      </c>
      <c r="HO473" s="223">
        <f t="shared" ca="1" si="1072"/>
        <v>-7.6749855501382294E-5</v>
      </c>
      <c r="HP473" s="223">
        <f t="shared" ca="1" si="1073"/>
        <v>-6.8291016447788471E-5</v>
      </c>
      <c r="HQ473" s="223">
        <f t="shared" ca="1" si="1074"/>
        <v>2.029352002024277E-4</v>
      </c>
      <c r="HR473" s="223">
        <f t="shared" ca="1" si="1075"/>
        <v>-3.0668433933838616E-4</v>
      </c>
      <c r="HS473" s="223">
        <f t="shared" ca="1" si="1076"/>
        <v>3.6374356791055759E-4</v>
      </c>
      <c r="HT473" s="223">
        <f t="shared" ca="1" si="1077"/>
        <v>-3.6542613561198613E-4</v>
      </c>
      <c r="HU473" s="223">
        <f t="shared" ca="1" si="1078"/>
        <v>3.1147588676266663E-4</v>
      </c>
      <c r="HV473" s="223">
        <f t="shared" ca="1" si="1079"/>
        <v>-2.1010625768965555E-4</v>
      </c>
      <c r="HW473" s="223">
        <f t="shared" ca="1" si="1080"/>
        <v>7.6749855501396198E-5</v>
      </c>
      <c r="HX473" s="223">
        <f t="shared" ca="1" si="1081"/>
        <v>6.8291016447816037E-5</v>
      </c>
      <c r="HY473" s="223">
        <f t="shared" ca="1" si="1082"/>
        <v>-2.029352002024158E-4</v>
      </c>
      <c r="HZ473" s="223">
        <f t="shared" ca="1" si="1083"/>
        <v>3.0668433933840199E-4</v>
      </c>
      <c r="IA473" s="223">
        <f t="shared" ca="1" si="1084"/>
        <v>-3.6374356791055466E-4</v>
      </c>
      <c r="IB473" s="223">
        <f t="shared" ca="1" si="1085"/>
        <v>3.6542613561198873E-4</v>
      </c>
      <c r="IC473" s="223">
        <f t="shared" ca="1" si="1086"/>
        <v>-3.1147588676267438E-4</v>
      </c>
      <c r="ID473" s="223">
        <f t="shared" ca="1" si="1087"/>
        <v>2.1010625768966726E-4</v>
      </c>
      <c r="IE473" s="223">
        <f t="shared" ca="1" si="1088"/>
        <v>-7.6749855501395683E-5</v>
      </c>
      <c r="IF473" s="223">
        <f t="shared" ca="1" si="1089"/>
        <v>-6.8291016447802051E-5</v>
      </c>
      <c r="IG473" s="223">
        <f t="shared" ca="1" si="1090"/>
        <v>2.0293520020243932E-4</v>
      </c>
      <c r="IH473" s="223">
        <f t="shared" ca="1" si="1091"/>
        <v>-3.0668433933839397E-4</v>
      </c>
      <c r="II473" s="223">
        <f t="shared" ca="1" si="1092"/>
        <v>3.6374356791056041E-4</v>
      </c>
      <c r="IJ473" s="223">
        <f t="shared" ca="1" si="1093"/>
        <v>-3.6542613561199133E-4</v>
      </c>
      <c r="IK473" s="223">
        <f t="shared" ca="1" si="1094"/>
        <v>3.1147588676265904E-4</v>
      </c>
      <c r="IL473" s="223">
        <f t="shared" ca="1" si="1095"/>
        <v>-2.10106257689679E-4</v>
      </c>
      <c r="IM473" s="223">
        <f t="shared" ca="1" si="1096"/>
        <v>7.6749855501382632E-5</v>
      </c>
      <c r="IN473" s="223">
        <f t="shared" ca="1" si="1097"/>
        <v>6.8291016447788065E-5</v>
      </c>
      <c r="IO473" s="223">
        <f t="shared" ca="1" si="1098"/>
        <v>-2.029352002024274E-4</v>
      </c>
      <c r="IP473" s="223">
        <f t="shared" ca="1" si="1099"/>
        <v>3.0668433933838594E-4</v>
      </c>
      <c r="IQ473" s="223">
        <f t="shared" ca="1" si="1100"/>
        <v>-3.6374356791055748E-4</v>
      </c>
      <c r="IR473" s="223">
        <f t="shared" ca="1" si="1101"/>
        <v>3.6542613561198623E-4</v>
      </c>
      <c r="IS473" s="223">
        <f t="shared" ca="1" si="1102"/>
        <v>-3.1147588676266679E-4</v>
      </c>
      <c r="IT473" s="223">
        <f t="shared" ca="1" si="1103"/>
        <v>2.1010625768965585E-4</v>
      </c>
      <c r="IU473" s="223">
        <f t="shared" ca="1" si="1104"/>
        <v>-7.6749855501396551E-5</v>
      </c>
      <c r="IV473" s="223">
        <f t="shared" ca="1" si="1105"/>
        <v>-6.8291016447815658E-5</v>
      </c>
      <c r="IW473" s="223">
        <f t="shared" ca="1" si="1106"/>
        <v>2.0293520020241547E-4</v>
      </c>
      <c r="IX473" s="223">
        <f t="shared" ca="1" si="1107"/>
        <v>-3.0668433933840177E-4</v>
      </c>
      <c r="IY473" s="223">
        <f t="shared" ca="1" si="1108"/>
        <v>3.6374356791055455E-4</v>
      </c>
      <c r="IZ473" s="223">
        <f t="shared" ca="1" si="1109"/>
        <v>-3.6542613561198884E-4</v>
      </c>
      <c r="JA473" s="223">
        <f t="shared" ca="1" si="1110"/>
        <v>3.114758867626746E-4</v>
      </c>
      <c r="JB473" s="223">
        <f t="shared" ca="1" si="1111"/>
        <v>-2.1010625768966756E-4</v>
      </c>
    </row>
    <row r="474" spans="2:262">
      <c r="B474" s="230">
        <v>113</v>
      </c>
      <c r="C474" s="229">
        <f t="shared" si="1112"/>
        <v>2.2070312500000015E-3</v>
      </c>
      <c r="D474" s="226">
        <f t="shared" ca="1" si="855"/>
        <v>57.880865380955989</v>
      </c>
      <c r="E474" s="225">
        <f ca="1">DO361</f>
        <v>-0.21913461904401074</v>
      </c>
      <c r="F474" s="224">
        <v>113</v>
      </c>
      <c r="G474" s="223">
        <f t="shared" ca="1" si="856"/>
        <v>3.6761774934804812E-6</v>
      </c>
      <c r="H474" s="223">
        <f t="shared" ca="1" si="857"/>
        <v>6.8702197245677345E-5</v>
      </c>
      <c r="I474" s="223">
        <f t="shared" ca="1" si="858"/>
        <v>-1.3187348808216211E-4</v>
      </c>
      <c r="J474" s="223">
        <f t="shared" ca="1" si="859"/>
        <v>1.7737183223007455E-4</v>
      </c>
      <c r="K474" s="223">
        <f t="shared" ca="1" si="860"/>
        <v>-1.9909979629140391E-4</v>
      </c>
      <c r="L474" s="223">
        <f t="shared" ca="1" si="861"/>
        <v>1.9414552014861201E-4</v>
      </c>
      <c r="M474" s="223">
        <f t="shared" ca="1" si="862"/>
        <v>-1.631729481579555E-4</v>
      </c>
      <c r="N474" s="223">
        <f t="shared" ca="1" si="863"/>
        <v>1.1033285104340132E-4</v>
      </c>
      <c r="O474" s="223">
        <f t="shared" ca="1" si="864"/>
        <v>-4.2706562838843194E-5</v>
      </c>
      <c r="P474" s="223">
        <f t="shared" ca="1" si="865"/>
        <v>-3.0643019860153382E-5</v>
      </c>
      <c r="Q474" s="223">
        <f t="shared" ca="1" si="866"/>
        <v>9.9885996566989179E-5</v>
      </c>
      <c r="R474" s="223">
        <f t="shared" ca="1" si="867"/>
        <v>-1.5574281114271181E-4</v>
      </c>
      <c r="S474" s="223">
        <f t="shared" ca="1" si="868"/>
        <v>1.9072784596586793E-4</v>
      </c>
      <c r="T474" s="223">
        <f t="shared" ca="1" si="869"/>
        <v>-2.0015260250412034E-4</v>
      </c>
      <c r="U474" s="223">
        <f t="shared" ca="1" si="870"/>
        <v>1.8275402764288457E-4</v>
      </c>
      <c r="V474" s="223">
        <f t="shared" ca="1" si="871"/>
        <v>-1.4086378099359192E-4</v>
      </c>
      <c r="W474" s="223">
        <f t="shared" ca="1" si="872"/>
        <v>8.0095758924425472E-5</v>
      </c>
      <c r="X474" s="223">
        <f t="shared" ca="1" si="873"/>
        <v>-8.5937515937925779E-6</v>
      </c>
      <c r="Y474" s="223">
        <f t="shared" ca="1" si="874"/>
        <v>-6.4059942220459401E-5</v>
      </c>
      <c r="Z474" s="223">
        <f t="shared" ca="1" si="875"/>
        <v>1.2812868116470876E-4</v>
      </c>
      <c r="AA474" s="223">
        <f t="shared" ca="1" si="876"/>
        <v>-1.750263314812716E-4</v>
      </c>
      <c r="AB474" s="223">
        <f t="shared" ca="1" si="877"/>
        <v>1.9846793259226803E-4</v>
      </c>
      <c r="AC474" s="223">
        <f t="shared" ca="1" si="878"/>
        <v>-1.9531197233513733E-4</v>
      </c>
      <c r="AD474" s="223">
        <f t="shared" ca="1" si="879"/>
        <v>1.6598139483751692E-4</v>
      </c>
      <c r="AE474" s="223">
        <f t="shared" ca="1" si="880"/>
        <v>-1.144069199127618E-4</v>
      </c>
      <c r="AF474" s="223">
        <f t="shared" ca="1" si="881"/>
        <v>4.7500269993419829E-5</v>
      </c>
      <c r="AG474" s="223">
        <f t="shared" ca="1" si="882"/>
        <v>2.5772100219626174E-5</v>
      </c>
      <c r="AH474" s="223">
        <f t="shared" ca="1" si="883"/>
        <v>-9.5590637824939266E-5</v>
      </c>
      <c r="AI474" s="223">
        <f t="shared" ca="1" si="884"/>
        <v>1.5259865323374744E-4</v>
      </c>
      <c r="AJ474" s="223">
        <f t="shared" ca="1" si="885"/>
        <v>-1.8915625133299405E-4</v>
      </c>
      <c r="AK474" s="223">
        <f t="shared" ca="1" si="886"/>
        <v>2.0036418746276658E-4</v>
      </c>
      <c r="AL474" s="223">
        <f t="shared" ca="1" si="887"/>
        <v>-1.847204367612757E-4</v>
      </c>
      <c r="AM474" s="223">
        <f t="shared" ca="1" si="888"/>
        <v>1.443214871289885E-4</v>
      </c>
      <c r="AN474" s="223">
        <f t="shared" ca="1" si="889"/>
        <v>-8.4581379655659621E-5</v>
      </c>
      <c r="AO474" s="223">
        <f t="shared" ca="1" si="890"/>
        <v>1.3506149139484144E-5</v>
      </c>
      <c r="AP474" s="223">
        <f t="shared" ca="1" si="891"/>
        <v>5.9379099881403558E-5</v>
      </c>
      <c r="AQ474" s="223">
        <f t="shared" ca="1" si="892"/>
        <v>-1.2430669432076313E-4</v>
      </c>
      <c r="AR474" s="223">
        <f t="shared" ca="1" si="893"/>
        <v>1.7257540141504062E-4</v>
      </c>
      <c r="AS474" s="223">
        <f t="shared" ca="1" si="894"/>
        <v>-1.9771651923173287E-4</v>
      </c>
      <c r="AT474" s="223">
        <f t="shared" ca="1" si="895"/>
        <v>1.9636077589271284E-4</v>
      </c>
      <c r="AU474" s="223">
        <f t="shared" ca="1" si="896"/>
        <v>-1.6868986053127281E-4</v>
      </c>
      <c r="AV474" s="223">
        <f t="shared" ca="1" si="897"/>
        <v>1.1841207433151656E-4</v>
      </c>
      <c r="AW474" s="223">
        <f t="shared" ca="1" si="898"/>
        <v>-5.2265364761502594E-5</v>
      </c>
      <c r="AX474" s="223">
        <f t="shared" ca="1" si="899"/>
        <v>-2.0885656429608276E-5</v>
      </c>
      <c r="AY474" s="223">
        <f t="shared" ca="1" si="900"/>
        <v>9.1237698857027214E-5</v>
      </c>
      <c r="AZ474" s="223">
        <f t="shared" ca="1" si="901"/>
        <v>-1.4936257560210715E-4</v>
      </c>
      <c r="BA474" s="223">
        <f t="shared" ca="1" si="902"/>
        <v>1.8747071604732502E-4</v>
      </c>
      <c r="BB474" s="223">
        <f t="shared" ca="1" si="903"/>
        <v>-2.004550805269847E-4</v>
      </c>
      <c r="BC474" s="223">
        <f t="shared" ca="1" si="904"/>
        <v>1.8657557719570282E-4</v>
      </c>
      <c r="BD474" s="223">
        <f t="shared" ca="1" si="905"/>
        <v>-1.4769225939706952E-4</v>
      </c>
      <c r="BE474" s="223">
        <f t="shared" ca="1" si="906"/>
        <v>8.9016051726490715E-5</v>
      </c>
      <c r="BF474" s="223">
        <f t="shared" ca="1" si="907"/>
        <v>-1.8410411085962947E-5</v>
      </c>
      <c r="BG474" s="223">
        <f t="shared" ca="1" si="908"/>
        <v>-5.466248979290943E-5</v>
      </c>
      <c r="BH474" s="223">
        <f t="shared" ca="1" si="909"/>
        <v>1.20409829772282E-4</v>
      </c>
      <c r="BI474" s="223">
        <f t="shared" ca="1" si="910"/>
        <v>-1.7002051838000713E-4</v>
      </c>
      <c r="BJ474" s="223">
        <f t="shared" ca="1" si="911"/>
        <v>1.9684600883310919E-4</v>
      </c>
      <c r="BK474" s="223">
        <f t="shared" ca="1" si="912"/>
        <v>-1.9729129906129249E-4</v>
      </c>
      <c r="BL474" s="223">
        <f t="shared" ca="1" si="913"/>
        <v>1.7129671376076629E-4</v>
      </c>
      <c r="BM474" s="223">
        <f t="shared" ca="1" si="914"/>
        <v>-1.2234590174440662E-4</v>
      </c>
      <c r="BN474" s="223">
        <f t="shared" ca="1" si="915"/>
        <v>5.6998976828180923E-5</v>
      </c>
      <c r="BO474" s="223">
        <f t="shared" ca="1" si="916"/>
        <v>1.5986631901125019E-5</v>
      </c>
      <c r="BP474" s="223">
        <f t="shared" ca="1" si="917"/>
        <v>-8.6829801710918442E-5</v>
      </c>
      <c r="BQ474" s="223">
        <f t="shared" ca="1" si="918"/>
        <v>1.460365275399506E-4</v>
      </c>
      <c r="BR474" s="223">
        <f t="shared" ca="1" si="919"/>
        <v>-1.8567225541229072E-4</v>
      </c>
      <c r="BS474" s="223">
        <f t="shared" ca="1" si="920"/>
        <v>2.0042522694619172E-4</v>
      </c>
      <c r="BT474" s="223">
        <f t="shared" ca="1" si="921"/>
        <v>-1.8831833147893854E-4</v>
      </c>
      <c r="BU474" s="223">
        <f t="shared" ca="1" si="922"/>
        <v>1.5097406737065708E-4</v>
      </c>
      <c r="BV474" s="223">
        <f t="shared" ca="1" si="923"/>
        <v>-9.3397103856286337E-5</v>
      </c>
      <c r="BW474" s="223">
        <f t="shared" ca="1" si="924"/>
        <v>2.3303583289213184E-5</v>
      </c>
      <c r="BX474" s="223">
        <f t="shared" ca="1" si="925"/>
        <v>4.991295306452352E-5</v>
      </c>
      <c r="BY474" s="223">
        <f t="shared" ca="1" si="926"/>
        <v>-1.1644043484476182E-4</v>
      </c>
      <c r="BZ474" s="223">
        <f t="shared" ca="1" si="927"/>
        <v>1.6736322134217822E-4</v>
      </c>
      <c r="CA474" s="223">
        <f t="shared" ca="1" si="928"/>
        <v>-1.9585692575931085E-4</v>
      </c>
      <c r="CB474" s="223">
        <f t="shared" ca="1" si="929"/>
        <v>1.9810298132851503E-4</v>
      </c>
      <c r="CC474" s="223">
        <f t="shared" ca="1" si="930"/>
        <v>-1.7380038425508548E-4</v>
      </c>
      <c r="CD474" s="223">
        <f t="shared" ca="1" si="931"/>
        <v>1.2620603256089386E-4</v>
      </c>
      <c r="CE474" s="223">
        <f t="shared" ca="1" si="932"/>
        <v>-6.1698254842546972E-5</v>
      </c>
      <c r="CF474" s="223">
        <f t="shared" ca="1" si="933"/>
        <v>-1.107797762336036E-5</v>
      </c>
      <c r="CG474" s="223">
        <f t="shared" ca="1" si="934"/>
        <v>8.2369601539036949E-5</v>
      </c>
      <c r="CH474" s="223">
        <f t="shared" ca="1" si="935"/>
        <v>-1.426225125342615E-4</v>
      </c>
      <c r="CI474" s="223">
        <f t="shared" ca="1" si="936"/>
        <v>1.8376195275332887E-4</v>
      </c>
      <c r="CJ474" s="223">
        <f t="shared" ca="1" si="937"/>
        <v>-2.0027464470306832E-4</v>
      </c>
      <c r="CK474" s="223">
        <f t="shared" ca="1" si="938"/>
        <v>1.899476498409674E-4</v>
      </c>
      <c r="CL474" s="223">
        <f t="shared" ca="1" si="939"/>
        <v>-1.5416493421134461E-4</v>
      </c>
      <c r="CM474" s="223">
        <f t="shared" ca="1" si="940"/>
        <v>9.7721897063061605E-5</v>
      </c>
      <c r="CN474" s="223">
        <f t="shared" ca="1" si="941"/>
        <v>-2.8182718285267103E-5</v>
      </c>
      <c r="CO474" s="223">
        <f t="shared" ca="1" si="942"/>
        <v>-4.5133350639577083E-5</v>
      </c>
      <c r="CP474" s="223">
        <f t="shared" ca="1" si="943"/>
        <v>1.1240090055327948E-4</v>
      </c>
      <c r="CQ474" s="223">
        <f t="shared" ca="1" si="944"/>
        <v>-1.6460511095792673E-4</v>
      </c>
      <c r="CR474" s="223">
        <f t="shared" ca="1" si="945"/>
        <v>1.9474986579699725E-4</v>
      </c>
      <c r="CS474" s="223">
        <f t="shared" ca="1" si="946"/>
        <v>-1.9879533376733285E-4</v>
      </c>
      <c r="CT474" s="223">
        <f t="shared" ca="1" si="947"/>
        <v>1.7619936389674437E-4</v>
      </c>
      <c r="CU474" s="223">
        <f t="shared" ca="1" si="948"/>
        <v>-1.2999014158250957E-4</v>
      </c>
      <c r="CV474" s="223">
        <f t="shared" ca="1" si="949"/>
        <v>6.6360368135242242E-5</v>
      </c>
      <c r="CW474" s="223">
        <f t="shared" ca="1" si="950"/>
        <v>6.1626503861019892E-6</v>
      </c>
      <c r="CX474" s="223">
        <f t="shared" ca="1" si="951"/>
        <v>-7.785978499919137E-5</v>
      </c>
      <c r="CY474" s="223">
        <f t="shared" ca="1" si="952"/>
        <v>1.3912258706002103E-4</v>
      </c>
      <c r="CZ474" s="223">
        <f t="shared" ca="1" si="953"/>
        <v>-1.8174095876533284E-4</v>
      </c>
      <c r="DA474" s="223">
        <f t="shared" ca="1" si="954"/>
        <v>2.0000342450272713E-4</v>
      </c>
      <c r="DB474" s="223">
        <f t="shared" ca="1" si="955"/>
        <v>-1.9146255084133383E-4</v>
      </c>
      <c r="DC474" s="223">
        <f t="shared" ca="1" si="956"/>
        <v>1.5726293786025785E-4</v>
      </c>
      <c r="DD474" s="223">
        <f t="shared" ca="1" si="957"/>
        <v>-1.0198782625310318E-4</v>
      </c>
      <c r="DE474" s="223">
        <f t="shared" ca="1" si="958"/>
        <v>3.3044877065651325E-5</v>
      </c>
      <c r="DF474" s="223">
        <f t="shared" ca="1" si="959"/>
        <v>4.0326561571850023E-5</v>
      </c>
      <c r="DG474" s="223">
        <f t="shared" ca="1" si="960"/>
        <v>-1.0829366016224429E-4</v>
      </c>
      <c r="DH474" s="223">
        <f t="shared" ca="1" si="961"/>
        <v>1.6174784860981909E-4</v>
      </c>
      <c r="DI474" s="223">
        <f t="shared" ca="1" si="962"/>
        <v>-1.9352549579769411E-4</v>
      </c>
      <c r="DJ474" s="223">
        <f t="shared" ca="1" si="963"/>
        <v>1.9936793933052619E-4</v>
      </c>
      <c r="DK474" s="223">
        <f t="shared" ca="1" si="964"/>
        <v>-1.7849220763010792E-4</v>
      </c>
      <c r="DL474" s="223">
        <f t="shared" ca="1" si="965"/>
        <v>1.3369594940348917E-4</v>
      </c>
      <c r="DM474" s="223">
        <f t="shared" ca="1" si="966"/>
        <v>-7.0982508423552166E-5</v>
      </c>
      <c r="DN474" s="223">
        <f t="shared" ca="1" si="967"/>
        <v>-1.2436109986987129E-6</v>
      </c>
      <c r="DO474" s="223">
        <f t="shared" ca="1" si="968"/>
        <v>7.3303068636216705E-5</v>
      </c>
      <c r="DP474" s="223">
        <f t="shared" ca="1" si="969"/>
        <v>-1.3553885934146839E-4</v>
      </c>
      <c r="DQ474" s="223">
        <f t="shared" ca="1" si="970"/>
        <v>1.7961049081950396E-4</v>
      </c>
      <c r="DR474" s="223">
        <f t="shared" ca="1" si="971"/>
        <v>-1.9961172971807477E-4</v>
      </c>
      <c r="DS474" s="223">
        <f t="shared" ca="1" si="972"/>
        <v>1.92862121960316E-4</v>
      </c>
      <c r="DT474" s="223">
        <f t="shared" ca="1" si="973"/>
        <v>-1.602662121958512E-4</v>
      </c>
      <c r="DU474" s="223">
        <f t="shared" ca="1" si="974"/>
        <v>1.0619232179017552E-4</v>
      </c>
      <c r="DV474" s="223">
        <f t="shared" ca="1" si="975"/>
        <v>-3.7887130847707505E-5</v>
      </c>
      <c r="DW474" s="223">
        <f t="shared" ca="1" si="976"/>
        <v>-3.5495481291333757E-5</v>
      </c>
      <c r="DX474" s="223">
        <f t="shared" ca="1" si="977"/>
        <v>1.0412118771969297E-4</v>
      </c>
      <c r="DY474" s="223">
        <f t="shared" ca="1" si="978"/>
        <v>-1.587931554058438E-4</v>
      </c>
      <c r="DZ474" s="223">
        <f t="shared" ca="1" si="979"/>
        <v>1.9218455327610524E-4</v>
      </c>
      <c r="EA474" s="223">
        <f t="shared" ca="1" si="980"/>
        <v>-1.9982045310191311E-4</v>
      </c>
      <c r="EB474" s="223">
        <f t="shared" ca="1" si="981"/>
        <v>1.8067753433185377E-4</v>
      </c>
      <c r="EC474" s="223">
        <f t="shared" ca="1" si="982"/>
        <v>-1.3732122378375317E-4</v>
      </c>
      <c r="ED474" s="223">
        <f t="shared" ca="1" si="983"/>
        <v>7.5561891502984042E-5</v>
      </c>
      <c r="EE474" s="223">
        <f t="shared" ca="1" si="984"/>
        <v>-3.6761774934799255E-6</v>
      </c>
      <c r="EF474" s="223">
        <f t="shared" ca="1" si="985"/>
        <v>-6.870219724568446E-5</v>
      </c>
      <c r="EG474" s="223">
        <f t="shared" ca="1" si="986"/>
        <v>1.3187348808216449E-4</v>
      </c>
      <c r="EH474" s="223">
        <f t="shared" ca="1" si="987"/>
        <v>-1.7737183223007932E-4</v>
      </c>
      <c r="EI474" s="223">
        <f t="shared" ca="1" si="988"/>
        <v>1.9909979629140461E-4</v>
      </c>
      <c r="EJ474" s="223">
        <f t="shared" ca="1" si="989"/>
        <v>-1.9414552014861169E-4</v>
      </c>
      <c r="EK474" s="223">
        <f t="shared" ca="1" si="990"/>
        <v>1.6317294815795059E-4</v>
      </c>
      <c r="EL474" s="223">
        <f t="shared" ca="1" si="991"/>
        <v>-1.1033285104339782E-4</v>
      </c>
      <c r="EM474" s="223">
        <f t="shared" ca="1" si="992"/>
        <v>4.2706562838843275E-5</v>
      </c>
      <c r="EN474" s="223">
        <f t="shared" ca="1" si="993"/>
        <v>3.0643019860160335E-5</v>
      </c>
      <c r="EO474" s="223">
        <f t="shared" ca="1" si="994"/>
        <v>-9.9885996566991578E-5</v>
      </c>
      <c r="EP474" s="223">
        <f t="shared" ca="1" si="995"/>
        <v>1.5574281114271758E-4</v>
      </c>
      <c r="EQ474" s="223">
        <f t="shared" ca="1" si="996"/>
        <v>-1.9072784596586942E-4</v>
      </c>
      <c r="ER474" s="223">
        <f t="shared" ca="1" si="997"/>
        <v>2.0015260250412032E-4</v>
      </c>
      <c r="ES474" s="223">
        <f t="shared" ca="1" si="998"/>
        <v>-1.827540276428814E-4</v>
      </c>
      <c r="ET474" s="223">
        <f t="shared" ca="1" si="999"/>
        <v>1.4086378099358943E-4</v>
      </c>
      <c r="EU474" s="223">
        <f t="shared" ca="1" si="1000"/>
        <v>-8.0095758924415755E-5</v>
      </c>
      <c r="EV474" s="223">
        <f t="shared" ca="1" si="1001"/>
        <v>8.5937515937862624E-6</v>
      </c>
      <c r="EW474" s="223">
        <f t="shared" ca="1" si="1002"/>
        <v>6.4059942220461353E-5</v>
      </c>
      <c r="EX474" s="223">
        <f t="shared" ca="1" si="1003"/>
        <v>-1.2812868116471578E-4</v>
      </c>
      <c r="EY474" s="223">
        <f t="shared" ca="1" si="1004"/>
        <v>1.7502633148127399E-4</v>
      </c>
      <c r="EZ474" s="223">
        <f t="shared" ca="1" si="1005"/>
        <v>-1.9846793259226814E-4</v>
      </c>
      <c r="FA474" s="223">
        <f t="shared" ca="1" si="1006"/>
        <v>1.9531197233513557E-4</v>
      </c>
      <c r="FB474" s="223">
        <f t="shared" ca="1" si="1007"/>
        <v>-1.6598139483751576E-4</v>
      </c>
      <c r="FC474" s="223">
        <f t="shared" ca="1" si="1008"/>
        <v>1.144069199127531E-4</v>
      </c>
      <c r="FD474" s="223">
        <f t="shared" ca="1" si="1009"/>
        <v>-4.7500269993415038E-5</v>
      </c>
      <c r="FE474" s="223">
        <f t="shared" ca="1" si="1010"/>
        <v>-2.577210021962822E-5</v>
      </c>
      <c r="FF474" s="223">
        <f t="shared" ca="1" si="1011"/>
        <v>9.559063782494611E-5</v>
      </c>
      <c r="FG474" s="223">
        <f t="shared" ca="1" si="1012"/>
        <v>-1.5259865323375064E-4</v>
      </c>
      <c r="FH474" s="223">
        <f t="shared" ca="1" si="1013"/>
        <v>1.8915625133299378E-4</v>
      </c>
      <c r="FI474" s="223">
        <f t="shared" ca="1" si="1014"/>
        <v>-2.0036418746276636E-4</v>
      </c>
      <c r="FJ474" s="223">
        <f t="shared" ca="1" si="1015"/>
        <v>1.8472043676127489E-4</v>
      </c>
      <c r="FK474" s="223">
        <f t="shared" ca="1" si="1016"/>
        <v>-1.4432148712898311E-4</v>
      </c>
      <c r="FL474" s="223">
        <f t="shared" ca="1" si="1017"/>
        <v>8.4581379655655162E-5</v>
      </c>
      <c r="FM474" s="223">
        <f t="shared" ca="1" si="1018"/>
        <v>-1.3506149139484917E-5</v>
      </c>
      <c r="FN474" s="223">
        <f t="shared" ca="1" si="1019"/>
        <v>-5.9379099881410951E-5</v>
      </c>
      <c r="FO474" s="223">
        <f t="shared" ca="1" si="1020"/>
        <v>1.243066943207647E-4</v>
      </c>
      <c r="FP474" s="223">
        <f t="shared" ca="1" si="1021"/>
        <v>-1.7257540141504601E-4</v>
      </c>
      <c r="FQ474" s="223">
        <f t="shared" ca="1" si="1022"/>
        <v>1.9771651923173372E-4</v>
      </c>
      <c r="FR474" s="223">
        <f t="shared" ca="1" si="1023"/>
        <v>-1.9636077589271243E-4</v>
      </c>
      <c r="FS474" s="223">
        <f t="shared" ca="1" si="1024"/>
        <v>1.6868986053126861E-4</v>
      </c>
      <c r="FT474" s="223">
        <f t="shared" ca="1" si="1025"/>
        <v>-1.1841207433151259E-4</v>
      </c>
      <c r="FU474" s="223">
        <f t="shared" ca="1" si="1026"/>
        <v>5.2265364761503359E-5</v>
      </c>
      <c r="FV474" s="223">
        <f t="shared" ca="1" si="1027"/>
        <v>2.0885656429615987E-5</v>
      </c>
      <c r="FW474" s="223">
        <f t="shared" ca="1" si="1028"/>
        <v>-9.1237698857029071E-5</v>
      </c>
      <c r="FX474" s="223">
        <f t="shared" ca="1" si="1029"/>
        <v>1.4936257560211423E-4</v>
      </c>
      <c r="FY474" s="223">
        <f t="shared" ca="1" si="1030"/>
        <v>-1.8747071604732678E-4</v>
      </c>
      <c r="FZ474" s="223">
        <f t="shared" ca="1" si="1031"/>
        <v>2.004550805269847E-4</v>
      </c>
      <c r="GA474" s="223">
        <f t="shared" ca="1" si="1032"/>
        <v>-1.8657557719570101E-4</v>
      </c>
      <c r="GB474" s="223">
        <f t="shared" ca="1" si="1033"/>
        <v>1.4769225939706621E-4</v>
      </c>
      <c r="GC474" s="223">
        <f t="shared" ca="1" si="1034"/>
        <v>-8.9016051726481215E-5</v>
      </c>
      <c r="GD474" s="223">
        <f t="shared" ca="1" si="1035"/>
        <v>1.8410411085958048E-5</v>
      </c>
      <c r="GE474" s="223">
        <f t="shared" ca="1" si="1036"/>
        <v>5.4662489792908698E-5</v>
      </c>
      <c r="GF474" s="223">
        <f t="shared" ca="1" si="1037"/>
        <v>-1.2040982977229048E-4</v>
      </c>
      <c r="GG474" s="223">
        <f t="shared" ca="1" si="1038"/>
        <v>1.7002051838000971E-4</v>
      </c>
      <c r="GH474" s="223">
        <f t="shared" ca="1" si="1039"/>
        <v>-1.9684600883310905E-4</v>
      </c>
      <c r="GI474" s="223">
        <f t="shared" ca="1" si="1040"/>
        <v>1.9729129906129362E-4</v>
      </c>
      <c r="GJ474" s="223">
        <f t="shared" ca="1" si="1041"/>
        <v>-1.7129671376075784E-4</v>
      </c>
      <c r="GK474" s="223">
        <f t="shared" ca="1" si="1042"/>
        <v>1.2234590174439822E-4</v>
      </c>
      <c r="GL474" s="223">
        <f t="shared" ca="1" si="1043"/>
        <v>-5.699897682817622E-5</v>
      </c>
      <c r="GM474" s="223">
        <f t="shared" ca="1" si="1044"/>
        <v>-1.598663190112426E-5</v>
      </c>
      <c r="GN474" s="223">
        <f t="shared" ca="1" si="1045"/>
        <v>8.6829801710917737E-5</v>
      </c>
      <c r="GO474" s="223">
        <f t="shared" ca="1" si="1046"/>
        <v>-1.460365275399618E-4</v>
      </c>
      <c r="GP474" s="223">
        <f t="shared" ca="1" si="1047"/>
        <v>1.8567225541229473E-4</v>
      </c>
      <c r="GQ474" s="223">
        <f t="shared" ca="1" si="1048"/>
        <v>-2.004252269461918E-4</v>
      </c>
      <c r="GR474" s="223">
        <f t="shared" ca="1" si="1049"/>
        <v>1.8831833147893882E-4</v>
      </c>
      <c r="GS474" s="223">
        <f t="shared" ca="1" si="1050"/>
        <v>-1.5097406737065762E-4</v>
      </c>
      <c r="GT474" s="223">
        <f t="shared" ca="1" si="1051"/>
        <v>9.3397103856271904E-5</v>
      </c>
      <c r="GU474" s="223">
        <f t="shared" ca="1" si="1052"/>
        <v>-2.3303583289202647E-5</v>
      </c>
      <c r="GV474" s="223">
        <f t="shared" ca="1" si="1053"/>
        <v>-4.9912953064528304E-5</v>
      </c>
      <c r="GW474" s="223">
        <f t="shared" ca="1" si="1054"/>
        <v>1.1644043484476583E-4</v>
      </c>
      <c r="GX474" s="223">
        <f t="shared" ca="1" si="1055"/>
        <v>-1.6736322134217776E-4</v>
      </c>
      <c r="GY474" s="223">
        <f t="shared" ca="1" si="1056"/>
        <v>1.9585692575930947E-4</v>
      </c>
      <c r="GZ474" s="223">
        <f t="shared" ca="1" si="1057"/>
        <v>-1.9810298132851337E-4</v>
      </c>
      <c r="HA474" s="223">
        <f t="shared" ca="1" si="1058"/>
        <v>1.7380038425508022E-4</v>
      </c>
      <c r="HB474" s="223">
        <f t="shared" ca="1" si="1059"/>
        <v>-1.2620603256089004E-4</v>
      </c>
      <c r="HC474" s="223">
        <f t="shared" ca="1" si="1060"/>
        <v>6.1698254842547731E-5</v>
      </c>
      <c r="HD474" s="223">
        <f t="shared" ca="1" si="1061"/>
        <v>1.1077977623353896E-5</v>
      </c>
      <c r="HE474" s="223">
        <f t="shared" ca="1" si="1062"/>
        <v>-8.2369601539051803E-5</v>
      </c>
      <c r="HF474" s="223">
        <f t="shared" ca="1" si="1063"/>
        <v>1.4262251253426895E-4</v>
      </c>
      <c r="HG474" s="223">
        <f t="shared" ca="1" si="1064"/>
        <v>-1.8376195275333082E-4</v>
      </c>
      <c r="HH474" s="223">
        <f t="shared" ca="1" si="1065"/>
        <v>2.0027464470306829E-4</v>
      </c>
      <c r="HI474" s="223">
        <f t="shared" ca="1" si="1066"/>
        <v>-1.8994764984096946E-4</v>
      </c>
      <c r="HJ474" s="223">
        <f t="shared" ca="1" si="1067"/>
        <v>1.5416493421133417E-4</v>
      </c>
      <c r="HK474" s="223">
        <f t="shared" ca="1" si="1068"/>
        <v>-9.7721897063052335E-5</v>
      </c>
      <c r="HL474" s="223">
        <f t="shared" ca="1" si="1069"/>
        <v>2.8182718285262238E-5</v>
      </c>
      <c r="HM474" s="223">
        <f t="shared" ca="1" si="1070"/>
        <v>4.513335063957631E-5</v>
      </c>
      <c r="HN474" s="223">
        <f t="shared" ca="1" si="1071"/>
        <v>-1.1240090055327883E-4</v>
      </c>
      <c r="HO474" s="223">
        <f t="shared" ca="1" si="1072"/>
        <v>1.6460511095793602E-4</v>
      </c>
      <c r="HP474" s="223">
        <f t="shared" ca="1" si="1073"/>
        <v>-1.9474986579699977E-4</v>
      </c>
      <c r="HQ474" s="223">
        <f t="shared" ca="1" si="1074"/>
        <v>1.9879533376733222E-4</v>
      </c>
      <c r="HR474" s="223">
        <f t="shared" ca="1" si="1075"/>
        <v>-1.7619936389674204E-4</v>
      </c>
      <c r="HS474" s="223">
        <f t="shared" ca="1" si="1076"/>
        <v>1.2999014158251453E-4</v>
      </c>
      <c r="HT474" s="223">
        <f t="shared" ca="1" si="1077"/>
        <v>-6.6360368135248368E-5</v>
      </c>
      <c r="HU474" s="223">
        <f t="shared" ca="1" si="1078"/>
        <v>-6.1626503861182794E-6</v>
      </c>
      <c r="HV474" s="223">
        <f t="shared" ca="1" si="1079"/>
        <v>7.785978499919591E-5</v>
      </c>
      <c r="HW474" s="223">
        <f t="shared" ca="1" si="1080"/>
        <v>-1.3912258706002455E-4</v>
      </c>
      <c r="HX474" s="223">
        <f t="shared" ca="1" si="1081"/>
        <v>1.8174095876533013E-4</v>
      </c>
      <c r="HY474" s="223">
        <f t="shared" ca="1" si="1082"/>
        <v>-2.0000342450272667E-4</v>
      </c>
      <c r="HZ474" s="223">
        <f t="shared" ca="1" si="1083"/>
        <v>1.91462550841329E-4</v>
      </c>
      <c r="IA474" s="223">
        <f t="shared" ca="1" si="1084"/>
        <v>-1.5726293786025482E-4</v>
      </c>
      <c r="IB474" s="223">
        <f t="shared" ca="1" si="1085"/>
        <v>1.0198782625309895E-4</v>
      </c>
      <c r="IC474" s="223">
        <f t="shared" ca="1" si="1086"/>
        <v>-3.3044877065646473E-5</v>
      </c>
      <c r="ID474" s="223">
        <f t="shared" ca="1" si="1087"/>
        <v>-4.0326561571843667E-5</v>
      </c>
      <c r="IE474" s="223">
        <f t="shared" ca="1" si="1088"/>
        <v>-1.1875122484400149E-4</v>
      </c>
      <c r="IF474" s="223">
        <f t="shared" ca="1" si="1089"/>
        <v>-1.6174784860982202E-4</v>
      </c>
      <c r="IG474" s="223">
        <f t="shared" ca="1" si="1090"/>
        <v>1.9352549579769541E-4</v>
      </c>
      <c r="IH474" s="223">
        <f t="shared" ca="1" si="1091"/>
        <v>-1.9936793933052568E-4</v>
      </c>
      <c r="II474" s="223">
        <f t="shared" ca="1" si="1092"/>
        <v>1.7849220763011084E-4</v>
      </c>
      <c r="IJ474" s="223">
        <f t="shared" ca="1" si="1093"/>
        <v>-1.3369594940347703E-4</v>
      </c>
      <c r="IK474" s="223">
        <f t="shared" ca="1" si="1094"/>
        <v>7.098250842353692E-5</v>
      </c>
      <c r="IL474" s="223">
        <f t="shared" ca="1" si="1095"/>
        <v>1.2436109987036461E-6</v>
      </c>
      <c r="IM474" s="223">
        <f t="shared" ca="1" si="1096"/>
        <v>-7.3303068636221285E-5</v>
      </c>
      <c r="IN474" s="223">
        <f t="shared" ca="1" si="1097"/>
        <v>1.3553885934146362E-4</v>
      </c>
      <c r="IO474" s="223">
        <f t="shared" ca="1" si="1098"/>
        <v>-1.7961049081951122E-4</v>
      </c>
      <c r="IP474" s="223">
        <f t="shared" ca="1" si="1099"/>
        <v>1.9961172971807626E-4</v>
      </c>
      <c r="IQ474" s="223">
        <f t="shared" ca="1" si="1100"/>
        <v>-1.928621219603147E-4</v>
      </c>
      <c r="IR474" s="223">
        <f t="shared" ca="1" si="1101"/>
        <v>1.6026621219584824E-4</v>
      </c>
      <c r="IS474" s="223">
        <f t="shared" ca="1" si="1102"/>
        <v>-1.0619232179018101E-4</v>
      </c>
      <c r="IT474" s="223">
        <f t="shared" ca="1" si="1103"/>
        <v>3.7887130847713854E-5</v>
      </c>
      <c r="IU474" s="223">
        <f t="shared" ca="1" si="1104"/>
        <v>3.5495481291349804E-5</v>
      </c>
      <c r="IV474" s="223">
        <f t="shared" ca="1" si="1105"/>
        <v>-1.0412118771969717E-4</v>
      </c>
      <c r="IW474" s="223">
        <f t="shared" ca="1" si="1106"/>
        <v>1.5879315540584681E-4</v>
      </c>
      <c r="IX474" s="223">
        <f t="shared" ca="1" si="1107"/>
        <v>-1.9218455327610665E-4</v>
      </c>
      <c r="IY474" s="223">
        <f t="shared" ca="1" si="1108"/>
        <v>1.9982045310191362E-4</v>
      </c>
      <c r="IZ474" s="223">
        <f t="shared" ca="1" si="1109"/>
        <v>-1.8067753433184669E-4</v>
      </c>
      <c r="JA474" s="223">
        <f t="shared" ca="1" si="1110"/>
        <v>1.373212237837496E-4</v>
      </c>
      <c r="JB474" s="223">
        <f t="shared" ca="1" si="1111"/>
        <v>-7.5561891502979502E-5</v>
      </c>
    </row>
    <row r="475" spans="2:262">
      <c r="B475" s="230">
        <v>114</v>
      </c>
      <c r="C475" s="229">
        <f t="shared" si="1112"/>
        <v>2.2265625000000015E-3</v>
      </c>
      <c r="D475" s="226">
        <f t="shared" ca="1" si="855"/>
        <v>57.880625723193205</v>
      </c>
      <c r="E475" s="225">
        <f ca="1">DP361</f>
        <v>-0.21937427680679816</v>
      </c>
      <c r="F475" s="224">
        <v>114</v>
      </c>
      <c r="G475" s="223">
        <f t="shared" ca="1" si="856"/>
        <v>5.0547958667723787E-5</v>
      </c>
      <c r="H475" s="223">
        <f t="shared" ca="1" si="857"/>
        <v>1.5555099457980679E-5</v>
      </c>
      <c r="I475" s="223">
        <f t="shared" ca="1" si="858"/>
        <v>-7.9839581823710364E-5</v>
      </c>
      <c r="J475" s="223">
        <f t="shared" ca="1" si="859"/>
        <v>1.347898694076368E-4</v>
      </c>
      <c r="K475" s="223">
        <f t="shared" ca="1" si="860"/>
        <v>-1.7398162135139926E-4</v>
      </c>
      <c r="L475" s="223">
        <f t="shared" ca="1" si="861"/>
        <v>1.9283285666102211E-4</v>
      </c>
      <c r="M475" s="223">
        <f t="shared" ca="1" si="862"/>
        <v>-1.8913964217154777E-4</v>
      </c>
      <c r="N475" s="223">
        <f t="shared" ca="1" si="863"/>
        <v>1.6333375849389979E-4</v>
      </c>
      <c r="O475" s="223">
        <f t="shared" ca="1" si="864"/>
        <v>-1.1843221973638849E-4</v>
      </c>
      <c r="P475" s="223">
        <f t="shared" ca="1" si="865"/>
        <v>5.9684548744596156E-5</v>
      </c>
      <c r="Q475" s="223">
        <f t="shared" ca="1" si="866"/>
        <v>6.0409544291860644E-6</v>
      </c>
      <c r="R475" s="223">
        <f t="shared" ca="1" si="867"/>
        <v>-7.1060198326277968E-5</v>
      </c>
      <c r="S475" s="223">
        <f t="shared" ca="1" si="868"/>
        <v>1.2777166158048603E-4</v>
      </c>
      <c r="T475" s="223">
        <f t="shared" ca="1" si="869"/>
        <v>-1.6954510099308095E-4</v>
      </c>
      <c r="U475" s="223">
        <f t="shared" ca="1" si="870"/>
        <v>1.9149670566129707E-4</v>
      </c>
      <c r="V475" s="223">
        <f t="shared" ca="1" si="871"/>
        <v>-1.9106007244190678E-4</v>
      </c>
      <c r="W475" s="223">
        <f t="shared" ca="1" si="872"/>
        <v>1.6828624894093402E-4</v>
      </c>
      <c r="X475" s="223">
        <f t="shared" ca="1" si="873"/>
        <v>-1.2583776544259015E-4</v>
      </c>
      <c r="Y475" s="223">
        <f t="shared" ca="1" si="874"/>
        <v>6.8677353515794498E-5</v>
      </c>
      <c r="Z475" s="223">
        <f t="shared" ca="1" si="875"/>
        <v>-3.4877437879537424E-6</v>
      </c>
      <c r="AA475" s="223">
        <f t="shared" ca="1" si="876"/>
        <v>-6.210962458693962E-5</v>
      </c>
      <c r="AB475" s="223">
        <f t="shared" ca="1" si="877"/>
        <v>1.204456406291118E-4</v>
      </c>
      <c r="AC475" s="223">
        <f t="shared" ca="1" si="878"/>
        <v>-1.6470013163607429E-4</v>
      </c>
      <c r="AD475" s="223">
        <f t="shared" ca="1" si="879"/>
        <v>1.8969922232450322E-4</v>
      </c>
      <c r="AE475" s="223">
        <f t="shared" ca="1" si="880"/>
        <v>-1.9252022226286743E-4</v>
      </c>
      <c r="AF475" s="223">
        <f t="shared" ca="1" si="881"/>
        <v>1.7283332307413405E-4</v>
      </c>
      <c r="AG475" s="223">
        <f t="shared" ca="1" si="882"/>
        <v>-1.3294015694975518E-4</v>
      </c>
      <c r="AH475" s="223">
        <f t="shared" ca="1" si="883"/>
        <v>7.750470852694692E-5</v>
      </c>
      <c r="AI475" s="223">
        <f t="shared" ca="1" si="884"/>
        <v>-1.3008039724818061E-5</v>
      </c>
      <c r="AJ475" s="223">
        <f t="shared" ca="1" si="885"/>
        <v>-5.3009423321812073E-5</v>
      </c>
      <c r="AK475" s="223">
        <f t="shared" ca="1" si="886"/>
        <v>1.1282945557966887E-4</v>
      </c>
      <c r="AL475" s="223">
        <f t="shared" ca="1" si="887"/>
        <v>-1.5945838523592719E-4</v>
      </c>
      <c r="AM475" s="223">
        <f t="shared" ca="1" si="888"/>
        <v>1.874447369454408E-4</v>
      </c>
      <c r="AN475" s="223">
        <f t="shared" ca="1" si="889"/>
        <v>-1.9351657400561712E-4</v>
      </c>
      <c r="AO475" s="223">
        <f t="shared" ca="1" si="890"/>
        <v>1.7696402659363861E-4</v>
      </c>
      <c r="AP475" s="223">
        <f t="shared" ca="1" si="891"/>
        <v>-1.3972228397464377E-4</v>
      </c>
      <c r="AQ475" s="223">
        <f t="shared" ca="1" si="892"/>
        <v>8.6145347906646034E-5</v>
      </c>
      <c r="AR475" s="223">
        <f t="shared" ca="1" si="893"/>
        <v>-2.2496998154616994E-5</v>
      </c>
      <c r="AS475" s="223">
        <f t="shared" ca="1" si="894"/>
        <v>-4.3781517712822556E-5</v>
      </c>
      <c r="AT475" s="223">
        <f t="shared" ca="1" si="895"/>
        <v>1.0494145448904362E-4</v>
      </c>
      <c r="AU475" s="223">
        <f t="shared" ca="1" si="896"/>
        <v>-1.5383248961884169E-4</v>
      </c>
      <c r="AV475" s="223">
        <f t="shared" ca="1" si="897"/>
        <v>1.8473868077685632E-4</v>
      </c>
      <c r="AW475" s="223">
        <f t="shared" ca="1" si="898"/>
        <v>-1.940467273715371E-4</v>
      </c>
      <c r="AX475" s="223">
        <f t="shared" ca="1" si="899"/>
        <v>1.8066840827285995E-4</v>
      </c>
      <c r="AY475" s="223">
        <f t="shared" ca="1" si="900"/>
        <v>-1.4616780777921271E-4</v>
      </c>
      <c r="AZ475" s="223">
        <f t="shared" ca="1" si="901"/>
        <v>9.4578455597796795E-5</v>
      </c>
      <c r="BA475" s="223">
        <f t="shared" ca="1" si="902"/>
        <v>-3.1931759345354394E-5</v>
      </c>
      <c r="BB475" s="223">
        <f t="shared" ca="1" si="903"/>
        <v>-3.4448138592854796E-5</v>
      </c>
      <c r="BC475" s="223">
        <f t="shared" ca="1" si="904"/>
        <v>9.68006402427686E-5</v>
      </c>
      <c r="BD475" s="223">
        <f t="shared" ca="1" si="905"/>
        <v>-1.4783599806013136E-4</v>
      </c>
      <c r="BE475" s="223">
        <f t="shared" ca="1" si="906"/>
        <v>1.8158757294508293E-4</v>
      </c>
      <c r="BF475" s="223">
        <f t="shared" ca="1" si="907"/>
        <v>-1.9410940517473332E-4</v>
      </c>
      <c r="BG475" s="223">
        <f t="shared" ca="1" si="908"/>
        <v>1.8393754393186945E-4</v>
      </c>
      <c r="BH475" s="223">
        <f t="shared" ca="1" si="909"/>
        <v>-1.5226120053205355E-4</v>
      </c>
      <c r="BI475" s="223">
        <f t="shared" ca="1" si="910"/>
        <v>1.0278371550532056E-4</v>
      </c>
      <c r="BJ475" s="223">
        <f t="shared" ca="1" si="911"/>
        <v>-4.1289594130939776E-5</v>
      </c>
      <c r="BK475" s="223">
        <f t="shared" ca="1" si="912"/>
        <v>-2.5031770889716236E-5</v>
      </c>
      <c r="BL475" s="223">
        <f t="shared" ca="1" si="913"/>
        <v>8.8426624775411701E-5</v>
      </c>
      <c r="BM475" s="223">
        <f t="shared" ca="1" si="914"/>
        <v>-1.4148335663318837E-4</v>
      </c>
      <c r="BN475" s="223">
        <f t="shared" ca="1" si="915"/>
        <v>1.7799900474489407E-4</v>
      </c>
      <c r="BO475" s="223">
        <f t="shared" ca="1" si="916"/>
        <v>-1.9370445641888774E-4</v>
      </c>
      <c r="BP475" s="223">
        <f t="shared" ca="1" si="917"/>
        <v>1.8676355793652093E-4</v>
      </c>
      <c r="BQ475" s="223">
        <f t="shared" ca="1" si="918"/>
        <v>-1.5798778271630337E-4</v>
      </c>
      <c r="BR475" s="223">
        <f t="shared" ca="1" si="919"/>
        <v>1.1074136043940178E-4</v>
      </c>
      <c r="BS475" s="223">
        <f t="shared" ca="1" si="920"/>
        <v>-5.0547958667722391E-5</v>
      </c>
      <c r="BT475" s="223">
        <f t="shared" ca="1" si="921"/>
        <v>-1.5555099457985639E-5</v>
      </c>
      <c r="BU475" s="223">
        <f t="shared" ca="1" si="922"/>
        <v>7.9839581823713183E-5</v>
      </c>
      <c r="BV475" s="223">
        <f t="shared" ca="1" si="923"/>
        <v>-1.3478986940763753E-4</v>
      </c>
      <c r="BW475" s="223">
        <f t="shared" ca="1" si="924"/>
        <v>1.7398162135140124E-4</v>
      </c>
      <c r="BX475" s="223">
        <f t="shared" ca="1" si="925"/>
        <v>-1.9283285666102241E-4</v>
      </c>
      <c r="BY475" s="223">
        <f t="shared" ca="1" si="926"/>
        <v>1.8913964217154636E-4</v>
      </c>
      <c r="BZ475" s="223">
        <f t="shared" ca="1" si="927"/>
        <v>-1.6333375849389756E-4</v>
      </c>
      <c r="CA475" s="223">
        <f t="shared" ca="1" si="928"/>
        <v>1.1843221973638688E-4</v>
      </c>
      <c r="CB475" s="223">
        <f t="shared" ca="1" si="929"/>
        <v>-5.9684548744590925E-5</v>
      </c>
      <c r="CC475" s="223">
        <f t="shared" ca="1" si="930"/>
        <v>-6.0409544291894932E-6</v>
      </c>
      <c r="CD475" s="223">
        <f t="shared" ca="1" si="931"/>
        <v>7.1060198326279865E-5</v>
      </c>
      <c r="CE475" s="223">
        <f t="shared" ca="1" si="932"/>
        <v>-1.2777166158048963E-4</v>
      </c>
      <c r="CF475" s="223">
        <f t="shared" ca="1" si="933"/>
        <v>1.6954510099308261E-4</v>
      </c>
      <c r="CG475" s="223">
        <f t="shared" ca="1" si="934"/>
        <v>-1.9149670566129717E-4</v>
      </c>
      <c r="CH475" s="223">
        <f t="shared" ca="1" si="935"/>
        <v>1.9106007244190594E-4</v>
      </c>
      <c r="CI475" s="223">
        <f t="shared" ca="1" si="936"/>
        <v>-1.6828624894093232E-4</v>
      </c>
      <c r="CJ475" s="223">
        <f t="shared" ca="1" si="937"/>
        <v>1.2583776544258964E-4</v>
      </c>
      <c r="CK475" s="223">
        <f t="shared" ca="1" si="938"/>
        <v>-6.8677353515789985E-5</v>
      </c>
      <c r="CL475" s="223">
        <f t="shared" ca="1" si="939"/>
        <v>3.4877437879516824E-6</v>
      </c>
      <c r="CM475" s="223">
        <f t="shared" ca="1" si="940"/>
        <v>6.2109624586945502E-5</v>
      </c>
      <c r="CN475" s="223">
        <f t="shared" ca="1" si="941"/>
        <v>-1.2044564062911448E-4</v>
      </c>
      <c r="CO475" s="223">
        <f t="shared" ca="1" si="942"/>
        <v>1.6470013163607465E-4</v>
      </c>
      <c r="CP475" s="223">
        <f t="shared" ca="1" si="943"/>
        <v>-1.8969922232450455E-4</v>
      </c>
      <c r="CQ475" s="223">
        <f t="shared" ca="1" si="944"/>
        <v>1.92520222262867E-4</v>
      </c>
      <c r="CR475" s="223">
        <f t="shared" ca="1" si="945"/>
        <v>-1.7283332307413375E-4</v>
      </c>
      <c r="CS475" s="223">
        <f t="shared" ca="1" si="946"/>
        <v>1.3294015694975068E-4</v>
      </c>
      <c r="CT475" s="223">
        <f t="shared" ca="1" si="947"/>
        <v>-7.7504708526938734E-5</v>
      </c>
      <c r="CU475" s="223">
        <f t="shared" ca="1" si="948"/>
        <v>1.3008039724817411E-5</v>
      </c>
      <c r="CV475" s="223">
        <f t="shared" ca="1" si="949"/>
        <v>5.300942332181538E-5</v>
      </c>
      <c r="CW475" s="223">
        <f t="shared" ca="1" si="950"/>
        <v>-1.1282945557967612E-4</v>
      </c>
      <c r="CX475" s="223">
        <f t="shared" ca="1" si="951"/>
        <v>1.5945838523592757E-4</v>
      </c>
      <c r="CY475" s="223">
        <f t="shared" ca="1" si="952"/>
        <v>-1.874447369454417E-4</v>
      </c>
      <c r="CZ475" s="223">
        <f t="shared" ca="1" si="953"/>
        <v>1.9351657400561642E-4</v>
      </c>
      <c r="DA475" s="223">
        <f t="shared" ca="1" si="954"/>
        <v>-1.7696402659363834E-4</v>
      </c>
      <c r="DB475" s="223">
        <f t="shared" ca="1" si="955"/>
        <v>1.3972228397464138E-4</v>
      </c>
      <c r="DC475" s="223">
        <f t="shared" ca="1" si="956"/>
        <v>-8.6145347906640477E-5</v>
      </c>
      <c r="DD475" s="223">
        <f t="shared" ca="1" si="957"/>
        <v>2.2496998154616343E-5</v>
      </c>
      <c r="DE475" s="223">
        <f t="shared" ca="1" si="958"/>
        <v>4.3781517712825904E-5</v>
      </c>
      <c r="DF475" s="223">
        <f t="shared" ca="1" si="959"/>
        <v>-1.0494145448904884E-4</v>
      </c>
      <c r="DG475" s="223">
        <f t="shared" ca="1" si="960"/>
        <v>1.5383248961884209E-4</v>
      </c>
      <c r="DH475" s="223">
        <f t="shared" ca="1" si="961"/>
        <v>-1.8473868077685738E-4</v>
      </c>
      <c r="DI475" s="223">
        <f t="shared" ca="1" si="962"/>
        <v>1.9404672737153694E-4</v>
      </c>
      <c r="DJ475" s="223">
        <f t="shared" ca="1" si="963"/>
        <v>-1.8066840827286071E-4</v>
      </c>
      <c r="DK475" s="223">
        <f t="shared" ca="1" si="964"/>
        <v>1.4616780777921044E-4</v>
      </c>
      <c r="DL475" s="223">
        <f t="shared" ca="1" si="965"/>
        <v>-9.4578455597793787E-5</v>
      </c>
      <c r="DM475" s="223">
        <f t="shared" ca="1" si="966"/>
        <v>3.1931759345356467E-5</v>
      </c>
      <c r="DN475" s="223">
        <f t="shared" ca="1" si="967"/>
        <v>3.4448138592858157E-5</v>
      </c>
      <c r="DO475" s="223">
        <f t="shared" ca="1" si="968"/>
        <v>-9.6800640242771581E-5</v>
      </c>
      <c r="DP475" s="223">
        <f t="shared" ca="1" si="969"/>
        <v>1.4783599806013004E-4</v>
      </c>
      <c r="DQ475" s="223">
        <f t="shared" ca="1" si="970"/>
        <v>-1.8158757294508413E-4</v>
      </c>
      <c r="DR475" s="223">
        <f t="shared" ca="1" si="971"/>
        <v>1.941094051747334E-4</v>
      </c>
      <c r="DS475" s="223">
        <f t="shared" ca="1" si="972"/>
        <v>-1.8393754393186657E-4</v>
      </c>
      <c r="DT475" s="223">
        <f t="shared" ca="1" si="973"/>
        <v>1.5226120053205141E-4</v>
      </c>
      <c r="DU475" s="223">
        <f t="shared" ca="1" si="974"/>
        <v>-1.0278371550531765E-4</v>
      </c>
      <c r="DV475" s="223">
        <f t="shared" ca="1" si="975"/>
        <v>4.1289594130931042E-5</v>
      </c>
      <c r="DW475" s="223">
        <f t="shared" ca="1" si="976"/>
        <v>2.5031770889719624E-5</v>
      </c>
      <c r="DX475" s="223">
        <f t="shared" ca="1" si="977"/>
        <v>-8.8426624775414723E-5</v>
      </c>
      <c r="DY475" s="223">
        <f t="shared" ca="1" si="978"/>
        <v>1.4148335663319449E-4</v>
      </c>
      <c r="DZ475" s="223">
        <f t="shared" ca="1" si="979"/>
        <v>-1.779990047448932E-4</v>
      </c>
      <c r="EA475" s="223">
        <f t="shared" ca="1" si="980"/>
        <v>1.9370445641888798E-4</v>
      </c>
      <c r="EB475" s="223">
        <f t="shared" ca="1" si="981"/>
        <v>-1.8676355793651849E-4</v>
      </c>
      <c r="EC475" s="223">
        <f t="shared" ca="1" si="982"/>
        <v>1.5798778271630459E-4</v>
      </c>
      <c r="ED475" s="223">
        <f t="shared" ca="1" si="983"/>
        <v>-1.1074136043939898E-4</v>
      </c>
      <c r="EE475" s="223">
        <f t="shared" ca="1" si="984"/>
        <v>5.0547958667713765E-5</v>
      </c>
      <c r="EF475" s="223">
        <f t="shared" ca="1" si="985"/>
        <v>1.5555099457983552E-5</v>
      </c>
      <c r="EG475" s="223">
        <f t="shared" ca="1" si="986"/>
        <v>-7.98395818237163E-5</v>
      </c>
      <c r="EH475" s="223">
        <f t="shared" ca="1" si="987"/>
        <v>1.3478986940764398E-4</v>
      </c>
      <c r="EI475" s="223">
        <f t="shared" ca="1" si="988"/>
        <v>-1.7398162135140032E-4</v>
      </c>
      <c r="EJ475" s="223">
        <f t="shared" ca="1" si="989"/>
        <v>1.9283285666102281E-4</v>
      </c>
      <c r="EK475" s="223">
        <f t="shared" ca="1" si="990"/>
        <v>-1.8913964217154557E-4</v>
      </c>
      <c r="EL475" s="223">
        <f t="shared" ca="1" si="991"/>
        <v>1.633337584938987E-4</v>
      </c>
      <c r="EM475" s="223">
        <f t="shared" ca="1" si="992"/>
        <v>-1.1843221973638417E-4</v>
      </c>
      <c r="EN475" s="223">
        <f t="shared" ca="1" si="993"/>
        <v>5.9684548744587665E-5</v>
      </c>
      <c r="EO475" s="223">
        <f t="shared" ca="1" si="994"/>
        <v>6.0409544291874061E-6</v>
      </c>
      <c r="EP475" s="223">
        <f t="shared" ca="1" si="995"/>
        <v>-7.106019832628305E-5</v>
      </c>
      <c r="EQ475" s="223">
        <f t="shared" ca="1" si="996"/>
        <v>1.2777166158049221E-4</v>
      </c>
      <c r="ER475" s="223">
        <f t="shared" ca="1" si="997"/>
        <v>-1.6954510099308697E-4</v>
      </c>
      <c r="ES475" s="223">
        <f t="shared" ca="1" si="998"/>
        <v>1.9149670566129772E-4</v>
      </c>
      <c r="ET475" s="223">
        <f t="shared" ca="1" si="999"/>
        <v>-1.9106007244190534E-4</v>
      </c>
      <c r="EU475" s="223">
        <f t="shared" ca="1" si="1000"/>
        <v>1.6828624894092784E-4</v>
      </c>
      <c r="EV475" s="223">
        <f t="shared" ca="1" si="1001"/>
        <v>-1.2583776544258704E-4</v>
      </c>
      <c r="EW475" s="223">
        <f t="shared" ca="1" si="1002"/>
        <v>6.86773535157868E-5</v>
      </c>
      <c r="EX475" s="223">
        <f t="shared" ca="1" si="1003"/>
        <v>-3.4877437879427377E-6</v>
      </c>
      <c r="EY475" s="223">
        <f t="shared" ca="1" si="1004"/>
        <v>-6.210962458694351E-5</v>
      </c>
      <c r="EZ475" s="223">
        <f t="shared" ca="1" si="1005"/>
        <v>1.2044564062911717E-4</v>
      </c>
      <c r="FA475" s="223">
        <f t="shared" ca="1" si="1006"/>
        <v>-1.6470013163607936E-4</v>
      </c>
      <c r="FB475" s="223">
        <f t="shared" ca="1" si="1007"/>
        <v>1.8969922232450409E-4</v>
      </c>
      <c r="FC475" s="223">
        <f t="shared" ca="1" si="1008"/>
        <v>-1.9252022226286654E-4</v>
      </c>
      <c r="FD475" s="223">
        <f t="shared" ca="1" si="1009"/>
        <v>1.7283332307412965E-4</v>
      </c>
      <c r="FE475" s="223">
        <f t="shared" ca="1" si="1010"/>
        <v>-1.329401569497522E-4</v>
      </c>
      <c r="FF475" s="223">
        <f t="shared" ca="1" si="1011"/>
        <v>7.7504708526940645E-5</v>
      </c>
      <c r="FG475" s="223">
        <f t="shared" ca="1" si="1012"/>
        <v>-1.3008039724808493E-5</v>
      </c>
      <c r="FH475" s="223">
        <f t="shared" ca="1" si="1013"/>
        <v>-5.3009423321813401E-5</v>
      </c>
      <c r="FI475" s="223">
        <f t="shared" ca="1" si="1014"/>
        <v>1.1282945557967445E-4</v>
      </c>
      <c r="FJ475" s="223">
        <f t="shared" ca="1" si="1015"/>
        <v>-1.5945838523593266E-4</v>
      </c>
      <c r="FK475" s="223">
        <f t="shared" ca="1" si="1016"/>
        <v>1.8744473694544118E-4</v>
      </c>
      <c r="FL475" s="223">
        <f t="shared" ca="1" si="1017"/>
        <v>-1.9351657400561658E-4</v>
      </c>
      <c r="FM475" s="223">
        <f t="shared" ca="1" si="1018"/>
        <v>1.7696402659363465E-4</v>
      </c>
      <c r="FN475" s="223">
        <f t="shared" ca="1" si="1019"/>
        <v>-1.3972228397464285E-4</v>
      </c>
      <c r="FO475" s="223">
        <f t="shared" ca="1" si="1020"/>
        <v>8.6145347906642361E-5</v>
      </c>
      <c r="FP475" s="223">
        <f t="shared" ca="1" si="1021"/>
        <v>-2.2496998154607453E-5</v>
      </c>
      <c r="FQ475" s="223">
        <f t="shared" ca="1" si="1022"/>
        <v>-4.3781517712834618E-5</v>
      </c>
      <c r="FR475" s="223">
        <f t="shared" ca="1" si="1023"/>
        <v>1.0494145448904709E-4</v>
      </c>
      <c r="FS475" s="223">
        <f t="shared" ca="1" si="1024"/>
        <v>-1.5383248961884754E-4</v>
      </c>
      <c r="FT475" s="223">
        <f t="shared" ca="1" si="1025"/>
        <v>1.8473868077686012E-4</v>
      </c>
      <c r="FU475" s="223">
        <f t="shared" ca="1" si="1026"/>
        <v>-1.9404672737153699E-4</v>
      </c>
      <c r="FV475" s="223">
        <f t="shared" ca="1" si="1027"/>
        <v>1.8066840827285746E-4</v>
      </c>
      <c r="FW475" s="223">
        <f t="shared" ca="1" si="1028"/>
        <v>-1.4616780777920455E-4</v>
      </c>
      <c r="FX475" s="223">
        <f t="shared" ca="1" si="1029"/>
        <v>9.4578455597795616E-5</v>
      </c>
      <c r="FY475" s="223">
        <f t="shared" ca="1" si="1030"/>
        <v>-3.1931759345347644E-5</v>
      </c>
      <c r="FZ475" s="223">
        <f t="shared" ca="1" si="1031"/>
        <v>-3.4448138592866953E-5</v>
      </c>
      <c r="GA475" s="223">
        <f t="shared" ca="1" si="1032"/>
        <v>9.6800640242769738E-5</v>
      </c>
      <c r="GB475" s="223">
        <f t="shared" ca="1" si="1033"/>
        <v>-1.4783599806013584E-4</v>
      </c>
      <c r="GC475" s="223">
        <f t="shared" ca="1" si="1034"/>
        <v>1.815875729450873E-4</v>
      </c>
      <c r="GD475" s="223">
        <f t="shared" ca="1" si="1035"/>
        <v>-1.9410940517473337E-4</v>
      </c>
      <c r="GE475" s="223">
        <f t="shared" ca="1" si="1036"/>
        <v>1.8393754393186725E-4</v>
      </c>
      <c r="GF475" s="223">
        <f t="shared" ca="1" si="1037"/>
        <v>-1.5226120053204588E-4</v>
      </c>
      <c r="GG475" s="223">
        <f t="shared" ca="1" si="1038"/>
        <v>1.0278371550531008E-4</v>
      </c>
      <c r="GH475" s="223">
        <f t="shared" ca="1" si="1039"/>
        <v>-4.12895941309223E-5</v>
      </c>
      <c r="GI475" s="223">
        <f t="shared" ca="1" si="1040"/>
        <v>-2.5031770889717524E-5</v>
      </c>
      <c r="GJ475" s="223">
        <f t="shared" ca="1" si="1041"/>
        <v>8.842662477541288E-5</v>
      </c>
      <c r="GK475" s="223">
        <f t="shared" ca="1" si="1042"/>
        <v>-1.4148335663319306E-4</v>
      </c>
      <c r="GL475" s="223">
        <f t="shared" ca="1" si="1043"/>
        <v>1.7799900474489678E-4</v>
      </c>
      <c r="GM475" s="223">
        <f t="shared" ca="1" si="1044"/>
        <v>-1.9370445641888855E-4</v>
      </c>
      <c r="GN475" s="223">
        <f t="shared" ca="1" si="1045"/>
        <v>1.8676355793651603E-4</v>
      </c>
      <c r="GO475" s="223">
        <f t="shared" ca="1" si="1046"/>
        <v>-1.5798778271630581E-4</v>
      </c>
      <c r="GP475" s="223">
        <f t="shared" ca="1" si="1047"/>
        <v>1.107413604394007E-4</v>
      </c>
      <c r="GQ475" s="223">
        <f t="shared" ca="1" si="1048"/>
        <v>-5.0547958667715777E-5</v>
      </c>
      <c r="GR475" s="223">
        <f t="shared" ca="1" si="1049"/>
        <v>-1.555509945799247E-5</v>
      </c>
      <c r="GS475" s="223">
        <f t="shared" ca="1" si="1050"/>
        <v>7.9839581823724459E-5</v>
      </c>
      <c r="GT475" s="223">
        <f t="shared" ca="1" si="1051"/>
        <v>-1.3478986940765041E-4</v>
      </c>
      <c r="GU475" s="223">
        <f t="shared" ca="1" si="1052"/>
        <v>1.739816213513994E-4</v>
      </c>
      <c r="GV475" s="223">
        <f t="shared" ca="1" si="1053"/>
        <v>-1.9283285666102257E-4</v>
      </c>
      <c r="GW475" s="223">
        <f t="shared" ca="1" si="1054"/>
        <v>1.8913964217154603E-4</v>
      </c>
      <c r="GX475" s="223">
        <f t="shared" ca="1" si="1055"/>
        <v>-1.6333375849389385E-4</v>
      </c>
      <c r="GY475" s="223">
        <f t="shared" ca="1" si="1056"/>
        <v>1.1843221973637706E-4</v>
      </c>
      <c r="GZ475" s="223">
        <f t="shared" ca="1" si="1057"/>
        <v>-5.9684548744579154E-5</v>
      </c>
      <c r="HA475" s="223">
        <f t="shared" ca="1" si="1058"/>
        <v>-6.0409544291853054E-6</v>
      </c>
      <c r="HB475" s="223">
        <f t="shared" ca="1" si="1059"/>
        <v>7.1060198326281112E-5</v>
      </c>
      <c r="HC475" s="223">
        <f t="shared" ca="1" si="1060"/>
        <v>-1.2777166158049063E-4</v>
      </c>
      <c r="HD475" s="223">
        <f t="shared" ca="1" si="1061"/>
        <v>1.6954510099308594E-4</v>
      </c>
      <c r="HE475" s="223">
        <f t="shared" ca="1" si="1062"/>
        <v>-1.9149670566129923E-4</v>
      </c>
      <c r="HF475" s="223">
        <f t="shared" ca="1" si="1063"/>
        <v>1.9106007244190372E-4</v>
      </c>
      <c r="HG475" s="223">
        <f t="shared" ca="1" si="1064"/>
        <v>-1.682862489409234E-4</v>
      </c>
      <c r="HH475" s="223">
        <f t="shared" ca="1" si="1065"/>
        <v>1.2583776544258863E-4</v>
      </c>
      <c r="HI475" s="223">
        <f t="shared" ca="1" si="1066"/>
        <v>-6.8677353515788738E-5</v>
      </c>
      <c r="HJ475" s="223">
        <f t="shared" ca="1" si="1067"/>
        <v>3.4877437879448384E-6</v>
      </c>
      <c r="HK475" s="223">
        <f t="shared" ca="1" si="1068"/>
        <v>6.2109624586951967E-5</v>
      </c>
      <c r="HL475" s="223">
        <f t="shared" ca="1" si="1069"/>
        <v>-1.2044564062912419E-4</v>
      </c>
      <c r="HM475" s="223">
        <f t="shared" ca="1" si="1070"/>
        <v>1.647001316360841E-4</v>
      </c>
      <c r="HN475" s="223">
        <f t="shared" ca="1" si="1071"/>
        <v>-1.8969922232450366E-4</v>
      </c>
      <c r="HO475" s="223">
        <f t="shared" ca="1" si="1072"/>
        <v>1.9252022226286681E-4</v>
      </c>
      <c r="HP475" s="223">
        <f t="shared" ca="1" si="1073"/>
        <v>-1.7283332307413063E-4</v>
      </c>
      <c r="HQ475" s="223">
        <f t="shared" ca="1" si="1074"/>
        <v>1.3294015694974569E-4</v>
      </c>
      <c r="HR475" s="223">
        <f t="shared" ca="1" si="1075"/>
        <v>-7.7504708526932432E-5</v>
      </c>
      <c r="HS475" s="223">
        <f t="shared" ca="1" si="1076"/>
        <v>1.3008039724799562E-5</v>
      </c>
      <c r="HT475" s="223">
        <f t="shared" ca="1" si="1077"/>
        <v>5.3009423321811355E-5</v>
      </c>
      <c r="HU475" s="223">
        <f t="shared" ca="1" si="1078"/>
        <v>-1.1282945557967273E-4</v>
      </c>
      <c r="HV475" s="223">
        <f t="shared" ca="1" si="1079"/>
        <v>1.5945838523593147E-4</v>
      </c>
      <c r="HW475" s="223">
        <f t="shared" ca="1" si="1080"/>
        <v>-1.8744473694544349E-4</v>
      </c>
      <c r="HX475" s="223">
        <f t="shared" ca="1" si="1081"/>
        <v>1.9351657400561585E-4</v>
      </c>
      <c r="HY475" s="223">
        <f t="shared" ca="1" si="1082"/>
        <v>-1.7696402659363099E-4</v>
      </c>
      <c r="HZ475" s="223">
        <f t="shared" ca="1" si="1083"/>
        <v>1.3972228397464428E-4</v>
      </c>
      <c r="IA475" s="223">
        <f t="shared" ca="1" si="1084"/>
        <v>-8.6145347906644231E-5</v>
      </c>
      <c r="IB475" s="223">
        <f t="shared" ca="1" si="1085"/>
        <v>2.2496998154609526E-5</v>
      </c>
      <c r="IC475" s="223">
        <f t="shared" ca="1" si="1086"/>
        <v>4.3781517712832558E-5</v>
      </c>
      <c r="ID475" s="223">
        <f t="shared" ca="1" si="1087"/>
        <v>-1.0494145448905462E-4</v>
      </c>
      <c r="IE475" s="223">
        <f t="shared" ca="1" si="1088"/>
        <v>-1.5557091727116053E-4</v>
      </c>
      <c r="IF475" s="223">
        <f t="shared" ca="1" si="1089"/>
        <v>-1.8473868077686285E-4</v>
      </c>
      <c r="IG475" s="223">
        <f t="shared" ca="1" si="1090"/>
        <v>1.9404672737153704E-4</v>
      </c>
      <c r="IH475" s="223">
        <f t="shared" ca="1" si="1091"/>
        <v>-1.8066840827285821E-4</v>
      </c>
      <c r="II475" s="223">
        <f t="shared" ca="1" si="1092"/>
        <v>1.4616780777920594E-4</v>
      </c>
      <c r="IJ475" s="223">
        <f t="shared" ca="1" si="1093"/>
        <v>-9.457845559778781E-5</v>
      </c>
      <c r="IK475" s="223">
        <f t="shared" ca="1" si="1094"/>
        <v>3.1931759345338822E-5</v>
      </c>
      <c r="IL475" s="223">
        <f t="shared" ca="1" si="1095"/>
        <v>3.4448138592875775E-5</v>
      </c>
      <c r="IM475" s="223">
        <f t="shared" ca="1" si="1096"/>
        <v>-9.6800640242767976E-5</v>
      </c>
      <c r="IN475" s="223">
        <f t="shared" ca="1" si="1097"/>
        <v>1.4783599806013445E-4</v>
      </c>
      <c r="IO475" s="223">
        <f t="shared" ca="1" si="1098"/>
        <v>-1.8158757294508656E-4</v>
      </c>
      <c r="IP475" s="223">
        <f t="shared" ca="1" si="1099"/>
        <v>1.9410940517473351E-4</v>
      </c>
      <c r="IQ475" s="223">
        <f t="shared" ca="1" si="1100"/>
        <v>-1.8393754393186438E-4</v>
      </c>
      <c r="IR475" s="223">
        <f t="shared" ca="1" si="1101"/>
        <v>1.5226120053204035E-4</v>
      </c>
      <c r="IS475" s="223">
        <f t="shared" ca="1" si="1102"/>
        <v>-1.0278371550532122E-4</v>
      </c>
      <c r="IT475" s="223">
        <f t="shared" ca="1" si="1103"/>
        <v>4.1289594130935141E-5</v>
      </c>
      <c r="IU475" s="223">
        <f t="shared" ca="1" si="1104"/>
        <v>2.5031770889726414E-5</v>
      </c>
      <c r="IV475" s="223">
        <f t="shared" ca="1" si="1105"/>
        <v>-8.8426624775420822E-5</v>
      </c>
      <c r="IW475" s="223">
        <f t="shared" ca="1" si="1106"/>
        <v>1.4148335663319918E-4</v>
      </c>
      <c r="IX475" s="223">
        <f t="shared" ca="1" si="1107"/>
        <v>-1.7799900474490033E-4</v>
      </c>
      <c r="IY475" s="223">
        <f t="shared" ca="1" si="1108"/>
        <v>1.9370445641888768E-4</v>
      </c>
      <c r="IZ475" s="223">
        <f t="shared" ca="1" si="1109"/>
        <v>-1.8676355793651963E-4</v>
      </c>
      <c r="JA475" s="223">
        <f t="shared" ca="1" si="1110"/>
        <v>1.5798778271630063E-4</v>
      </c>
      <c r="JB475" s="223">
        <f t="shared" ca="1" si="1111"/>
        <v>-1.1074136043939335E-4</v>
      </c>
    </row>
    <row r="476" spans="2:262">
      <c r="B476" s="230">
        <v>115</v>
      </c>
      <c r="C476" s="229">
        <f t="shared" si="1112"/>
        <v>2.2460937500000016E-3</v>
      </c>
      <c r="D476" s="226">
        <f t="shared" ca="1" si="855"/>
        <v>57.88124225962131</v>
      </c>
      <c r="E476" s="225">
        <f ca="1">DQ361</f>
        <v>-0.21875774037869355</v>
      </c>
      <c r="F476" s="224">
        <v>115</v>
      </c>
      <c r="G476" s="223">
        <f t="shared" ca="1" si="856"/>
        <v>1.3980448694487325E-4</v>
      </c>
      <c r="H476" s="223">
        <f t="shared" ca="1" si="857"/>
        <v>-3.0788589700556877E-5</v>
      </c>
      <c r="I476" s="223">
        <f t="shared" ca="1" si="858"/>
        <v>-8.1335219822082662E-5</v>
      </c>
      <c r="J476" s="223">
        <f t="shared" ca="1" si="859"/>
        <v>1.852487562921506E-4</v>
      </c>
      <c r="K476" s="223">
        <f t="shared" ca="1" si="860"/>
        <v>-2.7046260921633457E-4</v>
      </c>
      <c r="L476" s="223">
        <f t="shared" ca="1" si="861"/>
        <v>3.2837498220311266E-4</v>
      </c>
      <c r="M476" s="223">
        <f t="shared" ca="1" si="862"/>
        <v>-3.5313998959085011E-4</v>
      </c>
      <c r="N476" s="223">
        <f t="shared" ca="1" si="863"/>
        <v>3.4225776141857511E-4</v>
      </c>
      <c r="O476" s="223">
        <f t="shared" ca="1" si="864"/>
        <v>-2.9682678939639995E-4</v>
      </c>
      <c r="P476" s="223">
        <f t="shared" ca="1" si="865"/>
        <v>2.2143304115509785E-4</v>
      </c>
      <c r="Q476" s="223">
        <f t="shared" ca="1" si="866"/>
        <v>-1.2368703598596644E-4</v>
      </c>
      <c r="R476" s="223">
        <f t="shared" ca="1" si="867"/>
        <v>1.3455611330301349E-5</v>
      </c>
      <c r="S476" s="223">
        <f t="shared" ca="1" si="868"/>
        <v>9.813407169551028E-5</v>
      </c>
      <c r="T476" s="223">
        <f t="shared" ca="1" si="869"/>
        <v>-1.9981774443274814E-4</v>
      </c>
      <c r="U476" s="223">
        <f t="shared" ca="1" si="870"/>
        <v>2.8133108694735536E-4</v>
      </c>
      <c r="V476" s="223">
        <f t="shared" ca="1" si="871"/>
        <v>-3.3444584583401909E-4</v>
      </c>
      <c r="W476" s="223">
        <f t="shared" ca="1" si="872"/>
        <v>3.53800424055995E-4</v>
      </c>
      <c r="X476" s="223">
        <f t="shared" ca="1" si="873"/>
        <v>-3.3744110005984806E-4</v>
      </c>
      <c r="Y476" s="223">
        <f t="shared" ca="1" si="874"/>
        <v>2.8701924353828688E-4</v>
      </c>
      <c r="Z476" s="223">
        <f t="shared" ca="1" si="875"/>
        <v>-2.0762462016434937E-4</v>
      </c>
      <c r="AA476" s="223">
        <f t="shared" ca="1" si="876"/>
        <v>1.0727161212366283E-4</v>
      </c>
      <c r="AB476" s="223">
        <f t="shared" ca="1" si="877"/>
        <v>3.9097827862200052E-6</v>
      </c>
      <c r="AC476" s="223">
        <f t="shared" ca="1" si="878"/>
        <v>-1.1469650999469208E-4</v>
      </c>
      <c r="AD476" s="223">
        <f t="shared" ca="1" si="879"/>
        <v>2.1390535412504195E-4</v>
      </c>
      <c r="AE476" s="223">
        <f t="shared" ca="1" si="880"/>
        <v>-2.9152181344822825E-4</v>
      </c>
      <c r="AF476" s="223">
        <f t="shared" ca="1" si="881"/>
        <v>3.3971100012831535E-4</v>
      </c>
      <c r="AG476" s="223">
        <f t="shared" ca="1" si="882"/>
        <v>-3.536085223103317E-4</v>
      </c>
      <c r="AH476" s="223">
        <f t="shared" ca="1" si="883"/>
        <v>3.3181151353472895E-4</v>
      </c>
      <c r="AI476" s="223">
        <f t="shared" ca="1" si="884"/>
        <v>-2.7652024318257362E-4</v>
      </c>
      <c r="AJ476" s="223">
        <f t="shared" ca="1" si="885"/>
        <v>1.9331601327785713E-4</v>
      </c>
      <c r="AK476" s="223">
        <f t="shared" ca="1" si="886"/>
        <v>-9.0597761551872196E-5</v>
      </c>
      <c r="AL476" s="223">
        <f t="shared" ca="1" si="887"/>
        <v>-2.1265757893555308E-5</v>
      </c>
      <c r="AM476" s="223">
        <f t="shared" ca="1" si="888"/>
        <v>1.3098263435507132E-4</v>
      </c>
      <c r="AN476" s="223">
        <f t="shared" ca="1" si="889"/>
        <v>-2.2747764708335225E-4</v>
      </c>
      <c r="AO476" s="223">
        <f t="shared" ca="1" si="890"/>
        <v>3.0101023836620914E-4</v>
      </c>
      <c r="AP476" s="223">
        <f t="shared" ca="1" si="891"/>
        <v>-3.4415776086813314E-4</v>
      </c>
      <c r="AQ476" s="223">
        <f t="shared" ca="1" si="892"/>
        <v>3.5256474666197463E-4</v>
      </c>
      <c r="AR476" s="223">
        <f t="shared" ca="1" si="893"/>
        <v>-3.2538256401024696E-4</v>
      </c>
      <c r="AS476" s="223">
        <f t="shared" ca="1" si="894"/>
        <v>2.6535508134071926E-4</v>
      </c>
      <c r="AT476" s="223">
        <f t="shared" ca="1" si="895"/>
        <v>-1.785416911828935E-4</v>
      </c>
      <c r="AU476" s="223">
        <f t="shared" ca="1" si="896"/>
        <v>7.3705653037073961E-5</v>
      </c>
      <c r="AV476" s="223">
        <f t="shared" ca="1" si="897"/>
        <v>3.8570501927464657E-5</v>
      </c>
      <c r="AW476" s="223">
        <f t="shared" ca="1" si="898"/>
        <v>-1.4695321007656537E-4</v>
      </c>
      <c r="AX476" s="223">
        <f t="shared" ca="1" si="899"/>
        <v>2.4050192646514631E-4</v>
      </c>
      <c r="AY476" s="223">
        <f t="shared" ca="1" si="900"/>
        <v>-3.0977350325458037E-4</v>
      </c>
      <c r="AZ476" s="223">
        <f t="shared" ca="1" si="901"/>
        <v>3.4777541541735892E-4</v>
      </c>
      <c r="BA476" s="223">
        <f t="shared" ca="1" si="902"/>
        <v>-3.5067161165788395E-4</v>
      </c>
      <c r="BB476" s="223">
        <f t="shared" ca="1" si="903"/>
        <v>3.1816973938891759E-4</v>
      </c>
      <c r="BC476" s="223">
        <f t="shared" ca="1" si="904"/>
        <v>-2.5355065586555491E-4</v>
      </c>
      <c r="BD476" s="223">
        <f t="shared" ca="1" si="905"/>
        <v>1.6333724651546505E-4</v>
      </c>
      <c r="BE476" s="223">
        <f t="shared" ca="1" si="906"/>
        <v>-5.6635981148256691E-5</v>
      </c>
      <c r="BF476" s="223">
        <f t="shared" ca="1" si="907"/>
        <v>-5.5782326243853752E-5</v>
      </c>
      <c r="BG476" s="223">
        <f t="shared" ca="1" si="908"/>
        <v>1.6256976264340394E-4</v>
      </c>
      <c r="BH476" s="223">
        <f t="shared" ca="1" si="909"/>
        <v>-2.5294681564061238E-4</v>
      </c>
      <c r="BI476" s="223">
        <f t="shared" ca="1" si="910"/>
        <v>3.1779049664066168E-4</v>
      </c>
      <c r="BJ476" s="223">
        <f t="shared" ca="1" si="911"/>
        <v>-3.5055524852931595E-4</v>
      </c>
      <c r="BK476" s="223">
        <f t="shared" ca="1" si="912"/>
        <v>3.4793367802610475E-4</v>
      </c>
      <c r="BL476" s="223">
        <f t="shared" ca="1" si="913"/>
        <v>-3.1019041599702498E-4</v>
      </c>
      <c r="BM476" s="223">
        <f t="shared" ca="1" si="914"/>
        <v>2.411354046519995E-4</v>
      </c>
      <c r="BN476" s="223">
        <f t="shared" ca="1" si="915"/>
        <v>-1.4773930811453229E-4</v>
      </c>
      <c r="BO476" s="223">
        <f t="shared" ca="1" si="916"/>
        <v>3.942986822013216E-5</v>
      </c>
      <c r="BP476" s="223">
        <f t="shared" ca="1" si="917"/>
        <v>7.2859766050361777E-5</v>
      </c>
      <c r="BQ476" s="223">
        <f t="shared" ca="1" si="918"/>
        <v>-1.7779467041260065E-4</v>
      </c>
      <c r="BR476" s="223">
        <f t="shared" ca="1" si="919"/>
        <v>2.6478233378166873E-4</v>
      </c>
      <c r="BS476" s="223">
        <f t="shared" ca="1" si="920"/>
        <v>-3.2504190488517111E-4</v>
      </c>
      <c r="BT476" s="223">
        <f t="shared" ca="1" si="921"/>
        <v>3.5249056334255377E-4</v>
      </c>
      <c r="BU476" s="223">
        <f t="shared" ca="1" si="922"/>
        <v>-3.443575416885678E-4</v>
      </c>
      <c r="BV476" s="223">
        <f t="shared" ca="1" si="923"/>
        <v>3.0146381672351892E-4</v>
      </c>
      <c r="BW476" s="223">
        <f t="shared" ca="1" si="924"/>
        <v>-2.2813923712766305E-4</v>
      </c>
      <c r="BX476" s="223">
        <f t="shared" ca="1" si="925"/>
        <v>1.3178545277990738E-4</v>
      </c>
      <c r="BY476" s="223">
        <f t="shared" ca="1" si="926"/>
        <v>-2.2128765285806814E-5</v>
      </c>
      <c r="BZ476" s="223">
        <f t="shared" ca="1" si="927"/>
        <v>-8.9761680298702459E-5</v>
      </c>
      <c r="CA476" s="223">
        <f t="shared" ca="1" si="928"/>
        <v>1.9259125524779977E-4</v>
      </c>
      <c r="CB476" s="223">
        <f t="shared" ca="1" si="929"/>
        <v>-2.7597996808845194E-4</v>
      </c>
      <c r="CC476" s="223">
        <f t="shared" ca="1" si="930"/>
        <v>3.3151025871050422E-4</v>
      </c>
      <c r="CD476" s="223">
        <f t="shared" ca="1" si="931"/>
        <v>-3.5357669751417151E-4</v>
      </c>
      <c r="CE476" s="223">
        <f t="shared" ca="1" si="932"/>
        <v>3.3995181787094698E-4</v>
      </c>
      <c r="CF476" s="223">
        <f t="shared" ca="1" si="933"/>
        <v>-2.9201096471041934E-4</v>
      </c>
      <c r="CG476" s="223">
        <f t="shared" ca="1" si="934"/>
        <v>2.1459346219845663E-4</v>
      </c>
      <c r="CH476" s="223">
        <f t="shared" ca="1" si="935"/>
        <v>-1.1551411474650258E-4</v>
      </c>
      <c r="CI476" s="223">
        <f t="shared" ca="1" si="936"/>
        <v>4.7743522176670115E-6</v>
      </c>
      <c r="CJ476" s="223">
        <f t="shared" ca="1" si="937"/>
        <v>1.0644735079699922E-4</v>
      </c>
      <c r="CK476" s="223">
        <f t="shared" ca="1" si="938"/>
        <v>-2.0692387088011368E-4</v>
      </c>
      <c r="CL476" s="223">
        <f t="shared" ca="1" si="939"/>
        <v>2.8651274247912614E-4</v>
      </c>
      <c r="CM476" s="223">
        <f t="shared" ca="1" si="940"/>
        <v>-3.3717997528573781E-4</v>
      </c>
      <c r="CN476" s="223">
        <f t="shared" ca="1" si="941"/>
        <v>3.5381103445181688E-4</v>
      </c>
      <c r="CO476" s="223">
        <f t="shared" ca="1" si="942"/>
        <v>-3.3472712034780957E-4</v>
      </c>
      <c r="CP476" s="223">
        <f t="shared" ca="1" si="943"/>
        <v>2.81854632706193E-4</v>
      </c>
      <c r="CQ476" s="223">
        <f t="shared" ca="1" si="944"/>
        <v>-2.0053071282264692E-4</v>
      </c>
      <c r="CR476" s="223">
        <f t="shared" ca="1" si="945"/>
        <v>9.8964493092832133E-5</v>
      </c>
      <c r="CS476" s="223">
        <f t="shared" ca="1" si="946"/>
        <v>1.2591562683148992E-5</v>
      </c>
      <c r="CT476" s="223">
        <f t="shared" ca="1" si="947"/>
        <v>-1.2287658030353936E-4</v>
      </c>
      <c r="CU476" s="223">
        <f t="shared" ca="1" si="948"/>
        <v>2.2075798878307869E-4</v>
      </c>
      <c r="CV476" s="223">
        <f t="shared" ca="1" si="949"/>
        <v>-2.9635528257760979E-4</v>
      </c>
      <c r="CW476" s="223">
        <f t="shared" ca="1" si="950"/>
        <v>3.4203739576702717E-4</v>
      </c>
      <c r="CX476" s="223">
        <f t="shared" ca="1" si="951"/>
        <v>-3.5319300961728127E-4</v>
      </c>
      <c r="CY476" s="223">
        <f t="shared" ca="1" si="952"/>
        <v>3.2869603587312452E-4</v>
      </c>
      <c r="CZ476" s="223">
        <f t="shared" ca="1" si="953"/>
        <v>-2.7101928820422118E-4</v>
      </c>
      <c r="DA476" s="223">
        <f t="shared" ca="1" si="954"/>
        <v>1.8598486739522318E-4</v>
      </c>
      <c r="DB476" s="223">
        <f t="shared" ca="1" si="955"/>
        <v>-8.2176457307025521E-5</v>
      </c>
      <c r="DC476" s="223">
        <f t="shared" ca="1" si="956"/>
        <v>-2.9927143406580678E-5</v>
      </c>
      <c r="DD476" s="223">
        <f t="shared" ca="1" si="957"/>
        <v>1.3900978936542038E-4</v>
      </c>
      <c r="DE476" s="223">
        <f t="shared" ca="1" si="958"/>
        <v>-2.3406028135495688E-4</v>
      </c>
      <c r="DF476" s="223">
        <f t="shared" ca="1" si="959"/>
        <v>3.0548387684271237E-4</v>
      </c>
      <c r="DG476" s="223">
        <f t="shared" ca="1" si="960"/>
        <v>-3.4607081820297865E-4</v>
      </c>
      <c r="DH476" s="223">
        <f t="shared" ca="1" si="961"/>
        <v>3.5172411188652309E-4</v>
      </c>
      <c r="DI476" s="223">
        <f t="shared" ca="1" si="962"/>
        <v>-3.2187309385764477E-4</v>
      </c>
      <c r="DJ476" s="223">
        <f t="shared" ca="1" si="963"/>
        <v>2.5953103449847891E-4</v>
      </c>
      <c r="DK476" s="223">
        <f t="shared" ca="1" si="964"/>
        <v>-1.7099096813189362E-4</v>
      </c>
      <c r="DL476" s="223">
        <f t="shared" ca="1" si="965"/>
        <v>6.5190451237758602E-5</v>
      </c>
      <c r="DM476" s="223">
        <f t="shared" ca="1" si="966"/>
        <v>4.7190627020237693E-5</v>
      </c>
      <c r="DN476" s="223">
        <f t="shared" ca="1" si="967"/>
        <v>-1.5480811166888224E-4</v>
      </c>
      <c r="DO476" s="223">
        <f t="shared" ca="1" si="968"/>
        <v>2.467987022077769E-4</v>
      </c>
      <c r="DP476" s="223">
        <f t="shared" ca="1" si="969"/>
        <v>-3.1387653369126359E-4</v>
      </c>
      <c r="DQ476" s="223">
        <f t="shared" ca="1" si="970"/>
        <v>3.4927052572565175E-4</v>
      </c>
      <c r="DR476" s="223">
        <f t="shared" ca="1" si="971"/>
        <v>-3.4940787996283912E-4</v>
      </c>
      <c r="DS476" s="223">
        <f t="shared" ca="1" si="972"/>
        <v>3.1427473136631741E-4</v>
      </c>
      <c r="DT476" s="223">
        <f t="shared" ca="1" si="973"/>
        <v>-2.4741754779840998E-4</v>
      </c>
      <c r="DU476" s="223">
        <f t="shared" ca="1" si="974"/>
        <v>1.5558513664931217E-4</v>
      </c>
      <c r="DV476" s="223">
        <f t="shared" ca="1" si="975"/>
        <v>-4.8047395661470637E-5</v>
      </c>
      <c r="DW476" s="223">
        <f t="shared" ca="1" si="976"/>
        <v>-6.4340424279972318E-5</v>
      </c>
      <c r="DX476" s="223">
        <f t="shared" ca="1" si="977"/>
        <v>1.7023348767176288E-4</v>
      </c>
      <c r="DY476" s="223">
        <f t="shared" ca="1" si="978"/>
        <v>-2.5894256336997975E-4</v>
      </c>
      <c r="DZ476" s="223">
        <f t="shared" ca="1" si="979"/>
        <v>3.2151303447782478E-4</v>
      </c>
      <c r="EA476" s="223">
        <f t="shared" ca="1" si="980"/>
        <v>-3.5162880995937045E-4</v>
      </c>
      <c r="EB476" s="223">
        <f t="shared" ca="1" si="981"/>
        <v>3.4624989385180613E-4</v>
      </c>
      <c r="EC476" s="223">
        <f t="shared" ca="1" si="982"/>
        <v>-3.0591925351990433E-4</v>
      </c>
      <c r="ED476" s="223">
        <f t="shared" ca="1" si="983"/>
        <v>2.3470801055446285E-4</v>
      </c>
      <c r="EE476" s="223">
        <f t="shared" ca="1" si="984"/>
        <v>-1.3980448694487618E-4</v>
      </c>
      <c r="EF476" s="223">
        <f t="shared" ca="1" si="985"/>
        <v>3.0788589700559451E-5</v>
      </c>
      <c r="EG476" s="223">
        <f t="shared" ca="1" si="986"/>
        <v>8.1335219822080765E-5</v>
      </c>
      <c r="EH476" s="223">
        <f t="shared" ca="1" si="987"/>
        <v>-1.8524875629214946E-4</v>
      </c>
      <c r="EI476" s="223">
        <f t="shared" ca="1" si="988"/>
        <v>2.7046260921633413E-4</v>
      </c>
      <c r="EJ476" s="223">
        <f t="shared" ca="1" si="989"/>
        <v>-3.2837498220311261E-4</v>
      </c>
      <c r="EK476" s="223">
        <f t="shared" ca="1" si="990"/>
        <v>3.5313998959085016E-4</v>
      </c>
      <c r="EL476" s="223">
        <f t="shared" ca="1" si="991"/>
        <v>-3.4225776141857478E-4</v>
      </c>
      <c r="EM476" s="223">
        <f t="shared" ca="1" si="992"/>
        <v>2.968267893963993E-4</v>
      </c>
      <c r="EN476" s="223">
        <f t="shared" ca="1" si="993"/>
        <v>-2.2143304115509592E-4</v>
      </c>
      <c r="EO476" s="223">
        <f t="shared" ca="1" si="994"/>
        <v>1.2368703598596294E-4</v>
      </c>
      <c r="EP476" s="223">
        <f t="shared" ca="1" si="995"/>
        <v>-1.3455611330297635E-5</v>
      </c>
      <c r="EQ476" s="223">
        <f t="shared" ca="1" si="996"/>
        <v>-9.8134071695513885E-5</v>
      </c>
      <c r="ER476" s="223">
        <f t="shared" ca="1" si="997"/>
        <v>1.9981774443275326E-4</v>
      </c>
      <c r="ES476" s="223">
        <f t="shared" ca="1" si="998"/>
        <v>-2.813310869473591E-4</v>
      </c>
      <c r="ET476" s="223">
        <f t="shared" ca="1" si="999"/>
        <v>3.3444584583402115E-4</v>
      </c>
      <c r="EU476" s="223">
        <f t="shared" ca="1" si="1000"/>
        <v>-3.5380042405599478E-4</v>
      </c>
      <c r="EV476" s="223">
        <f t="shared" ca="1" si="1001"/>
        <v>3.3744110005985229E-4</v>
      </c>
      <c r="EW476" s="223">
        <f t="shared" ca="1" si="1002"/>
        <v>-2.8701924353829355E-4</v>
      </c>
      <c r="EX476" s="223">
        <f t="shared" ca="1" si="1003"/>
        <v>2.0762462016435856E-4</v>
      </c>
      <c r="EY476" s="223">
        <f t="shared" ca="1" si="1004"/>
        <v>-1.0727161212367363E-4</v>
      </c>
      <c r="EZ476" s="223">
        <f t="shared" ca="1" si="1005"/>
        <v>-3.9097827862111419E-6</v>
      </c>
      <c r="FA476" s="223">
        <f t="shared" ca="1" si="1006"/>
        <v>1.1469650999468372E-4</v>
      </c>
      <c r="FB476" s="223">
        <f t="shared" ca="1" si="1007"/>
        <v>-2.139053541250349E-4</v>
      </c>
      <c r="FC476" s="223">
        <f t="shared" ca="1" si="1008"/>
        <v>2.9152181344822321E-4</v>
      </c>
      <c r="FD476" s="223">
        <f t="shared" ca="1" si="1009"/>
        <v>-3.3971100012831292E-4</v>
      </c>
      <c r="FE476" s="223">
        <f t="shared" ca="1" si="1010"/>
        <v>3.5360852231033202E-4</v>
      </c>
      <c r="FF476" s="223">
        <f t="shared" ca="1" si="1011"/>
        <v>-3.3181151353473025E-4</v>
      </c>
      <c r="FG476" s="223">
        <f t="shared" ca="1" si="1012"/>
        <v>2.7652024318257601E-4</v>
      </c>
      <c r="FH476" s="223">
        <f t="shared" ca="1" si="1013"/>
        <v>-1.9331601327786033E-4</v>
      </c>
      <c r="FI476" s="223">
        <f t="shared" ca="1" si="1014"/>
        <v>9.0597761551875842E-5</v>
      </c>
      <c r="FJ476" s="223">
        <f t="shared" ca="1" si="1015"/>
        <v>2.1265757893551514E-5</v>
      </c>
      <c r="FK476" s="223">
        <f t="shared" ca="1" si="1016"/>
        <v>-1.3098263435506774E-4</v>
      </c>
      <c r="FL476" s="223">
        <f t="shared" ca="1" si="1017"/>
        <v>2.274776470833493E-4</v>
      </c>
      <c r="FM476" s="223">
        <f t="shared" ca="1" si="1018"/>
        <v>-3.0101023836620708E-4</v>
      </c>
      <c r="FN476" s="223">
        <f t="shared" ca="1" si="1019"/>
        <v>3.4415776086813227E-4</v>
      </c>
      <c r="FO476" s="223">
        <f t="shared" ca="1" si="1020"/>
        <v>-3.5256474666197453E-4</v>
      </c>
      <c r="FP476" s="223">
        <f t="shared" ca="1" si="1021"/>
        <v>3.2538256401024648E-4</v>
      </c>
      <c r="FQ476" s="223">
        <f t="shared" ca="1" si="1022"/>
        <v>-2.6535508134071839E-4</v>
      </c>
      <c r="FR476" s="223">
        <f t="shared" ca="1" si="1023"/>
        <v>1.7854169118289244E-4</v>
      </c>
      <c r="FS476" s="223">
        <f t="shared" ca="1" si="1024"/>
        <v>-7.3705653037072795E-5</v>
      </c>
      <c r="FT476" s="223">
        <f t="shared" ca="1" si="1025"/>
        <v>-3.857050192746585E-5</v>
      </c>
      <c r="FU476" s="223">
        <f t="shared" ca="1" si="1026"/>
        <v>1.4695321007656645E-4</v>
      </c>
      <c r="FV476" s="223">
        <f t="shared" ca="1" si="1027"/>
        <v>-2.4050192646515091E-4</v>
      </c>
      <c r="FW476" s="223">
        <f t="shared" ca="1" si="1028"/>
        <v>3.0977350325458335E-4</v>
      </c>
      <c r="FX476" s="223">
        <f t="shared" ca="1" si="1029"/>
        <v>-3.4777541541736005E-4</v>
      </c>
      <c r="FY476" s="223">
        <f t="shared" ca="1" si="1030"/>
        <v>3.5067161165788313E-4</v>
      </c>
      <c r="FZ476" s="223">
        <f t="shared" ca="1" si="1031"/>
        <v>-3.1816973938892371E-4</v>
      </c>
      <c r="GA476" s="223">
        <f t="shared" ca="1" si="1032"/>
        <v>2.5355065586556456E-4</v>
      </c>
      <c r="GB476" s="223">
        <f t="shared" ca="1" si="1033"/>
        <v>-1.6333724651547735E-4</v>
      </c>
      <c r="GC476" s="223">
        <f t="shared" ca="1" si="1034"/>
        <v>5.6635981148270406E-5</v>
      </c>
      <c r="GD476" s="223">
        <f t="shared" ca="1" si="1035"/>
        <v>5.5782326243840064E-5</v>
      </c>
      <c r="GE476" s="223">
        <f t="shared" ca="1" si="1036"/>
        <v>-1.625697626433916E-4</v>
      </c>
      <c r="GF476" s="223">
        <f t="shared" ca="1" si="1037"/>
        <v>2.5294681564060263E-4</v>
      </c>
      <c r="GG476" s="223">
        <f t="shared" ca="1" si="1038"/>
        <v>-3.1779049664066444E-4</v>
      </c>
      <c r="GH476" s="223">
        <f t="shared" ca="1" si="1039"/>
        <v>3.5055524852931546E-4</v>
      </c>
      <c r="GI476" s="223">
        <f t="shared" ca="1" si="1040"/>
        <v>-3.4793367802610177E-4</v>
      </c>
      <c r="GJ476" s="223">
        <f t="shared" ca="1" si="1041"/>
        <v>3.1019041599702677E-4</v>
      </c>
      <c r="GK476" s="223">
        <f t="shared" ca="1" si="1042"/>
        <v>-2.4113540465198755E-4</v>
      </c>
      <c r="GL476" s="223">
        <f t="shared" ca="1" si="1043"/>
        <v>1.4773930811453576E-4</v>
      </c>
      <c r="GM476" s="223">
        <f t="shared" ca="1" si="1044"/>
        <v>-3.9429868220115951E-5</v>
      </c>
      <c r="GN476" s="223">
        <f t="shared" ca="1" si="1045"/>
        <v>-7.2859766050358037E-5</v>
      </c>
      <c r="GO476" s="223">
        <f t="shared" ca="1" si="1046"/>
        <v>1.777946704126148E-4</v>
      </c>
      <c r="GP476" s="223">
        <f t="shared" ca="1" si="1047"/>
        <v>-2.6478233378166618E-4</v>
      </c>
      <c r="GQ476" s="223">
        <f t="shared" ca="1" si="1048"/>
        <v>3.2504190488516168E-4</v>
      </c>
      <c r="GR476" s="223">
        <f t="shared" ca="1" si="1049"/>
        <v>-3.5249056334255339E-4</v>
      </c>
      <c r="GS476" s="223">
        <f t="shared" ca="1" si="1050"/>
        <v>3.4435754168857328E-4</v>
      </c>
      <c r="GT476" s="223">
        <f t="shared" ca="1" si="1051"/>
        <v>-3.0146381672352092E-4</v>
      </c>
      <c r="GU476" s="223">
        <f t="shared" ca="1" si="1052"/>
        <v>2.2813923712768135E-4</v>
      </c>
      <c r="GV476" s="223">
        <f t="shared" ca="1" si="1053"/>
        <v>-1.3178545277991091E-4</v>
      </c>
      <c r="GW476" s="223">
        <f t="shared" ca="1" si="1054"/>
        <v>2.2128765285830667E-5</v>
      </c>
      <c r="GX476" s="223">
        <f t="shared" ca="1" si="1055"/>
        <v>8.9761680298698773E-5</v>
      </c>
      <c r="GY476" s="223">
        <f t="shared" ca="1" si="1056"/>
        <v>-1.9259125524778814E-4</v>
      </c>
      <c r="GZ476" s="223">
        <f t="shared" ca="1" si="1057"/>
        <v>2.759799680884559E-4</v>
      </c>
      <c r="HA476" s="223">
        <f t="shared" ca="1" si="1058"/>
        <v>-3.3151025871049934E-4</v>
      </c>
      <c r="HB476" s="223">
        <f t="shared" ca="1" si="1059"/>
        <v>3.5357669751417172E-4</v>
      </c>
      <c r="HC476" s="223">
        <f t="shared" ca="1" si="1060"/>
        <v>-3.3995181787095077E-4</v>
      </c>
      <c r="HD476" s="223">
        <f t="shared" ca="1" si="1061"/>
        <v>2.9201096471041587E-4</v>
      </c>
      <c r="HE476" s="223">
        <f t="shared" ca="1" si="1062"/>
        <v>-2.1459346219846766E-4</v>
      </c>
      <c r="HF476" s="223">
        <f t="shared" ca="1" si="1063"/>
        <v>1.1551411474649672E-4</v>
      </c>
      <c r="HG476" s="223">
        <f t="shared" ca="1" si="1064"/>
        <v>-4.7743522176809164E-6</v>
      </c>
      <c r="HH476" s="223">
        <f t="shared" ca="1" si="1065"/>
        <v>-1.0644735079700518E-4</v>
      </c>
      <c r="HI476" s="223">
        <f t="shared" ca="1" si="1066"/>
        <v>2.0692387088010243E-4</v>
      </c>
      <c r="HJ476" s="223">
        <f t="shared" ca="1" si="1067"/>
        <v>-2.8651274247912977E-4</v>
      </c>
      <c r="HK476" s="223">
        <f t="shared" ca="1" si="1068"/>
        <v>3.3717997528573358E-4</v>
      </c>
      <c r="HL476" s="223">
        <f t="shared" ca="1" si="1069"/>
        <v>-3.5381103445181682E-4</v>
      </c>
      <c r="HM476" s="223">
        <f t="shared" ca="1" si="1070"/>
        <v>3.3472712034781412E-4</v>
      </c>
      <c r="HN476" s="223">
        <f t="shared" ca="1" si="1071"/>
        <v>-2.8185463270618313E-4</v>
      </c>
      <c r="HO476" s="223">
        <f t="shared" ca="1" si="1072"/>
        <v>2.0053071282265006E-4</v>
      </c>
      <c r="HP476" s="223">
        <f t="shared" ca="1" si="1073"/>
        <v>-9.896449309281648E-5</v>
      </c>
      <c r="HQ476" s="223">
        <f t="shared" ca="1" si="1074"/>
        <v>-1.259156268314517E-5</v>
      </c>
      <c r="HR476" s="223">
        <f t="shared" ca="1" si="1075"/>
        <v>1.2287658030355462E-4</v>
      </c>
      <c r="HS476" s="223">
        <f t="shared" ca="1" si="1076"/>
        <v>-2.2075798878307565E-4</v>
      </c>
      <c r="HT476" s="223">
        <f t="shared" ca="1" si="1077"/>
        <v>2.9635528257761868E-4</v>
      </c>
      <c r="HU476" s="223">
        <f t="shared" ca="1" si="1078"/>
        <v>-3.4203739576702614E-4</v>
      </c>
      <c r="HV476" s="223">
        <f t="shared" ca="1" si="1079"/>
        <v>3.5319300961728274E-4</v>
      </c>
      <c r="HW476" s="223">
        <f t="shared" ca="1" si="1080"/>
        <v>-3.2869603587312588E-4</v>
      </c>
      <c r="HX476" s="223">
        <f t="shared" ca="1" si="1081"/>
        <v>2.7101928820423657E-4</v>
      </c>
      <c r="HY476" s="223">
        <f t="shared" ca="1" si="1082"/>
        <v>-1.8598486739522643E-4</v>
      </c>
      <c r="HZ476" s="223">
        <f t="shared" ca="1" si="1083"/>
        <v>8.2176457307048804E-5</v>
      </c>
      <c r="IA476" s="223">
        <f t="shared" ca="1" si="1084"/>
        <v>2.9927143406576856E-5</v>
      </c>
      <c r="IB476" s="223">
        <f t="shared" ca="1" si="1085"/>
        <v>-1.3900978936539832E-4</v>
      </c>
      <c r="IC476" s="223">
        <f t="shared" ca="1" si="1086"/>
        <v>2.3406028135495403E-4</v>
      </c>
      <c r="ID476" s="223">
        <f t="shared" ca="1" si="1087"/>
        <v>-3.0548387684270028E-4</v>
      </c>
      <c r="IE476" s="223">
        <f t="shared" ca="1" si="1088"/>
        <v>-1.2082286095691061E-4</v>
      </c>
      <c r="IF476" s="223">
        <f t="shared" ca="1" si="1089"/>
        <v>-3.5172411188652563E-4</v>
      </c>
      <c r="IG476" s="223">
        <f t="shared" ca="1" si="1090"/>
        <v>3.2187309385764635E-4</v>
      </c>
      <c r="IH476" s="223">
        <f t="shared" ca="1" si="1091"/>
        <v>-2.5953103449849523E-4</v>
      </c>
      <c r="II476" s="223">
        <f t="shared" ca="1" si="1092"/>
        <v>1.7099096813189698E-4</v>
      </c>
      <c r="IJ476" s="223">
        <f t="shared" ca="1" si="1093"/>
        <v>-6.5190451237782102E-5</v>
      </c>
      <c r="IK476" s="223">
        <f t="shared" ca="1" si="1094"/>
        <v>-4.7190627020233871E-5</v>
      </c>
      <c r="IL476" s="223">
        <f t="shared" ca="1" si="1095"/>
        <v>1.5480811166887877E-4</v>
      </c>
      <c r="IM476" s="223">
        <f t="shared" ca="1" si="1096"/>
        <v>-2.4679870220778856E-4</v>
      </c>
      <c r="IN476" s="223">
        <f t="shared" ca="1" si="1097"/>
        <v>3.138765336912618E-4</v>
      </c>
      <c r="IO476" s="223">
        <f t="shared" ca="1" si="1098"/>
        <v>-3.4927052572565441E-4</v>
      </c>
      <c r="IP476" s="223">
        <f t="shared" ca="1" si="1099"/>
        <v>3.4940787996283972E-4</v>
      </c>
      <c r="IQ476" s="223">
        <f t="shared" ca="1" si="1100"/>
        <v>-3.1427473136630987E-4</v>
      </c>
      <c r="IR476" s="223">
        <f t="shared" ca="1" si="1101"/>
        <v>2.4741754779841269E-4</v>
      </c>
      <c r="IS476" s="223">
        <f t="shared" ca="1" si="1102"/>
        <v>-1.5558513664929753E-4</v>
      </c>
      <c r="IT476" s="223">
        <f t="shared" ca="1" si="1103"/>
        <v>4.8047395661474351E-5</v>
      </c>
      <c r="IU476" s="223">
        <f t="shared" ca="1" si="1104"/>
        <v>6.4340424279988364E-5</v>
      </c>
      <c r="IV476" s="223">
        <f t="shared" ca="1" si="1105"/>
        <v>-1.7023348767175952E-4</v>
      </c>
      <c r="IW476" s="223">
        <f t="shared" ca="1" si="1106"/>
        <v>2.5894256336999086E-4</v>
      </c>
      <c r="IX476" s="223">
        <f t="shared" ca="1" si="1107"/>
        <v>-3.2151303447782321E-4</v>
      </c>
      <c r="IY476" s="223">
        <f t="shared" ca="1" si="1108"/>
        <v>3.5162880995937224E-4</v>
      </c>
      <c r="IZ476" s="223">
        <f t="shared" ca="1" si="1109"/>
        <v>-3.4624989385180689E-4</v>
      </c>
      <c r="JA476" s="223">
        <f t="shared" ca="1" si="1110"/>
        <v>3.0591925351989614E-4</v>
      </c>
      <c r="JB476" s="223">
        <f t="shared" ca="1" si="1111"/>
        <v>-2.3470801055446572E-4</v>
      </c>
    </row>
    <row r="477" spans="2:262">
      <c r="B477" s="230">
        <v>116</v>
      </c>
      <c r="C477" s="229">
        <f t="shared" si="1112"/>
        <v>2.2656250000000016E-3</v>
      </c>
      <c r="D477" s="226">
        <f t="shared" ca="1" si="855"/>
        <v>57.882283462662166</v>
      </c>
      <c r="E477" s="225">
        <f ca="1">DR361</f>
        <v>-0.21771653733783894</v>
      </c>
      <c r="F477" s="224">
        <v>116</v>
      </c>
      <c r="G477" s="223">
        <f t="shared" ca="1" si="856"/>
        <v>1.0993362385446335E-4</v>
      </c>
      <c r="H477" s="223">
        <f t="shared" ca="1" si="857"/>
        <v>-5.6529686846150851E-6</v>
      </c>
      <c r="I477" s="223">
        <f t="shared" ca="1" si="858"/>
        <v>-9.9114516352585255E-5</v>
      </c>
      <c r="J477" s="223">
        <f t="shared" ca="1" si="859"/>
        <v>1.9534632579337136E-4</v>
      </c>
      <c r="K477" s="223">
        <f t="shared" ca="1" si="860"/>
        <v>-2.7475504082493936E-4</v>
      </c>
      <c r="L477" s="223">
        <f t="shared" ca="1" si="861"/>
        <v>3.3050203622889769E-4</v>
      </c>
      <c r="M477" s="223">
        <f t="shared" ca="1" si="862"/>
        <v>-3.5778641819317997E-4</v>
      </c>
      <c r="N477" s="223">
        <f t="shared" ca="1" si="863"/>
        <v>3.5425847406351488E-4</v>
      </c>
      <c r="O477" s="223">
        <f t="shared" ca="1" si="864"/>
        <v>-3.2022202801945996E-4</v>
      </c>
      <c r="P477" s="223">
        <f t="shared" ca="1" si="865"/>
        <v>2.5860827594006693E-4</v>
      </c>
      <c r="Q477" s="223">
        <f t="shared" ca="1" si="866"/>
        <v>-1.747233527829698E-4</v>
      </c>
      <c r="R477" s="223">
        <f t="shared" ca="1" si="867"/>
        <v>7.5791371804717378E-5</v>
      </c>
      <c r="S477" s="223">
        <f t="shared" ca="1" si="868"/>
        <v>2.9667711222146836E-5</v>
      </c>
      <c r="T477" s="223">
        <f t="shared" ca="1" si="869"/>
        <v>-1.325718308793722E-4</v>
      </c>
      <c r="U477" s="223">
        <f t="shared" ca="1" si="870"/>
        <v>2.2405895347853334E-4</v>
      </c>
      <c r="V477" s="223">
        <f t="shared" ca="1" si="871"/>
        <v>-2.9625026945173801E-4</v>
      </c>
      <c r="W477" s="223">
        <f t="shared" ca="1" si="872"/>
        <v>3.429287111412739E-4</v>
      </c>
      <c r="X477" s="223">
        <f t="shared" ca="1" si="873"/>
        <v>-3.6007436249175075E-4</v>
      </c>
      <c r="Y477" s="223">
        <f t="shared" ca="1" si="874"/>
        <v>3.4621065152156034E-4</v>
      </c>
      <c r="Z477" s="223">
        <f t="shared" ca="1" si="875"/>
        <v>-3.0253151171046695E-4</v>
      </c>
      <c r="AA477" s="223">
        <f t="shared" ca="1" si="876"/>
        <v>2.3279856125001165E-4</v>
      </c>
      <c r="AB477" s="223">
        <f t="shared" ca="1" si="877"/>
        <v>-1.4301715501065725E-4</v>
      </c>
      <c r="AC477" s="223">
        <f t="shared" ca="1" si="878"/>
        <v>4.0919207412718367E-5</v>
      </c>
      <c r="AD477" s="223">
        <f t="shared" ca="1" si="879"/>
        <v>6.4702674851819397E-5</v>
      </c>
      <c r="AE477" s="223">
        <f t="shared" ca="1" si="880"/>
        <v>-1.6475240620365732E-4</v>
      </c>
      <c r="AF477" s="223">
        <f t="shared" ca="1" si="881"/>
        <v>2.5061377095861483E-4</v>
      </c>
      <c r="AG477" s="223">
        <f t="shared" ca="1" si="882"/>
        <v>-3.1489244603684639E-4</v>
      </c>
      <c r="AH477" s="223">
        <f t="shared" ca="1" si="883"/>
        <v>3.5205279510145781E-4</v>
      </c>
      <c r="AI477" s="223">
        <f t="shared" ca="1" si="884"/>
        <v>-3.5889459384285695E-4</v>
      </c>
      <c r="AJ477" s="223">
        <f t="shared" ca="1" si="885"/>
        <v>3.3482863114745891E-4</v>
      </c>
      <c r="AK477" s="223">
        <f t="shared" ca="1" si="886"/>
        <v>-2.8192745156315374E-4</v>
      </c>
      <c r="AL477" s="223">
        <f t="shared" ca="1" si="887"/>
        <v>2.0474686915448201E-4</v>
      </c>
      <c r="AM477" s="223">
        <f t="shared" ca="1" si="888"/>
        <v>-1.0993362385446369E-4</v>
      </c>
      <c r="AN477" s="223">
        <f t="shared" ca="1" si="889"/>
        <v>5.6529686846157356E-6</v>
      </c>
      <c r="AO477" s="223">
        <f t="shared" ca="1" si="890"/>
        <v>9.9114516352583981E-5</v>
      </c>
      <c r="AP477" s="223">
        <f t="shared" ca="1" si="891"/>
        <v>-1.9534632579337025E-4</v>
      </c>
      <c r="AQ477" s="223">
        <f t="shared" ca="1" si="892"/>
        <v>2.7475504082493854E-4</v>
      </c>
      <c r="AR477" s="223">
        <f t="shared" ca="1" si="893"/>
        <v>-3.3050203622889666E-4</v>
      </c>
      <c r="AS477" s="223">
        <f t="shared" ca="1" si="894"/>
        <v>3.5778641819317976E-4</v>
      </c>
      <c r="AT477" s="223">
        <f t="shared" ca="1" si="895"/>
        <v>-3.5425847406351531E-4</v>
      </c>
      <c r="AU477" s="223">
        <f t="shared" ca="1" si="896"/>
        <v>3.2022202801945882E-4</v>
      </c>
      <c r="AV477" s="223">
        <f t="shared" ca="1" si="897"/>
        <v>-2.5860827594006519E-4</v>
      </c>
      <c r="AW477" s="223">
        <f t="shared" ca="1" si="898"/>
        <v>1.7472335278296872E-4</v>
      </c>
      <c r="AX477" s="223">
        <f t="shared" ca="1" si="899"/>
        <v>-7.5791371804717378E-5</v>
      </c>
      <c r="AY477" s="223">
        <f t="shared" ca="1" si="900"/>
        <v>-2.9667711222146836E-5</v>
      </c>
      <c r="AZ477" s="223">
        <f t="shared" ca="1" si="901"/>
        <v>1.3257183087936743E-4</v>
      </c>
      <c r="BA477" s="223">
        <f t="shared" ca="1" si="902"/>
        <v>-2.2405895347853334E-4</v>
      </c>
      <c r="BB477" s="223">
        <f t="shared" ca="1" si="903"/>
        <v>2.9625026945174094E-4</v>
      </c>
      <c r="BC477" s="223">
        <f t="shared" ca="1" si="904"/>
        <v>-3.429287111412739E-4</v>
      </c>
      <c r="BD477" s="223">
        <f t="shared" ca="1" si="905"/>
        <v>3.6007436249175086E-4</v>
      </c>
      <c r="BE477" s="223">
        <f t="shared" ca="1" si="906"/>
        <v>-3.4621065152156034E-4</v>
      </c>
      <c r="BF477" s="223">
        <f t="shared" ca="1" si="907"/>
        <v>3.0253151171046413E-4</v>
      </c>
      <c r="BG477" s="223">
        <f t="shared" ca="1" si="908"/>
        <v>-2.327985612500136E-4</v>
      </c>
      <c r="BH477" s="223">
        <f t="shared" ca="1" si="909"/>
        <v>1.430171550106549E-4</v>
      </c>
      <c r="BI477" s="223">
        <f t="shared" ca="1" si="910"/>
        <v>-4.0919207412718367E-5</v>
      </c>
      <c r="BJ477" s="223">
        <f t="shared" ca="1" si="911"/>
        <v>-6.4702674851819397E-5</v>
      </c>
      <c r="BK477" s="223">
        <f t="shared" ca="1" si="912"/>
        <v>1.6475240620365274E-4</v>
      </c>
      <c r="BL477" s="223">
        <f t="shared" ca="1" si="913"/>
        <v>-2.5061377095861483E-4</v>
      </c>
      <c r="BM477" s="223">
        <f t="shared" ca="1" si="914"/>
        <v>3.148924460368439E-4</v>
      </c>
      <c r="BN477" s="223">
        <f t="shared" ca="1" si="915"/>
        <v>-3.5205279510145781E-4</v>
      </c>
      <c r="BO477" s="223">
        <f t="shared" ca="1" si="916"/>
        <v>3.5889459384285739E-4</v>
      </c>
      <c r="BP477" s="223">
        <f t="shared" ca="1" si="917"/>
        <v>-3.3482863114745891E-4</v>
      </c>
      <c r="BQ477" s="223">
        <f t="shared" ca="1" si="918"/>
        <v>2.8192745156315694E-4</v>
      </c>
      <c r="BR477" s="223">
        <f t="shared" ca="1" si="919"/>
        <v>-2.0474686915448201E-4</v>
      </c>
      <c r="BS477" s="223">
        <f t="shared" ca="1" si="920"/>
        <v>1.0993362385445882E-4</v>
      </c>
      <c r="BT477" s="223">
        <f t="shared" ca="1" si="921"/>
        <v>-5.6529686846157356E-6</v>
      </c>
      <c r="BU477" s="223">
        <f t="shared" ca="1" si="922"/>
        <v>-9.9114516352588941E-5</v>
      </c>
      <c r="BV477" s="223">
        <f t="shared" ca="1" si="923"/>
        <v>1.9534632579337025E-4</v>
      </c>
      <c r="BW477" s="223">
        <f t="shared" ca="1" si="924"/>
        <v>-2.747550408249418E-4</v>
      </c>
      <c r="BX477" s="223">
        <f t="shared" ca="1" si="925"/>
        <v>3.3050203622889666E-4</v>
      </c>
      <c r="BY477" s="223">
        <f t="shared" ca="1" si="926"/>
        <v>-3.577864181931803E-4</v>
      </c>
      <c r="BZ477" s="223">
        <f t="shared" ca="1" si="927"/>
        <v>3.5425847406351531E-4</v>
      </c>
      <c r="CA477" s="223">
        <f t="shared" ca="1" si="928"/>
        <v>-3.2022202801945882E-4</v>
      </c>
      <c r="CB477" s="223">
        <f t="shared" ca="1" si="929"/>
        <v>2.5860827594006877E-4</v>
      </c>
      <c r="CC477" s="223">
        <f t="shared" ca="1" si="930"/>
        <v>-1.7472335278296872E-4</v>
      </c>
      <c r="CD477" s="223">
        <f t="shared" ca="1" si="931"/>
        <v>7.5791371804722379E-5</v>
      </c>
      <c r="CE477" s="223">
        <f t="shared" ca="1" si="932"/>
        <v>2.9667711222146836E-5</v>
      </c>
      <c r="CF477" s="223">
        <f t="shared" ca="1" si="933"/>
        <v>-1.3257183087936743E-4</v>
      </c>
      <c r="CG477" s="223">
        <f t="shared" ca="1" si="934"/>
        <v>2.2405895347853334E-4</v>
      </c>
      <c r="CH477" s="223">
        <f t="shared" ca="1" si="935"/>
        <v>-2.9625026945173509E-4</v>
      </c>
      <c r="CI477" s="223">
        <f t="shared" ca="1" si="936"/>
        <v>3.429287111412739E-4</v>
      </c>
      <c r="CJ477" s="223">
        <f t="shared" ca="1" si="937"/>
        <v>-3.6007436249175086E-4</v>
      </c>
      <c r="CK477" s="223">
        <f t="shared" ca="1" si="938"/>
        <v>3.4621065152156034E-4</v>
      </c>
      <c r="CL477" s="223">
        <f t="shared" ca="1" si="939"/>
        <v>-3.0253151171046413E-4</v>
      </c>
      <c r="CM477" s="223">
        <f t="shared" ca="1" si="940"/>
        <v>2.327985612500136E-4</v>
      </c>
      <c r="CN477" s="223">
        <f t="shared" ca="1" si="941"/>
        <v>-1.430171550106549E-4</v>
      </c>
      <c r="CO477" s="223">
        <f t="shared" ca="1" si="942"/>
        <v>4.0919207412718367E-5</v>
      </c>
      <c r="CP477" s="223">
        <f t="shared" ca="1" si="943"/>
        <v>6.4702674851819397E-5</v>
      </c>
      <c r="CQ477" s="223">
        <f t="shared" ca="1" si="944"/>
        <v>-1.6475240620365274E-4</v>
      </c>
      <c r="CR477" s="223">
        <f t="shared" ca="1" si="945"/>
        <v>2.5061377095861483E-4</v>
      </c>
      <c r="CS477" s="223">
        <f t="shared" ca="1" si="946"/>
        <v>-3.148924460368439E-4</v>
      </c>
      <c r="CT477" s="223">
        <f t="shared" ca="1" si="947"/>
        <v>3.520527951014557E-4</v>
      </c>
      <c r="CU477" s="223">
        <f t="shared" ca="1" si="948"/>
        <v>-3.5889459384285652E-4</v>
      </c>
      <c r="CV477" s="223">
        <f t="shared" ca="1" si="949"/>
        <v>3.3482863114745891E-4</v>
      </c>
      <c r="CW477" s="223">
        <f t="shared" ca="1" si="950"/>
        <v>-2.8192745156315694E-4</v>
      </c>
      <c r="CX477" s="223">
        <f t="shared" ca="1" si="951"/>
        <v>2.0474686915447358E-4</v>
      </c>
      <c r="CY477" s="223">
        <f t="shared" ca="1" si="952"/>
        <v>-1.0993362385445882E-4</v>
      </c>
      <c r="CZ477" s="223">
        <f t="shared" ca="1" si="953"/>
        <v>5.6529686846157356E-6</v>
      </c>
      <c r="DA477" s="223">
        <f t="shared" ca="1" si="954"/>
        <v>9.9114516352579075E-5</v>
      </c>
      <c r="DB477" s="223">
        <f t="shared" ca="1" si="955"/>
        <v>-1.9534632579337887E-4</v>
      </c>
      <c r="DC477" s="223">
        <f t="shared" ca="1" si="956"/>
        <v>2.747550408249418E-4</v>
      </c>
      <c r="DD477" s="223">
        <f t="shared" ca="1" si="957"/>
        <v>-3.3050203622889666E-4</v>
      </c>
      <c r="DE477" s="223">
        <f t="shared" ca="1" si="958"/>
        <v>3.5778641819317916E-4</v>
      </c>
      <c r="DF477" s="223">
        <f t="shared" ca="1" si="959"/>
        <v>-3.5425847406351347E-4</v>
      </c>
      <c r="DG477" s="223">
        <f t="shared" ca="1" si="960"/>
        <v>3.2022202801945882E-4</v>
      </c>
      <c r="DH477" s="223">
        <f t="shared" ca="1" si="961"/>
        <v>-2.5860827594006877E-4</v>
      </c>
      <c r="DI477" s="223">
        <f t="shared" ca="1" si="962"/>
        <v>1.7472335278297766E-4</v>
      </c>
      <c r="DJ477" s="223">
        <f t="shared" ca="1" si="963"/>
        <v>-7.5791371804712377E-5</v>
      </c>
      <c r="DK477" s="223">
        <f t="shared" ca="1" si="964"/>
        <v>-2.9667711222146836E-5</v>
      </c>
      <c r="DL477" s="223">
        <f t="shared" ca="1" si="965"/>
        <v>1.3257183087936743E-4</v>
      </c>
      <c r="DM477" s="223">
        <f t="shared" ca="1" si="966"/>
        <v>-2.2405895347852529E-4</v>
      </c>
      <c r="DN477" s="223">
        <f t="shared" ca="1" si="967"/>
        <v>2.9625026945174094E-4</v>
      </c>
      <c r="DO477" s="223">
        <f t="shared" ca="1" si="968"/>
        <v>-3.429287111412739E-4</v>
      </c>
      <c r="DP477" s="223">
        <f t="shared" ca="1" si="969"/>
        <v>3.6007436249175064E-4</v>
      </c>
      <c r="DQ477" s="223">
        <f t="shared" ca="1" si="970"/>
        <v>-3.4621065152155758E-4</v>
      </c>
      <c r="DR477" s="223">
        <f t="shared" ca="1" si="971"/>
        <v>3.0253151171046413E-4</v>
      </c>
      <c r="DS477" s="223">
        <f t="shared" ca="1" si="972"/>
        <v>-2.327985612500136E-4</v>
      </c>
      <c r="DT477" s="223">
        <f t="shared" ca="1" si="973"/>
        <v>1.430171550106643E-4</v>
      </c>
      <c r="DU477" s="223">
        <f t="shared" ca="1" si="974"/>
        <v>-4.0919207412708203E-5</v>
      </c>
      <c r="DV477" s="223">
        <f t="shared" ca="1" si="975"/>
        <v>-6.4702674851819397E-5</v>
      </c>
      <c r="DW477" s="223">
        <f t="shared" ca="1" si="976"/>
        <v>1.6475240620365274E-4</v>
      </c>
      <c r="DX477" s="223">
        <f t="shared" ca="1" si="977"/>
        <v>-2.5061377095860751E-4</v>
      </c>
      <c r="DY477" s="223">
        <f t="shared" ca="1" si="978"/>
        <v>3.1489244603684889E-4</v>
      </c>
      <c r="DZ477" s="223">
        <f t="shared" ca="1" si="979"/>
        <v>-3.5205279510145781E-4</v>
      </c>
      <c r="EA477" s="223">
        <f t="shared" ca="1" si="980"/>
        <v>3.5889459384285739E-4</v>
      </c>
      <c r="EB477" s="223">
        <f t="shared" ca="1" si="981"/>
        <v>-3.348286311474627E-4</v>
      </c>
      <c r="EC477" s="223">
        <f t="shared" ca="1" si="982"/>
        <v>2.8192745156315055E-4</v>
      </c>
      <c r="ED477" s="223">
        <f t="shared" ca="1" si="983"/>
        <v>-2.0474686915448201E-4</v>
      </c>
      <c r="EE477" s="223">
        <f t="shared" ca="1" si="984"/>
        <v>1.0993362385446857E-4</v>
      </c>
      <c r="EF477" s="223">
        <f t="shared" ca="1" si="985"/>
        <v>-5.6529686846054899E-6</v>
      </c>
      <c r="EG477" s="223">
        <f t="shared" ca="1" si="986"/>
        <v>-9.9114516352588941E-5</v>
      </c>
      <c r="EH477" s="223">
        <f t="shared" ca="1" si="987"/>
        <v>1.9534632579337025E-4</v>
      </c>
      <c r="EI477" s="223">
        <f t="shared" ca="1" si="988"/>
        <v>-2.7475504082493518E-4</v>
      </c>
      <c r="EJ477" s="223">
        <f t="shared" ca="1" si="989"/>
        <v>3.3050203622890073E-4</v>
      </c>
      <c r="EK477" s="223">
        <f t="shared" ca="1" si="990"/>
        <v>-3.577864181931803E-4</v>
      </c>
      <c r="EL477" s="223">
        <f t="shared" ca="1" si="991"/>
        <v>3.5425847406351531E-4</v>
      </c>
      <c r="EM477" s="223">
        <f t="shared" ca="1" si="992"/>
        <v>-3.2022202801946348E-4</v>
      </c>
      <c r="EN477" s="223">
        <f t="shared" ca="1" si="993"/>
        <v>2.5860827594006161E-4</v>
      </c>
      <c r="EO477" s="223">
        <f t="shared" ca="1" si="994"/>
        <v>-1.7472335278296872E-4</v>
      </c>
      <c r="EP477" s="223">
        <f t="shared" ca="1" si="995"/>
        <v>7.5791371804722379E-5</v>
      </c>
      <c r="EQ477" s="223">
        <f t="shared" ca="1" si="996"/>
        <v>2.9667711222136617E-5</v>
      </c>
      <c r="ER477" s="223">
        <f t="shared" ca="1" si="997"/>
        <v>-1.3257183087937694E-4</v>
      </c>
      <c r="ES477" s="223">
        <f t="shared" ca="1" si="998"/>
        <v>2.2405895347853334E-4</v>
      </c>
      <c r="ET477" s="223">
        <f t="shared" ca="1" si="999"/>
        <v>-2.9625026945173509E-4</v>
      </c>
      <c r="EU477" s="223">
        <f t="shared" ca="1" si="1000"/>
        <v>3.4292871114127699E-4</v>
      </c>
      <c r="EV477" s="223">
        <f t="shared" ca="1" si="1001"/>
        <v>-3.6007436249175086E-4</v>
      </c>
      <c r="EW477" s="223">
        <f t="shared" ca="1" si="1002"/>
        <v>3.4621065152156034E-4</v>
      </c>
      <c r="EX477" s="223">
        <f t="shared" ca="1" si="1003"/>
        <v>-3.0253151171046971E-4</v>
      </c>
      <c r="EY477" s="223">
        <f t="shared" ca="1" si="1004"/>
        <v>2.327985612500058E-4</v>
      </c>
      <c r="EZ477" s="223">
        <f t="shared" ca="1" si="1005"/>
        <v>-1.430171550106549E-4</v>
      </c>
      <c r="FA477" s="223">
        <f t="shared" ca="1" si="1006"/>
        <v>4.0919207412718367E-5</v>
      </c>
      <c r="FB477" s="223">
        <f t="shared" ca="1" si="1007"/>
        <v>6.4702674851809341E-5</v>
      </c>
      <c r="FC477" s="223">
        <f t="shared" ca="1" si="1008"/>
        <v>-1.647524062036619E-4</v>
      </c>
      <c r="FD477" s="223">
        <f t="shared" ca="1" si="1009"/>
        <v>2.5061377095861483E-4</v>
      </c>
      <c r="FE477" s="223">
        <f t="shared" ca="1" si="1010"/>
        <v>-3.148924460368439E-4</v>
      </c>
      <c r="FF477" s="223">
        <f t="shared" ca="1" si="1011"/>
        <v>3.520527951014557E-4</v>
      </c>
      <c r="FG477" s="223">
        <f t="shared" ca="1" si="1012"/>
        <v>-3.5889459384285652E-4</v>
      </c>
      <c r="FH477" s="223">
        <f t="shared" ca="1" si="1013"/>
        <v>3.3482863114745891E-4</v>
      </c>
      <c r="FI477" s="223">
        <f t="shared" ca="1" si="1014"/>
        <v>-2.8192745156315694E-4</v>
      </c>
      <c r="FJ477" s="223">
        <f t="shared" ca="1" si="1015"/>
        <v>2.0474686915449044E-4</v>
      </c>
      <c r="FK477" s="223">
        <f t="shared" ca="1" si="1016"/>
        <v>-1.0993362385445882E-4</v>
      </c>
      <c r="FL477" s="223">
        <f t="shared" ca="1" si="1017"/>
        <v>5.6529686846157356E-6</v>
      </c>
      <c r="FM477" s="223">
        <f t="shared" ca="1" si="1018"/>
        <v>9.9114516352579075E-5</v>
      </c>
      <c r="FN477" s="223">
        <f t="shared" ca="1" si="1019"/>
        <v>-1.9534632579337887E-4</v>
      </c>
      <c r="FO477" s="223">
        <f t="shared" ca="1" si="1020"/>
        <v>2.747550408249418E-4</v>
      </c>
      <c r="FP477" s="223">
        <f t="shared" ca="1" si="1021"/>
        <v>-3.3050203622889666E-4</v>
      </c>
      <c r="FQ477" s="223">
        <f t="shared" ca="1" si="1022"/>
        <v>3.5778641819317916E-4</v>
      </c>
      <c r="FR477" s="223">
        <f t="shared" ca="1" si="1023"/>
        <v>-3.5425847406351347E-4</v>
      </c>
      <c r="FS477" s="223">
        <f t="shared" ca="1" si="1024"/>
        <v>3.2022202801945882E-4</v>
      </c>
      <c r="FT477" s="223">
        <f t="shared" ca="1" si="1025"/>
        <v>-2.5860827594006877E-4</v>
      </c>
      <c r="FU477" s="223">
        <f t="shared" ca="1" si="1026"/>
        <v>1.7472335278297766E-4</v>
      </c>
      <c r="FV477" s="223">
        <f t="shared" ca="1" si="1027"/>
        <v>-7.5791371804712377E-5</v>
      </c>
      <c r="FW477" s="223">
        <f t="shared" ca="1" si="1028"/>
        <v>-2.9667711222146836E-5</v>
      </c>
      <c r="FX477" s="223">
        <f t="shared" ca="1" si="1029"/>
        <v>1.3257183087936743E-4</v>
      </c>
      <c r="FY477" s="223">
        <f t="shared" ca="1" si="1030"/>
        <v>-2.2405895347852529E-4</v>
      </c>
      <c r="FZ477" s="223">
        <f t="shared" ca="1" si="1031"/>
        <v>2.9625026945174094E-4</v>
      </c>
      <c r="GA477" s="223">
        <f t="shared" ca="1" si="1032"/>
        <v>-3.429287111412739E-4</v>
      </c>
      <c r="GB477" s="223">
        <f t="shared" ca="1" si="1033"/>
        <v>3.6007436249175064E-4</v>
      </c>
      <c r="GC477" s="223">
        <f t="shared" ca="1" si="1034"/>
        <v>-3.4621065152155758E-4</v>
      </c>
      <c r="GD477" s="223">
        <f t="shared" ca="1" si="1035"/>
        <v>3.0253151171046413E-4</v>
      </c>
      <c r="GE477" s="223">
        <f t="shared" ca="1" si="1036"/>
        <v>-2.327985612500136E-4</v>
      </c>
      <c r="GF477" s="223">
        <f t="shared" ca="1" si="1037"/>
        <v>1.430171550106643E-4</v>
      </c>
      <c r="GG477" s="223">
        <f t="shared" ca="1" si="1038"/>
        <v>-4.0919207412728559E-5</v>
      </c>
      <c r="GH477" s="223">
        <f t="shared" ca="1" si="1039"/>
        <v>-6.4702674851799258E-5</v>
      </c>
      <c r="GI477" s="223">
        <f t="shared" ca="1" si="1040"/>
        <v>1.6475240620367093E-4</v>
      </c>
      <c r="GJ477" s="223">
        <f t="shared" ca="1" si="1041"/>
        <v>-2.5061377095862215E-4</v>
      </c>
      <c r="GK477" s="223">
        <f t="shared" ca="1" si="1042"/>
        <v>3.1489244603684889E-4</v>
      </c>
      <c r="GL477" s="223">
        <f t="shared" ca="1" si="1043"/>
        <v>-3.5205279510145781E-4</v>
      </c>
      <c r="GM477" s="223">
        <f t="shared" ca="1" si="1044"/>
        <v>3.5889459384285739E-4</v>
      </c>
      <c r="GN477" s="223">
        <f t="shared" ca="1" si="1045"/>
        <v>-3.348286311474627E-4</v>
      </c>
      <c r="GO477" s="223">
        <f t="shared" ca="1" si="1046"/>
        <v>2.8192745156316329E-4</v>
      </c>
      <c r="GP477" s="223">
        <f t="shared" ca="1" si="1047"/>
        <v>-2.0474686915446518E-4</v>
      </c>
      <c r="GQ477" s="223">
        <f t="shared" ca="1" si="1048"/>
        <v>1.0993362385444906E-4</v>
      </c>
      <c r="GR477" s="223">
        <f t="shared" ca="1" si="1049"/>
        <v>-5.6529686846054899E-6</v>
      </c>
      <c r="GS477" s="223">
        <f t="shared" ca="1" si="1050"/>
        <v>-9.9114516352588941E-5</v>
      </c>
      <c r="GT477" s="223">
        <f t="shared" ca="1" si="1051"/>
        <v>1.9534632579337025E-4</v>
      </c>
      <c r="GU477" s="223">
        <f t="shared" ca="1" si="1052"/>
        <v>-2.7475504082493518E-4</v>
      </c>
      <c r="GV477" s="223">
        <f t="shared" ca="1" si="1053"/>
        <v>3.3050203622889259E-4</v>
      </c>
      <c r="GW477" s="223">
        <f t="shared" ca="1" si="1054"/>
        <v>-3.5778641819317791E-4</v>
      </c>
      <c r="GX477" s="223">
        <f t="shared" ca="1" si="1055"/>
        <v>3.5425847406351163E-4</v>
      </c>
      <c r="GY477" s="223">
        <f t="shared" ca="1" si="1056"/>
        <v>-3.2022202801945416E-4</v>
      </c>
      <c r="GZ477" s="223">
        <f t="shared" ca="1" si="1057"/>
        <v>2.5860827594006161E-4</v>
      </c>
      <c r="HA477" s="223">
        <f t="shared" ca="1" si="1058"/>
        <v>-1.7472335278296872E-4</v>
      </c>
      <c r="HB477" s="223">
        <f t="shared" ca="1" si="1059"/>
        <v>7.5791371804722379E-5</v>
      </c>
      <c r="HC477" s="223">
        <f t="shared" ca="1" si="1060"/>
        <v>2.9667711222136617E-5</v>
      </c>
      <c r="HD477" s="223">
        <f t="shared" ca="1" si="1061"/>
        <v>-1.3257183087935794E-4</v>
      </c>
      <c r="HE477" s="223">
        <f t="shared" ca="1" si="1062"/>
        <v>2.2405895347851729E-4</v>
      </c>
      <c r="HF477" s="223">
        <f t="shared" ca="1" si="1063"/>
        <v>-2.9625026945174674E-4</v>
      </c>
      <c r="HG477" s="223">
        <f t="shared" ca="1" si="1064"/>
        <v>3.4292871114127699E-4</v>
      </c>
      <c r="HH477" s="223">
        <f t="shared" ca="1" si="1065"/>
        <v>-3.6007436249175086E-4</v>
      </c>
      <c r="HI477" s="223">
        <f t="shared" ca="1" si="1066"/>
        <v>3.4621065152156034E-4</v>
      </c>
      <c r="HJ477" s="223">
        <f t="shared" ca="1" si="1067"/>
        <v>-3.0253151171046971E-4</v>
      </c>
      <c r="HK477" s="223">
        <f t="shared" ca="1" si="1068"/>
        <v>2.3279856125002144E-4</v>
      </c>
      <c r="HL477" s="223">
        <f t="shared" ca="1" si="1069"/>
        <v>-1.4301715501067368E-4</v>
      </c>
      <c r="HM477" s="223">
        <f t="shared" ca="1" si="1070"/>
        <v>4.0919207412698039E-5</v>
      </c>
      <c r="HN477" s="223">
        <f t="shared" ca="1" si="1071"/>
        <v>6.470267485182948E-5</v>
      </c>
      <c r="HO477" s="223">
        <f t="shared" ca="1" si="1072"/>
        <v>-1.647524062036619E-4</v>
      </c>
      <c r="HP477" s="223">
        <f t="shared" ca="1" si="1073"/>
        <v>2.5061377095861483E-4</v>
      </c>
      <c r="HQ477" s="223">
        <f t="shared" ca="1" si="1074"/>
        <v>-3.148924460368439E-4</v>
      </c>
      <c r="HR477" s="223">
        <f t="shared" ca="1" si="1075"/>
        <v>3.520527951014557E-4</v>
      </c>
      <c r="HS477" s="223">
        <f t="shared" ca="1" si="1076"/>
        <v>-3.5889459384285825E-4</v>
      </c>
      <c r="HT477" s="223">
        <f t="shared" ca="1" si="1077"/>
        <v>3.3482863114746644E-4</v>
      </c>
      <c r="HU477" s="223">
        <f t="shared" ca="1" si="1078"/>
        <v>-2.8192745156314415E-4</v>
      </c>
      <c r="HV477" s="223">
        <f t="shared" ca="1" si="1079"/>
        <v>2.0474686915447358E-4</v>
      </c>
      <c r="HW477" s="223">
        <f t="shared" ca="1" si="1080"/>
        <v>-1.0993362385445882E-4</v>
      </c>
      <c r="HX477" s="223">
        <f t="shared" ca="1" si="1081"/>
        <v>5.6529686846157356E-6</v>
      </c>
      <c r="HY477" s="223">
        <f t="shared" ca="1" si="1082"/>
        <v>9.9114516352579075E-5</v>
      </c>
      <c r="HZ477" s="223">
        <f t="shared" ca="1" si="1083"/>
        <v>-1.9534632579336169E-4</v>
      </c>
      <c r="IA477" s="223">
        <f t="shared" ca="1" si="1084"/>
        <v>2.7475504082492857E-4</v>
      </c>
      <c r="IB477" s="223">
        <f t="shared" ca="1" si="1085"/>
        <v>-3.3050203622890479E-4</v>
      </c>
      <c r="IC477" s="223">
        <f t="shared" ca="1" si="1086"/>
        <v>3.5778641819318149E-4</v>
      </c>
      <c r="ID477" s="223">
        <f t="shared" ca="1" si="1087"/>
        <v>-3.5425847406351347E-4</v>
      </c>
      <c r="IE477" s="223">
        <f t="shared" ca="1" si="1088"/>
        <v>9.4573703861755641E-5</v>
      </c>
      <c r="IF477" s="223">
        <f t="shared" ca="1" si="1089"/>
        <v>-2.5860827594006877E-4</v>
      </c>
      <c r="IG477" s="223">
        <f t="shared" ca="1" si="1090"/>
        <v>1.7472335278297766E-4</v>
      </c>
      <c r="IH477" s="223">
        <f t="shared" ca="1" si="1091"/>
        <v>-7.5791371804732408E-5</v>
      </c>
      <c r="II477" s="223">
        <f t="shared" ca="1" si="1092"/>
        <v>-2.9667711222126426E-5</v>
      </c>
      <c r="IJ477" s="223">
        <f t="shared" ca="1" si="1093"/>
        <v>1.3257183087938645E-4</v>
      </c>
      <c r="IK477" s="223">
        <f t="shared" ca="1" si="1094"/>
        <v>-2.2405895347854136E-4</v>
      </c>
      <c r="IL477" s="223">
        <f t="shared" ca="1" si="1095"/>
        <v>2.9625026945174094E-4</v>
      </c>
      <c r="IM477" s="223">
        <f t="shared" ca="1" si="1096"/>
        <v>-3.429287111412739E-4</v>
      </c>
      <c r="IN477" s="223">
        <f t="shared" ca="1" si="1097"/>
        <v>3.6007436249175064E-4</v>
      </c>
      <c r="IO477" s="223">
        <f t="shared" ca="1" si="1098"/>
        <v>-3.4621065152156316E-4</v>
      </c>
      <c r="IP477" s="223">
        <f t="shared" ca="1" si="1099"/>
        <v>3.0253151171047524E-4</v>
      </c>
      <c r="IQ477" s="223">
        <f t="shared" ca="1" si="1100"/>
        <v>-2.3279856124999799E-4</v>
      </c>
      <c r="IR477" s="223">
        <f t="shared" ca="1" si="1101"/>
        <v>1.4301715501064549E-4</v>
      </c>
      <c r="IS477" s="223">
        <f t="shared" ca="1" si="1102"/>
        <v>-4.0919207412708203E-5</v>
      </c>
      <c r="IT477" s="223">
        <f t="shared" ca="1" si="1103"/>
        <v>-6.4702674851819397E-5</v>
      </c>
      <c r="IU477" s="223">
        <f t="shared" ca="1" si="1104"/>
        <v>1.6475240620365274E-4</v>
      </c>
      <c r="IV477" s="223">
        <f t="shared" ca="1" si="1105"/>
        <v>-2.5061377095860751E-4</v>
      </c>
      <c r="IW477" s="223">
        <f t="shared" ca="1" si="1106"/>
        <v>3.1489244603683891E-4</v>
      </c>
      <c r="IX477" s="223">
        <f t="shared" ca="1" si="1107"/>
        <v>-3.5205279510145348E-4</v>
      </c>
      <c r="IY477" s="223">
        <f t="shared" ca="1" si="1108"/>
        <v>3.5889459384285565E-4</v>
      </c>
      <c r="IZ477" s="223">
        <f t="shared" ca="1" si="1109"/>
        <v>-3.3482863114745517E-4</v>
      </c>
      <c r="JA477" s="223">
        <f t="shared" ca="1" si="1110"/>
        <v>2.8192745156315055E-4</v>
      </c>
      <c r="JB477" s="223">
        <f t="shared" ca="1" si="1111"/>
        <v>-2.0474686915448201E-4</v>
      </c>
    </row>
    <row r="478" spans="2:262">
      <c r="B478" s="230">
        <v>117</v>
      </c>
      <c r="C478" s="229">
        <f t="shared" si="1112"/>
        <v>2.2851562500000016E-3</v>
      </c>
      <c r="D478" s="226">
        <f t="shared" ca="1" si="855"/>
        <v>57.886489620067977</v>
      </c>
      <c r="E478" s="225">
        <f ca="1">DS361</f>
        <v>-0.21351037993202357</v>
      </c>
      <c r="F478" s="224">
        <v>117</v>
      </c>
      <c r="G478" s="223">
        <f t="shared" ca="1" si="856"/>
        <v>3.0850179197678531E-5</v>
      </c>
      <c r="H478" s="223">
        <f t="shared" ca="1" si="857"/>
        <v>2.7421317143428144E-5</v>
      </c>
      <c r="I478" s="223">
        <f t="shared" ca="1" si="858"/>
        <v>-8.3706197508522979E-5</v>
      </c>
      <c r="J478" s="223">
        <f t="shared" ca="1" si="859"/>
        <v>1.3392674229149246E-4</v>
      </c>
      <c r="K478" s="223">
        <f t="shared" ca="1" si="860"/>
        <v>-1.7444458007246581E-4</v>
      </c>
      <c r="L478" s="223">
        <f t="shared" ca="1" si="861"/>
        <v>2.0232427987166486E-4</v>
      </c>
      <c r="M478" s="223">
        <f t="shared" ca="1" si="862"/>
        <v>-2.1554601686675151E-4</v>
      </c>
      <c r="N478" s="223">
        <f t="shared" ca="1" si="863"/>
        <v>2.1315190439576571E-4</v>
      </c>
      <c r="O478" s="223">
        <f t="shared" ca="1" si="864"/>
        <v>-1.953153908039621E-4</v>
      </c>
      <c r="P478" s="223">
        <f t="shared" ca="1" si="865"/>
        <v>1.6332869348091713E-4</v>
      </c>
      <c r="Q478" s="223">
        <f t="shared" ca="1" si="866"/>
        <v>-1.1950918046513312E-4</v>
      </c>
      <c r="R478" s="223">
        <f t="shared" ca="1" si="867"/>
        <v>6.7031482069329336E-5</v>
      </c>
      <c r="S478" s="223">
        <f t="shared" ca="1" si="868"/>
        <v>-9.6974956812992548E-6</v>
      </c>
      <c r="T478" s="223">
        <f t="shared" ca="1" si="869"/>
        <v>-4.8339053597749095E-5</v>
      </c>
      <c r="U478" s="223">
        <f t="shared" ca="1" si="870"/>
        <v>1.0287354148272621E-4</v>
      </c>
      <c r="V478" s="223">
        <f t="shared" ca="1" si="871"/>
        <v>-1.4995506057158129E-4</v>
      </c>
      <c r="W478" s="223">
        <f t="shared" ca="1" si="872"/>
        <v>1.8617265516486509E-4</v>
      </c>
      <c r="X478" s="223">
        <f t="shared" ca="1" si="873"/>
        <v>-2.0890243773538894E-4</v>
      </c>
      <c r="Y478" s="223">
        <f t="shared" ca="1" si="874"/>
        <v>2.1649768398651449E-4</v>
      </c>
      <c r="Z478" s="223">
        <f t="shared" ca="1" si="875"/>
        <v>-2.0840813451730576E-4</v>
      </c>
      <c r="AA478" s="223">
        <f t="shared" ca="1" si="876"/>
        <v>1.8521985994319738E-4</v>
      </c>
      <c r="AB478" s="223">
        <f t="shared" ca="1" si="877"/>
        <v>-1.486128013291678E-4</v>
      </c>
      <c r="AC478" s="223">
        <f t="shared" ca="1" si="878"/>
        <v>1.0123906204053163E-4</v>
      </c>
      <c r="AD478" s="223">
        <f t="shared" ca="1" si="879"/>
        <v>-4.6530768507321572E-5</v>
      </c>
      <c r="AE478" s="223">
        <f t="shared" ca="1" si="880"/>
        <v>-1.1548580019682083E-5</v>
      </c>
      <c r="AF478" s="223">
        <f t="shared" ca="1" si="881"/>
        <v>6.8791258541107616E-5</v>
      </c>
      <c r="AG478" s="223">
        <f t="shared" ca="1" si="882"/>
        <v>-1.210501570160519E-4</v>
      </c>
      <c r="AH478" s="223">
        <f t="shared" ca="1" si="883"/>
        <v>1.6453922964459122E-4</v>
      </c>
      <c r="AI478" s="223">
        <f t="shared" ca="1" si="884"/>
        <v>-1.9610778581570146E-4</v>
      </c>
      <c r="AJ478" s="223">
        <f t="shared" ca="1" si="885"/>
        <v>2.134687509260327E-4</v>
      </c>
      <c r="AK478" s="223">
        <f t="shared" ca="1" si="886"/>
        <v>-2.1536436005981457E-4</v>
      </c>
      <c r="AL478" s="223">
        <f t="shared" ca="1" si="887"/>
        <v>2.0165728037596897E-4</v>
      </c>
      <c r="AM478" s="223">
        <f t="shared" ca="1" si="888"/>
        <v>-1.7334056057970447E-4</v>
      </c>
      <c r="AN478" s="223">
        <f t="shared" ca="1" si="889"/>
        <v>1.3246568666059873E-4</v>
      </c>
      <c r="AO478" s="223">
        <f t="shared" ca="1" si="890"/>
        <v>-8.1993956105579581E-5</v>
      </c>
      <c r="AP478" s="223">
        <f t="shared" ca="1" si="891"/>
        <v>2.5581938208282797E-5</v>
      </c>
      <c r="AQ478" s="223">
        <f t="shared" ca="1" si="892"/>
        <v>3.2683436581977844E-5</v>
      </c>
      <c r="AR478" s="223">
        <f t="shared" ca="1" si="893"/>
        <v>-8.8580966059592398E-5</v>
      </c>
      <c r="AS478" s="223">
        <f t="shared" ca="1" si="894"/>
        <v>1.3806099336456602E-4</v>
      </c>
      <c r="AT478" s="223">
        <f t="shared" ca="1" si="895"/>
        <v>-1.7753879598983135E-4</v>
      </c>
      <c r="AU478" s="223">
        <f t="shared" ca="1" si="896"/>
        <v>2.0415429128571203E-4</v>
      </c>
      <c r="AV478" s="223">
        <f t="shared" ca="1" si="897"/>
        <v>-2.1597924335136869E-4</v>
      </c>
      <c r="AW478" s="223">
        <f t="shared" ca="1" si="898"/>
        <v>2.1215695961560377E-4</v>
      </c>
      <c r="AX478" s="223">
        <f t="shared" ca="1" si="899"/>
        <v>-1.929643563875287E-4</v>
      </c>
      <c r="AY478" s="223">
        <f t="shared" ca="1" si="900"/>
        <v>1.5979189686023769E-4</v>
      </c>
      <c r="AZ478" s="223">
        <f t="shared" ca="1" si="901"/>
        <v>-1.1504285501637414E-4</v>
      </c>
      <c r="BA478" s="223">
        <f t="shared" ca="1" si="902"/>
        <v>6.1959203550875016E-5</v>
      </c>
      <c r="BB478" s="223">
        <f t="shared" ca="1" si="903"/>
        <v>-4.3867398597883384E-6</v>
      </c>
      <c r="BC478" s="223">
        <f t="shared" ca="1" si="904"/>
        <v>-5.3503533783405341E-5</v>
      </c>
      <c r="BD478" s="223">
        <f t="shared" ca="1" si="905"/>
        <v>1.0751759045163602E-4</v>
      </c>
      <c r="BE478" s="223">
        <f t="shared" ca="1" si="906"/>
        <v>-1.5374222687516113E-4</v>
      </c>
      <c r="BF478" s="223">
        <f t="shared" ca="1" si="907"/>
        <v>1.8882856667710971E-4</v>
      </c>
      <c r="BG478" s="223">
        <f t="shared" ca="1" si="908"/>
        <v>-2.1023467932855408E-4</v>
      </c>
      <c r="BH478" s="223">
        <f t="shared" ca="1" si="909"/>
        <v>2.1640973759696713E-4</v>
      </c>
      <c r="BI478" s="223">
        <f t="shared" ca="1" si="910"/>
        <v>-2.0690637167350331E-4</v>
      </c>
      <c r="BJ478" s="223">
        <f t="shared" ca="1" si="911"/>
        <v>1.8241308016202933E-4</v>
      </c>
      <c r="BK478" s="223">
        <f t="shared" ca="1" si="912"/>
        <v>-1.4470434982287466E-4</v>
      </c>
      <c r="BL478" s="223">
        <f t="shared" ca="1" si="913"/>
        <v>9.6512097789525365E-5</v>
      </c>
      <c r="BM478" s="223">
        <f t="shared" ca="1" si="914"/>
        <v>-4.1327749995632567E-5</v>
      </c>
      <c r="BN478" s="223">
        <f t="shared" ca="1" si="915"/>
        <v>-1.68507051915949E-5</v>
      </c>
      <c r="BO478" s="223">
        <f t="shared" ca="1" si="916"/>
        <v>7.3808362706494839E-5</v>
      </c>
      <c r="BP478" s="223">
        <f t="shared" ca="1" si="917"/>
        <v>-1.2541876167254215E-4</v>
      </c>
      <c r="BQ478" s="223">
        <f t="shared" ca="1" si="918"/>
        <v>1.6794283869690251E-4</v>
      </c>
      <c r="BR478" s="223">
        <f t="shared" ca="1" si="919"/>
        <v>-1.9829981504309587E-4</v>
      </c>
      <c r="BS478" s="223">
        <f t="shared" ca="1" si="920"/>
        <v>2.1429039248349455E-4</v>
      </c>
      <c r="BT478" s="223">
        <f t="shared" ca="1" si="921"/>
        <v>-2.1475608776791064E-4</v>
      </c>
      <c r="BU478" s="223">
        <f t="shared" ca="1" si="922"/>
        <v>1.996631622656601E-4</v>
      </c>
      <c r="BV478" s="223">
        <f t="shared" ca="1" si="923"/>
        <v>-1.7010506625743849E-4</v>
      </c>
      <c r="BW478" s="223">
        <f t="shared" ca="1" si="924"/>
        <v>1.2822322079326871E-4</v>
      </c>
      <c r="BX478" s="223">
        <f t="shared" ca="1" si="925"/>
        <v>-7.7051876302078635E-5</v>
      </c>
      <c r="BY478" s="223">
        <f t="shared" ca="1" si="926"/>
        <v>2.0298287615879926E-5</v>
      </c>
      <c r="BZ478" s="223">
        <f t="shared" ca="1" si="927"/>
        <v>3.7925868740444518E-5</v>
      </c>
      <c r="CA478" s="223">
        <f t="shared" ca="1" si="928"/>
        <v>-9.3402376748959732E-5</v>
      </c>
      <c r="CB478" s="223">
        <f t="shared" ca="1" si="929"/>
        <v>1.421120816576674E-4</v>
      </c>
      <c r="CC478" s="223">
        <f t="shared" ca="1" si="930"/>
        <v>-1.805260691750945E-4</v>
      </c>
      <c r="CD478" s="223">
        <f t="shared" ca="1" si="931"/>
        <v>2.0586132778851083E-4</v>
      </c>
      <c r="CE478" s="223">
        <f t="shared" ca="1" si="932"/>
        <v>-2.1628237201577535E-4</v>
      </c>
      <c r="CF478" s="223">
        <f t="shared" ca="1" si="933"/>
        <v>2.1103421941602899E-4</v>
      </c>
      <c r="CG478" s="223">
        <f t="shared" ca="1" si="934"/>
        <v>-1.9049708745820916E-4</v>
      </c>
      <c r="CH478" s="223">
        <f t="shared" ca="1" si="935"/>
        <v>1.5615884757589661E-4</v>
      </c>
      <c r="CI478" s="223">
        <f t="shared" ca="1" si="936"/>
        <v>-1.1050723205348597E-4</v>
      </c>
      <c r="CJ478" s="223">
        <f t="shared" ca="1" si="937"/>
        <v>5.6849603125008456E-5</v>
      </c>
      <c r="CK478" s="223">
        <f t="shared" ca="1" si="938"/>
        <v>9.2665836978028085E-7</v>
      </c>
      <c r="CL478" s="223">
        <f t="shared" ca="1" si="939"/>
        <v>-5.8635785440934972E-5</v>
      </c>
      <c r="CM478" s="223">
        <f t="shared" ca="1" si="940"/>
        <v>1.1209687484440477E-4</v>
      </c>
      <c r="CN478" s="223">
        <f t="shared" ca="1" si="941"/>
        <v>-1.5743678461006778E-4</v>
      </c>
      <c r="CO478" s="223">
        <f t="shared" ca="1" si="942"/>
        <v>1.9137073492154588E-4</v>
      </c>
      <c r="CP478" s="223">
        <f t="shared" ca="1" si="943"/>
        <v>-2.1144028341207156E-4</v>
      </c>
      <c r="CQ478" s="223">
        <f t="shared" ca="1" si="944"/>
        <v>2.1619143407357276E-4</v>
      </c>
      <c r="CR478" s="223">
        <f t="shared" ca="1" si="945"/>
        <v>-2.0527997616813122E-4</v>
      </c>
      <c r="CS478" s="223">
        <f t="shared" ca="1" si="946"/>
        <v>1.7949642156223769E-4</v>
      </c>
      <c r="CT478" s="223">
        <f t="shared" ca="1" si="947"/>
        <v>-1.4070873382708891E-4</v>
      </c>
      <c r="CU478" s="223">
        <f t="shared" ca="1" si="948"/>
        <v>9.1726998259630525E-5</v>
      </c>
      <c r="CV478" s="223">
        <f t="shared" ca="1" si="949"/>
        <v>-3.6099837192684245E-5</v>
      </c>
      <c r="CW478" s="223">
        <f t="shared" ca="1" si="950"/>
        <v>-2.2142680128776505E-5</v>
      </c>
      <c r="CX478" s="223">
        <f t="shared" ca="1" si="951"/>
        <v>7.878100747405427E-5</v>
      </c>
      <c r="CY478" s="223">
        <f t="shared" ca="1" si="952"/>
        <v>-1.2971181875671278E-4</v>
      </c>
      <c r="CZ478" s="223">
        <f t="shared" ca="1" si="953"/>
        <v>1.7124528526296805E-4</v>
      </c>
      <c r="DA478" s="223">
        <f t="shared" ca="1" si="954"/>
        <v>-2.0037239587681713E-4</v>
      </c>
      <c r="DB478" s="223">
        <f t="shared" ca="1" si="955"/>
        <v>2.1498295352135826E-4</v>
      </c>
      <c r="DC478" s="223">
        <f t="shared" ca="1" si="956"/>
        <v>-2.1401845443898182E-4</v>
      </c>
      <c r="DD478" s="223">
        <f t="shared" ca="1" si="957"/>
        <v>1.9754877453228895E-4</v>
      </c>
      <c r="DE478" s="223">
        <f t="shared" ca="1" si="958"/>
        <v>-1.6676710700389328E-4</v>
      </c>
      <c r="DF478" s="223">
        <f t="shared" ca="1" si="959"/>
        <v>1.2390351805231781E-4</v>
      </c>
      <c r="DG478" s="223">
        <f t="shared" ca="1" si="960"/>
        <v>-7.2063383329451437E-5</v>
      </c>
      <c r="DH478" s="223">
        <f t="shared" ca="1" si="961"/>
        <v>1.5002410094016E-5</v>
      </c>
      <c r="DI478" s="223">
        <f t="shared" ca="1" si="962"/>
        <v>4.3145455773718484E-5</v>
      </c>
      <c r="DJ478" s="223">
        <f t="shared" ca="1" si="963"/>
        <v>-9.8167525339118802E-5</v>
      </c>
      <c r="DK478" s="223">
        <f t="shared" ca="1" si="964"/>
        <v>1.4607756694669127E-4</v>
      </c>
      <c r="DL478" s="223">
        <f t="shared" ca="1" si="965"/>
        <v>-1.8340460020659441E-4</v>
      </c>
      <c r="DM478" s="223">
        <f t="shared" ca="1" si="966"/>
        <v>2.0744436112509694E-4</v>
      </c>
      <c r="DN478" s="223">
        <f t="shared" ca="1" si="967"/>
        <v>-2.164552202665982E-4</v>
      </c>
      <c r="DO478" s="223">
        <f t="shared" ca="1" si="968"/>
        <v>2.0978436009375491E-4</v>
      </c>
      <c r="DP478" s="223">
        <f t="shared" ca="1" si="969"/>
        <v>-1.8791507020655111E-4</v>
      </c>
      <c r="DQ478" s="223">
        <f t="shared" ca="1" si="970"/>
        <v>1.5243173404092691E-4</v>
      </c>
      <c r="DR478" s="223">
        <f t="shared" ca="1" si="971"/>
        <v>-1.0590504366614039E-4</v>
      </c>
      <c r="DS478" s="223">
        <f t="shared" ca="1" si="972"/>
        <v>5.1705758623957002E-5</v>
      </c>
      <c r="DT478" s="223">
        <f t="shared" ca="1" si="973"/>
        <v>6.2394984149969295E-6</v>
      </c>
      <c r="DU478" s="223">
        <f t="shared" ca="1" si="974"/>
        <v>-6.3732717093854138E-5</v>
      </c>
      <c r="DV478" s="223">
        <f t="shared" ca="1" si="975"/>
        <v>1.1660863627133922E-4</v>
      </c>
      <c r="DW478" s="223">
        <f t="shared" ca="1" si="976"/>
        <v>-1.6103650831286162E-4</v>
      </c>
      <c r="DX478" s="223">
        <f t="shared" ca="1" si="977"/>
        <v>1.9379762859107782E-4</v>
      </c>
      <c r="DY478" s="223">
        <f t="shared" ca="1" si="978"/>
        <v>-2.125185237751231E-4</v>
      </c>
      <c r="DZ478" s="223">
        <f t="shared" ca="1" si="979"/>
        <v>2.1584290491421046E-4</v>
      </c>
      <c r="EA478" s="223">
        <f t="shared" ca="1" si="980"/>
        <v>-2.0352992768103215E-4</v>
      </c>
      <c r="EB478" s="223">
        <f t="shared" ca="1" si="981"/>
        <v>1.7647164102989701E-4</v>
      </c>
      <c r="EC478" s="223">
        <f t="shared" ca="1" si="982"/>
        <v>-1.3662836015149356E-4</v>
      </c>
      <c r="ED478" s="223">
        <f t="shared" ca="1" si="983"/>
        <v>8.6886645815871858E-5</v>
      </c>
      <c r="EE478" s="223">
        <f t="shared" ca="1" si="984"/>
        <v>-3.0850179197670887E-5</v>
      </c>
      <c r="EF478" s="223">
        <f t="shared" ca="1" si="985"/>
        <v>-2.7421317143428917E-5</v>
      </c>
      <c r="EG478" s="223">
        <f t="shared" ca="1" si="986"/>
        <v>8.3706197508528658E-5</v>
      </c>
      <c r="EH478" s="223">
        <f t="shared" ca="1" si="987"/>
        <v>-1.3392674229149192E-4</v>
      </c>
      <c r="EI478" s="223">
        <f t="shared" ca="1" si="988"/>
        <v>1.7444458007246855E-4</v>
      </c>
      <c r="EJ478" s="223">
        <f t="shared" ca="1" si="989"/>
        <v>-2.0232427987166402E-4</v>
      </c>
      <c r="EK478" s="223">
        <f t="shared" ca="1" si="990"/>
        <v>2.1554601686675178E-4</v>
      </c>
      <c r="EL478" s="223">
        <f t="shared" ca="1" si="991"/>
        <v>-2.1315190439576639E-4</v>
      </c>
      <c r="EM478" s="223">
        <f t="shared" ca="1" si="992"/>
        <v>1.953153908039614E-4</v>
      </c>
      <c r="EN478" s="223">
        <f t="shared" ca="1" si="993"/>
        <v>-1.6332869348091258E-4</v>
      </c>
      <c r="EO478" s="223">
        <f t="shared" ca="1" si="994"/>
        <v>1.1950918046513311E-4</v>
      </c>
      <c r="EP478" s="223">
        <f t="shared" ca="1" si="995"/>
        <v>-6.7031482069324186E-5</v>
      </c>
      <c r="EQ478" s="223">
        <f t="shared" ca="1" si="996"/>
        <v>9.6974956812999867E-6</v>
      </c>
      <c r="ER478" s="223">
        <f t="shared" ca="1" si="997"/>
        <v>4.8339053597752876E-5</v>
      </c>
      <c r="ES478" s="223">
        <f t="shared" ca="1" si="998"/>
        <v>-1.0287354148272287E-4</v>
      </c>
      <c r="ET478" s="223">
        <f t="shared" ca="1" si="999"/>
        <v>1.4995506057158297E-4</v>
      </c>
      <c r="EU478" s="223">
        <f t="shared" ca="1" si="1000"/>
        <v>-1.8617265516486942E-4</v>
      </c>
      <c r="EV478" s="223">
        <f t="shared" ca="1" si="1001"/>
        <v>2.0890243773538916E-4</v>
      </c>
      <c r="EW478" s="223">
        <f t="shared" ca="1" si="1002"/>
        <v>-2.1649768398651446E-4</v>
      </c>
      <c r="EX478" s="223">
        <f t="shared" ca="1" si="1003"/>
        <v>2.0840813451730597E-4</v>
      </c>
      <c r="EY478" s="223">
        <f t="shared" ca="1" si="1004"/>
        <v>-1.8521985994319459E-4</v>
      </c>
      <c r="EZ478" s="223">
        <f t="shared" ca="1" si="1005"/>
        <v>1.4861280132916942E-4</v>
      </c>
      <c r="FA478" s="223">
        <f t="shared" ca="1" si="1006"/>
        <v>-1.0123906204052956E-4</v>
      </c>
      <c r="FB478" s="223">
        <f t="shared" ca="1" si="1007"/>
        <v>4.6530768507313271E-5</v>
      </c>
      <c r="FC478" s="223">
        <f t="shared" ca="1" si="1008"/>
        <v>1.15485800196844E-5</v>
      </c>
      <c r="FD478" s="223">
        <f t="shared" ca="1" si="1009"/>
        <v>-6.8791258541115653E-5</v>
      </c>
      <c r="FE478" s="223">
        <f t="shared" ca="1" si="1010"/>
        <v>1.2105015701605127E-4</v>
      </c>
      <c r="FF478" s="223">
        <f t="shared" ca="1" si="1011"/>
        <v>-1.6453922964459471E-4</v>
      </c>
      <c r="FG478" s="223">
        <f t="shared" ca="1" si="1012"/>
        <v>1.9610778581570116E-4</v>
      </c>
      <c r="FH478" s="223">
        <f t="shared" ca="1" si="1013"/>
        <v>-2.134687509260331E-4</v>
      </c>
      <c r="FI478" s="223">
        <f t="shared" ca="1" si="1014"/>
        <v>2.1536436005981498E-4</v>
      </c>
      <c r="FJ478" s="223">
        <f t="shared" ca="1" si="1015"/>
        <v>-2.0165728037596813E-4</v>
      </c>
      <c r="FK478" s="223">
        <f t="shared" ca="1" si="1016"/>
        <v>1.7334056057969938E-4</v>
      </c>
      <c r="FL478" s="223">
        <f t="shared" ca="1" si="1017"/>
        <v>-1.3246568666059689E-4</v>
      </c>
      <c r="FM478" s="223">
        <f t="shared" ca="1" si="1018"/>
        <v>8.1993956105574567E-5</v>
      </c>
      <c r="FN478" s="223">
        <f t="shared" ca="1" si="1019"/>
        <v>-2.5581938208283529E-5</v>
      </c>
      <c r="FO478" s="223">
        <f t="shared" ca="1" si="1020"/>
        <v>-3.2683436581983197E-5</v>
      </c>
      <c r="FP478" s="223">
        <f t="shared" ca="1" si="1021"/>
        <v>8.8580966059588929E-5</v>
      </c>
      <c r="FQ478" s="223">
        <f t="shared" ca="1" si="1022"/>
        <v>-1.3806099336456781E-4</v>
      </c>
      <c r="FR478" s="223">
        <f t="shared" ca="1" si="1023"/>
        <v>1.7753879598982915E-4</v>
      </c>
      <c r="FS478" s="223">
        <f t="shared" ca="1" si="1024"/>
        <v>-2.0415429128571285E-4</v>
      </c>
      <c r="FT478" s="223">
        <f t="shared" ca="1" si="1025"/>
        <v>2.1597924335136926E-4</v>
      </c>
      <c r="FU478" s="223">
        <f t="shared" ca="1" si="1026"/>
        <v>-2.121569596156039E-4</v>
      </c>
      <c r="FV478" s="223">
        <f t="shared" ca="1" si="1027"/>
        <v>1.9296435638752627E-4</v>
      </c>
      <c r="FW478" s="223">
        <f t="shared" ca="1" si="1028"/>
        <v>-1.5979189686024026E-4</v>
      </c>
      <c r="FX478" s="223">
        <f t="shared" ca="1" si="1029"/>
        <v>1.1504285501637216E-4</v>
      </c>
      <c r="FY478" s="223">
        <f t="shared" ca="1" si="1030"/>
        <v>-6.1959203550878675E-5</v>
      </c>
      <c r="FZ478" s="223">
        <f t="shared" ca="1" si="1031"/>
        <v>4.3867398597859802E-6</v>
      </c>
      <c r="GA478" s="223">
        <f t="shared" ca="1" si="1032"/>
        <v>5.3503533783413567E-5</v>
      </c>
      <c r="GB478" s="223">
        <f t="shared" ca="1" si="1033"/>
        <v>-1.0751759045163808E-4</v>
      </c>
      <c r="GC478" s="223">
        <f t="shared" ca="1" si="1034"/>
        <v>1.537422268751671E-4</v>
      </c>
      <c r="GD478" s="223">
        <f t="shared" ca="1" si="1035"/>
        <v>-1.8882856667711689E-4</v>
      </c>
      <c r="GE478" s="223">
        <f t="shared" ca="1" si="1036"/>
        <v>2.102346793285517E-4</v>
      </c>
      <c r="GF478" s="223">
        <f t="shared" ca="1" si="1037"/>
        <v>-2.1640973759696724E-4</v>
      </c>
      <c r="GG478" s="223">
        <f t="shared" ca="1" si="1038"/>
        <v>2.069063716735026E-4</v>
      </c>
      <c r="GH478" s="223">
        <f t="shared" ca="1" si="1039"/>
        <v>-1.8241308016202473E-4</v>
      </c>
      <c r="GI478" s="223">
        <f t="shared" ca="1" si="1040"/>
        <v>1.4470434982286377E-4</v>
      </c>
      <c r="GJ478" s="223">
        <f t="shared" ca="1" si="1041"/>
        <v>-9.6512097789528794E-5</v>
      </c>
      <c r="GK478" s="223">
        <f t="shared" ca="1" si="1042"/>
        <v>4.1327749995630276E-5</v>
      </c>
      <c r="GL478" s="223">
        <f t="shared" ca="1" si="1043"/>
        <v>1.6850705191597231E-5</v>
      </c>
      <c r="GM478" s="223">
        <f t="shared" ca="1" si="1044"/>
        <v>-7.3808362706502821E-5</v>
      </c>
      <c r="GN478" s="223">
        <f t="shared" ca="1" si="1045"/>
        <v>1.2541876167253399E-4</v>
      </c>
      <c r="GO478" s="223">
        <f t="shared" ca="1" si="1046"/>
        <v>-1.6794283869690007E-4</v>
      </c>
      <c r="GP478" s="223">
        <f t="shared" ca="1" si="1047"/>
        <v>1.9829981504309682E-4</v>
      </c>
      <c r="GQ478" s="223">
        <f t="shared" ca="1" si="1048"/>
        <v>-2.1429039248349575E-4</v>
      </c>
      <c r="GR478" s="223">
        <f t="shared" ca="1" si="1049"/>
        <v>2.147560877679088E-4</v>
      </c>
      <c r="GS478" s="223">
        <f t="shared" ca="1" si="1050"/>
        <v>-1.9966316226566156E-4</v>
      </c>
      <c r="GT478" s="223">
        <f t="shared" ca="1" si="1051"/>
        <v>1.7010506625743708E-4</v>
      </c>
      <c r="GU478" s="223">
        <f t="shared" ca="1" si="1052"/>
        <v>-1.2822322079326682E-4</v>
      </c>
      <c r="GV478" s="223">
        <f t="shared" ca="1" si="1053"/>
        <v>7.705187630207072E-5</v>
      </c>
      <c r="GW478" s="223">
        <f t="shared" ca="1" si="1054"/>
        <v>-2.0298287615889846E-5</v>
      </c>
      <c r="GX478" s="223">
        <f t="shared" ca="1" si="1055"/>
        <v>-3.7925868740440764E-5</v>
      </c>
      <c r="GY478" s="223">
        <f t="shared" ca="1" si="1056"/>
        <v>9.3402376748961846E-5</v>
      </c>
      <c r="GZ478" s="223">
        <f t="shared" ca="1" si="1057"/>
        <v>-1.421120816576738E-4</v>
      </c>
      <c r="HA478" s="223">
        <f t="shared" ca="1" si="1058"/>
        <v>1.8052606917510258E-4</v>
      </c>
      <c r="HB478" s="223">
        <f t="shared" ca="1" si="1059"/>
        <v>-2.0586132778850774E-4</v>
      </c>
      <c r="HC478" s="223">
        <f t="shared" ca="1" si="1060"/>
        <v>2.1628237201577519E-4</v>
      </c>
      <c r="HD478" s="223">
        <f t="shared" ca="1" si="1061"/>
        <v>-2.1103421941602845E-4</v>
      </c>
      <c r="HE478" s="223">
        <f t="shared" ca="1" si="1062"/>
        <v>1.904970874582051E-4</v>
      </c>
      <c r="HF478" s="223">
        <f t="shared" ca="1" si="1063"/>
        <v>-1.5615884757590355E-4</v>
      </c>
      <c r="HG478" s="223">
        <f t="shared" ca="1" si="1064"/>
        <v>1.1050723205348925E-4</v>
      </c>
      <c r="HH478" s="223">
        <f t="shared" ca="1" si="1065"/>
        <v>-5.6849603125006207E-5</v>
      </c>
      <c r="HI478" s="223">
        <f t="shared" ca="1" si="1066"/>
        <v>-9.2665836978876473E-7</v>
      </c>
      <c r="HJ478" s="223">
        <f t="shared" ca="1" si="1067"/>
        <v>5.8635785440949053E-5</v>
      </c>
      <c r="HK478" s="223">
        <f t="shared" ca="1" si="1068"/>
        <v>-1.1209687484439623E-4</v>
      </c>
      <c r="HL478" s="223">
        <f t="shared" ca="1" si="1069"/>
        <v>1.5743678461006518E-4</v>
      </c>
      <c r="HM478" s="223">
        <f t="shared" ca="1" si="1070"/>
        <v>-1.9137073492154696E-4</v>
      </c>
      <c r="HN478" s="223">
        <f t="shared" ca="1" si="1071"/>
        <v>2.1144028341207337E-4</v>
      </c>
      <c r="HO478" s="223">
        <f t="shared" ca="1" si="1072"/>
        <v>-2.16191434073572E-4</v>
      </c>
      <c r="HP478" s="223">
        <f t="shared" ca="1" si="1073"/>
        <v>2.0527997616813439E-4</v>
      </c>
      <c r="HQ478" s="223">
        <f t="shared" ca="1" si="1074"/>
        <v>-1.7949642156223639E-4</v>
      </c>
      <c r="HR478" s="223">
        <f t="shared" ca="1" si="1075"/>
        <v>1.4070873382708712E-4</v>
      </c>
      <c r="HS478" s="223">
        <f t="shared" ca="1" si="1076"/>
        <v>-9.1726998259617258E-5</v>
      </c>
      <c r="HT478" s="223">
        <f t="shared" ca="1" si="1077"/>
        <v>3.6099837192694084E-5</v>
      </c>
      <c r="HU478" s="223">
        <f t="shared" ca="1" si="1078"/>
        <v>2.2142680128778836E-5</v>
      </c>
      <c r="HV478" s="223">
        <f t="shared" ca="1" si="1079"/>
        <v>-7.8781007474056452E-5</v>
      </c>
      <c r="HW478" s="223">
        <f t="shared" ca="1" si="1080"/>
        <v>1.2971181875671465E-4</v>
      </c>
      <c r="HX478" s="223">
        <f t="shared" ca="1" si="1081"/>
        <v>-1.7124528526297702E-4</v>
      </c>
      <c r="HY478" s="223">
        <f t="shared" ca="1" si="1082"/>
        <v>2.0037239587681333E-4</v>
      </c>
      <c r="HZ478" s="223">
        <f t="shared" ca="1" si="1083"/>
        <v>-2.1498295352135853E-4</v>
      </c>
      <c r="IA478" s="223">
        <f t="shared" ca="1" si="1084"/>
        <v>2.1401845443898146E-4</v>
      </c>
      <c r="IB478" s="223">
        <f t="shared" ca="1" si="1085"/>
        <v>-1.9754877453228296E-4</v>
      </c>
      <c r="IC478" s="223">
        <f t="shared" ca="1" si="1086"/>
        <v>1.6676710700389965E-4</v>
      </c>
      <c r="ID478" s="223">
        <f t="shared" ca="1" si="1087"/>
        <v>-1.2390351805231589E-4</v>
      </c>
      <c r="IE478" s="223">
        <f t="shared" ca="1" si="1088"/>
        <v>1.8439284303923371E-4</v>
      </c>
      <c r="IF478" s="223">
        <f t="shared" ca="1" si="1089"/>
        <v>-1.5002410094013682E-5</v>
      </c>
      <c r="IG478" s="223">
        <f t="shared" ca="1" si="1090"/>
        <v>-4.3145455773732836E-5</v>
      </c>
      <c r="IH478" s="223">
        <f t="shared" ca="1" si="1091"/>
        <v>9.8167525339109911E-5</v>
      </c>
      <c r="II478" s="223">
        <f t="shared" ca="1" si="1092"/>
        <v>-1.4607756694669298E-4</v>
      </c>
      <c r="IJ478" s="223">
        <f t="shared" ca="1" si="1093"/>
        <v>1.8340460020659565E-4</v>
      </c>
      <c r="IK478" s="223">
        <f t="shared" ca="1" si="1094"/>
        <v>-2.0744436112510111E-4</v>
      </c>
      <c r="IL478" s="223">
        <f t="shared" ca="1" si="1095"/>
        <v>2.164552202665985E-4</v>
      </c>
      <c r="IM478" s="223">
        <f t="shared" ca="1" si="1096"/>
        <v>-2.0978436009375738E-4</v>
      </c>
      <c r="IN478" s="223">
        <f t="shared" ca="1" si="1097"/>
        <v>1.8791507020654994E-4</v>
      </c>
      <c r="IO478" s="223">
        <f t="shared" ca="1" si="1098"/>
        <v>-1.5243173404092528E-4</v>
      </c>
      <c r="IP478" s="223">
        <f t="shared" ca="1" si="1099"/>
        <v>1.0590504366612761E-4</v>
      </c>
      <c r="IQ478" s="223">
        <f t="shared" ca="1" si="1100"/>
        <v>-5.1705758623966699E-5</v>
      </c>
      <c r="IR478" s="223">
        <f t="shared" ca="1" si="1101"/>
        <v>-6.2394984149992605E-6</v>
      </c>
      <c r="IS478" s="223">
        <f t="shared" ca="1" si="1102"/>
        <v>6.3732717093856347E-5</v>
      </c>
      <c r="IT478" s="223">
        <f t="shared" ca="1" si="1103"/>
        <v>-1.166086362713412E-4</v>
      </c>
      <c r="IU478" s="223">
        <f t="shared" ca="1" si="1104"/>
        <v>1.610365083128714E-4</v>
      </c>
      <c r="IV478" s="223">
        <f t="shared" ca="1" si="1105"/>
        <v>-1.9379762859107335E-4</v>
      </c>
      <c r="IW478" s="223">
        <f t="shared" ca="1" si="1106"/>
        <v>2.1251852377512356E-4</v>
      </c>
      <c r="IX478" s="223">
        <f t="shared" ca="1" si="1107"/>
        <v>-2.1584290491421029E-4</v>
      </c>
      <c r="IY478" s="223">
        <f t="shared" ca="1" si="1108"/>
        <v>2.0352992768102717E-4</v>
      </c>
      <c r="IZ478" s="223">
        <f t="shared" ca="1" si="1109"/>
        <v>-1.7647164102990278E-4</v>
      </c>
      <c r="JA478" s="223">
        <f t="shared" ca="1" si="1110"/>
        <v>1.3662836015149174E-4</v>
      </c>
      <c r="JB478" s="223">
        <f t="shared" ca="1" si="1111"/>
        <v>-8.6886645815869716E-5</v>
      </c>
    </row>
    <row r="479" spans="2:262">
      <c r="B479" s="230">
        <v>118</v>
      </c>
      <c r="C479" s="229">
        <f t="shared" si="1112"/>
        <v>2.3046875000000016E-3</v>
      </c>
      <c r="D479" s="226">
        <f t="shared" ca="1" si="855"/>
        <v>57.889906097529028</v>
      </c>
      <c r="E479" s="225">
        <f ca="1">DT361</f>
        <v>-0.21009390247096962</v>
      </c>
      <c r="F479" s="224">
        <v>118</v>
      </c>
      <c r="G479" s="223">
        <f t="shared" ca="1" si="856"/>
        <v>6.7148588139570982E-5</v>
      </c>
      <c r="H479" s="223">
        <f t="shared" ca="1" si="857"/>
        <v>-2.2422794156306251E-5</v>
      </c>
      <c r="I479" s="223">
        <f t="shared" ca="1" si="858"/>
        <v>-2.3646965908440725E-5</v>
      </c>
      <c r="J479" s="223">
        <f t="shared" ca="1" si="859"/>
        <v>6.8299386105133398E-5</v>
      </c>
      <c r="K479" s="223">
        <f t="shared" ca="1" si="860"/>
        <v>-1.0885811228352038E-4</v>
      </c>
      <c r="L479" s="223">
        <f t="shared" ca="1" si="861"/>
        <v>1.4289215605241745E-4</v>
      </c>
      <c r="M479" s="223">
        <f t="shared" ca="1" si="862"/>
        <v>-1.6836160213087374E-4</v>
      </c>
      <c r="N479" s="223">
        <f t="shared" ca="1" si="863"/>
        <v>1.837398757572878E-4</v>
      </c>
      <c r="O479" s="223">
        <f t="shared" ca="1" si="864"/>
        <v>-1.8810524175442959E-4</v>
      </c>
      <c r="P479" s="223">
        <f t="shared" ca="1" si="865"/>
        <v>1.8119605102573605E-4</v>
      </c>
      <c r="Q479" s="223">
        <f t="shared" ca="1" si="866"/>
        <v>-1.6342642314636524E-4</v>
      </c>
      <c r="R479" s="223">
        <f t="shared" ca="1" si="867"/>
        <v>1.3586142507380515E-4</v>
      </c>
      <c r="S479" s="223">
        <f t="shared" ca="1" si="868"/>
        <v>-1.0015323370391406E-4</v>
      </c>
      <c r="T479" s="223">
        <f t="shared" ca="1" si="869"/>
        <v>5.8442108528782404E-5</v>
      </c>
      <c r="U479" s="223">
        <f t="shared" ca="1" si="870"/>
        <v>-1.3228109847098597E-5</v>
      </c>
      <c r="V479" s="223">
        <f t="shared" ca="1" si="871"/>
        <v>-3.2778748584030149E-5</v>
      </c>
      <c r="W479" s="223">
        <f t="shared" ca="1" si="872"/>
        <v>7.6820930981329869E-5</v>
      </c>
      <c r="X479" s="223">
        <f t="shared" ca="1" si="873"/>
        <v>-1.1625865931875177E-4</v>
      </c>
      <c r="Y479" s="223">
        <f t="shared" ca="1" si="874"/>
        <v>1.4872813500604274E-4</v>
      </c>
      <c r="Z479" s="223">
        <f t="shared" ca="1" si="875"/>
        <v>-1.7228321905164609E-4</v>
      </c>
      <c r="AA479" s="223">
        <f t="shared" ca="1" si="876"/>
        <v>1.8551207875607375E-4</v>
      </c>
      <c r="AB479" s="223">
        <f t="shared" ca="1" si="877"/>
        <v>-1.8762180942531265E-4</v>
      </c>
      <c r="AC479" s="223">
        <f t="shared" ca="1" si="878"/>
        <v>1.7848595909085403E-4</v>
      </c>
      <c r="AD479" s="223">
        <f t="shared" ca="1" si="879"/>
        <v>-1.5865210772375048E-4</v>
      </c>
      <c r="AE479" s="223">
        <f t="shared" ca="1" si="880"/>
        <v>1.2930904666359541E-4</v>
      </c>
      <c r="AF479" s="223">
        <f t="shared" ca="1" si="881"/>
        <v>-9.2215525445209814E-5</v>
      </c>
      <c r="AG479" s="223">
        <f t="shared" ca="1" si="882"/>
        <v>4.9594836759622745E-5</v>
      </c>
      <c r="AH479" s="223">
        <f t="shared" ca="1" si="883"/>
        <v>-4.0015578626240335E-6</v>
      </c>
      <c r="AI479" s="223">
        <f t="shared" ca="1" si="884"/>
        <v>-4.1831564383201997E-5</v>
      </c>
      <c r="AJ479" s="223">
        <f t="shared" ca="1" si="885"/>
        <v>8.515740750607287E-5</v>
      </c>
      <c r="AK479" s="223">
        <f t="shared" ca="1" si="886"/>
        <v>-1.233791290606289E-4</v>
      </c>
      <c r="AL479" s="223">
        <f t="shared" ca="1" si="887"/>
        <v>1.5420581485539158E-4</v>
      </c>
      <c r="AM479" s="223">
        <f t="shared" ca="1" si="888"/>
        <v>-1.7578979060749422E-4</v>
      </c>
      <c r="AN479" s="223">
        <f t="shared" ca="1" si="889"/>
        <v>1.8683736690819746E-4</v>
      </c>
      <c r="AO479" s="223">
        <f t="shared" ca="1" si="890"/>
        <v>-1.8668637972356055E-4</v>
      </c>
      <c r="AP479" s="223">
        <f t="shared" ca="1" si="891"/>
        <v>1.7534587884699803E-4</v>
      </c>
      <c r="AQ479" s="223">
        <f t="shared" ca="1" si="892"/>
        <v>-1.5349558547734469E-4</v>
      </c>
      <c r="AR479" s="223">
        <f t="shared" ca="1" si="893"/>
        <v>1.2244515143383818E-4</v>
      </c>
      <c r="AS479" s="223">
        <f t="shared" ca="1" si="894"/>
        <v>-8.4055661908580769E-5</v>
      </c>
      <c r="AT479" s="223">
        <f t="shared" ca="1" si="895"/>
        <v>4.0628086684714445E-5</v>
      </c>
      <c r="AU479" s="223">
        <f t="shared" ca="1" si="896"/>
        <v>5.2346342252379991E-6</v>
      </c>
      <c r="AV479" s="223">
        <f t="shared" ca="1" si="897"/>
        <v>-5.0783604279759821E-5</v>
      </c>
      <c r="AW479" s="223">
        <f t="shared" ca="1" si="898"/>
        <v>9.328873237722689E-5</v>
      </c>
      <c r="AX479" s="223">
        <f t="shared" ca="1" si="899"/>
        <v>-1.3020236767386157E-4</v>
      </c>
      <c r="AY479" s="223">
        <f t="shared" ca="1" si="900"/>
        <v>1.5931199938991892E-4</v>
      </c>
      <c r="AZ479" s="223">
        <f t="shared" ca="1" si="901"/>
        <v>-1.7887286916040273E-4</v>
      </c>
      <c r="BA479" s="223">
        <f t="shared" ca="1" si="902"/>
        <v>1.8771254747841862E-4</v>
      </c>
      <c r="BB479" s="223">
        <f t="shared" ca="1" si="903"/>
        <v>-1.8530120618125904E-4</v>
      </c>
      <c r="BC479" s="223">
        <f t="shared" ca="1" si="904"/>
        <v>1.7178337502251554E-4</v>
      </c>
      <c r="BD479" s="223">
        <f t="shared" ca="1" si="905"/>
        <v>-1.4796927892089844E-4</v>
      </c>
      <c r="BE479" s="223">
        <f t="shared" ca="1" si="906"/>
        <v>1.1528627510934816E-4</v>
      </c>
      <c r="BF479" s="223">
        <f t="shared" ca="1" si="907"/>
        <v>-7.5693300920009907E-5</v>
      </c>
      <c r="BG479" s="223">
        <f t="shared" ca="1" si="908"/>
        <v>3.1563459990385215E-5</v>
      </c>
      <c r="BH479" s="223">
        <f t="shared" ca="1" si="909"/>
        <v>1.445821562075163E-5</v>
      </c>
      <c r="BI479" s="223">
        <f t="shared" ca="1" si="910"/>
        <v>-5.9613302025494404E-5</v>
      </c>
      <c r="BJ479" s="223">
        <f t="shared" ca="1" si="911"/>
        <v>1.01195316520954E-4</v>
      </c>
      <c r="BK479" s="223">
        <f t="shared" ca="1" si="912"/>
        <v>-1.3671193737898937E-4</v>
      </c>
      <c r="BL479" s="223">
        <f t="shared" ca="1" si="913"/>
        <v>1.6403438736383561E-4</v>
      </c>
      <c r="BM479" s="223">
        <f t="shared" ca="1" si="914"/>
        <v>-1.8152502730409004E-4</v>
      </c>
      <c r="BN479" s="223">
        <f t="shared" ca="1" si="915"/>
        <v>1.8813551208008683E-4</v>
      </c>
      <c r="BO479" s="223">
        <f t="shared" ca="1" si="916"/>
        <v>-1.8346962580279702E-4</v>
      </c>
      <c r="BP479" s="223">
        <f t="shared" ca="1" si="917"/>
        <v>1.678070300011549E-4</v>
      </c>
      <c r="BQ479" s="223">
        <f t="shared" ca="1" si="918"/>
        <v>-1.420865014109553E-4</v>
      </c>
      <c r="BR479" s="223">
        <f t="shared" ca="1" si="919"/>
        <v>1.0784966405023673E-4</v>
      </c>
      <c r="BS479" s="223">
        <f t="shared" ca="1" si="920"/>
        <v>-6.7148588139567675E-5</v>
      </c>
      <c r="BT479" s="223">
        <f t="shared" ca="1" si="921"/>
        <v>2.2422794156306549E-5</v>
      </c>
      <c r="BU479" s="223">
        <f t="shared" ca="1" si="922"/>
        <v>2.364696590844208E-5</v>
      </c>
      <c r="BV479" s="223">
        <f t="shared" ca="1" si="923"/>
        <v>-6.8299386105135905E-5</v>
      </c>
      <c r="BW479" s="223">
        <f t="shared" ca="1" si="924"/>
        <v>1.0885811228352367E-4</v>
      </c>
      <c r="BX479" s="223">
        <f t="shared" ca="1" si="925"/>
        <v>-1.4289215605241788E-4</v>
      </c>
      <c r="BY479" s="223">
        <f t="shared" ca="1" si="926"/>
        <v>1.6836160213087463E-4</v>
      </c>
      <c r="BZ479" s="223">
        <f t="shared" ca="1" si="927"/>
        <v>-1.8373987575728853E-4</v>
      </c>
      <c r="CA479" s="223">
        <f t="shared" ca="1" si="928"/>
        <v>1.8810524175442959E-4</v>
      </c>
      <c r="CB479" s="223">
        <f t="shared" ca="1" si="929"/>
        <v>-1.8119605102573586E-4</v>
      </c>
      <c r="CC479" s="223">
        <f t="shared" ca="1" si="930"/>
        <v>1.6342642314636391E-4</v>
      </c>
      <c r="CD479" s="223">
        <f t="shared" ca="1" si="931"/>
        <v>-1.358614250738019E-4</v>
      </c>
      <c r="CE479" s="223">
        <f t="shared" ca="1" si="932"/>
        <v>1.0015323370391348E-4</v>
      </c>
      <c r="CF479" s="223">
        <f t="shared" ca="1" si="933"/>
        <v>-5.8442108528780473E-5</v>
      </c>
      <c r="CG479" s="223">
        <f t="shared" ca="1" si="934"/>
        <v>1.3228109847095249E-5</v>
      </c>
      <c r="CH479" s="223">
        <f t="shared" ca="1" si="935"/>
        <v>3.2778748584034784E-5</v>
      </c>
      <c r="CI479" s="223">
        <f t="shared" ca="1" si="936"/>
        <v>-7.682093098133052E-5</v>
      </c>
      <c r="CJ479" s="223">
        <f t="shared" ca="1" si="937"/>
        <v>1.1625865931875337E-4</v>
      </c>
      <c r="CK479" s="223">
        <f t="shared" ca="1" si="938"/>
        <v>-1.487281350060448E-4</v>
      </c>
      <c r="CL479" s="223">
        <f t="shared" ca="1" si="939"/>
        <v>1.7228321905164584E-4</v>
      </c>
      <c r="CM479" s="223">
        <f t="shared" ca="1" si="940"/>
        <v>-1.8551207875607407E-4</v>
      </c>
      <c r="CN479" s="223">
        <f t="shared" ca="1" si="941"/>
        <v>1.8762180942531238E-4</v>
      </c>
      <c r="CO479" s="223">
        <f t="shared" ca="1" si="942"/>
        <v>-1.7848595909085254E-4</v>
      </c>
      <c r="CP479" s="223">
        <f t="shared" ca="1" si="943"/>
        <v>1.5865210772374939E-4</v>
      </c>
      <c r="CQ479" s="223">
        <f t="shared" ca="1" si="944"/>
        <v>-1.2930904666359782E-4</v>
      </c>
      <c r="CR479" s="223">
        <f t="shared" ca="1" si="945"/>
        <v>9.221552544521037E-5</v>
      </c>
      <c r="CS479" s="223">
        <f t="shared" ca="1" si="946"/>
        <v>-4.9594836759623369E-5</v>
      </c>
      <c r="CT479" s="223">
        <f t="shared" ca="1" si="947"/>
        <v>4.0015578626220006E-6</v>
      </c>
      <c r="CU479" s="223">
        <f t="shared" ca="1" si="948"/>
        <v>4.1831564383203976E-5</v>
      </c>
      <c r="CV479" s="223">
        <f t="shared" ca="1" si="949"/>
        <v>-8.5157407506077058E-5</v>
      </c>
      <c r="CW479" s="223">
        <f t="shared" ca="1" si="950"/>
        <v>1.2337912906063245E-4</v>
      </c>
      <c r="CX479" s="223">
        <f t="shared" ca="1" si="951"/>
        <v>-1.5420581485538968E-4</v>
      </c>
      <c r="CY479" s="223">
        <f t="shared" ca="1" si="952"/>
        <v>1.75789790607494E-4</v>
      </c>
      <c r="CZ479" s="223">
        <f t="shared" ca="1" si="953"/>
        <v>-1.8683736690819737E-4</v>
      </c>
      <c r="DA479" s="223">
        <f t="shared" ca="1" si="954"/>
        <v>1.866863797235603E-4</v>
      </c>
      <c r="DB479" s="223">
        <f t="shared" ca="1" si="955"/>
        <v>-1.753458788469973E-4</v>
      </c>
      <c r="DC479" s="223">
        <f t="shared" ca="1" si="956"/>
        <v>1.5349558547734195E-4</v>
      </c>
      <c r="DD479" s="223">
        <f t="shared" ca="1" si="957"/>
        <v>-1.2244515143383463E-4</v>
      </c>
      <c r="DE479" s="223">
        <f t="shared" ca="1" si="958"/>
        <v>8.4055661908574169E-5</v>
      </c>
      <c r="DF479" s="223">
        <f t="shared" ca="1" si="959"/>
        <v>-4.062808668471769E-5</v>
      </c>
      <c r="DG479" s="223">
        <f t="shared" ca="1" si="960"/>
        <v>-5.2346342252373486E-6</v>
      </c>
      <c r="DH479" s="223">
        <f t="shared" ca="1" si="961"/>
        <v>5.0783604279761759E-5</v>
      </c>
      <c r="DI479" s="223">
        <f t="shared" ca="1" si="962"/>
        <v>-9.3288732377228679E-5</v>
      </c>
      <c r="DJ479" s="223">
        <f t="shared" ca="1" si="963"/>
        <v>1.3020236767386498E-4</v>
      </c>
      <c r="DK479" s="223">
        <f t="shared" ca="1" si="964"/>
        <v>-1.5931199938992288E-4</v>
      </c>
      <c r="DL479" s="223">
        <f t="shared" ca="1" si="965"/>
        <v>1.78872869160405E-4</v>
      </c>
      <c r="DM479" s="223">
        <f t="shared" ca="1" si="966"/>
        <v>-1.877125474784184E-4</v>
      </c>
      <c r="DN479" s="223">
        <f t="shared" ca="1" si="967"/>
        <v>1.8530120618125866E-4</v>
      </c>
      <c r="DO479" s="223">
        <f t="shared" ca="1" si="968"/>
        <v>-1.7178337502251473E-4</v>
      </c>
      <c r="DP479" s="223">
        <f t="shared" ca="1" si="969"/>
        <v>1.4796927892089719E-4</v>
      </c>
      <c r="DQ479" s="223">
        <f t="shared" ca="1" si="970"/>
        <v>-1.1528627510934655E-4</v>
      </c>
      <c r="DR479" s="223">
        <f t="shared" ca="1" si="971"/>
        <v>7.5693300920003158E-5</v>
      </c>
      <c r="DS479" s="223">
        <f t="shared" ca="1" si="972"/>
        <v>-3.1563459990377923E-5</v>
      </c>
      <c r="DT479" s="223">
        <f t="shared" ca="1" si="973"/>
        <v>-1.4458215620748323E-5</v>
      </c>
      <c r="DU479" s="223">
        <f t="shared" ca="1" si="974"/>
        <v>5.9613302025491246E-5</v>
      </c>
      <c r="DV479" s="223">
        <f t="shared" ca="1" si="975"/>
        <v>-1.0119531652095571E-4</v>
      </c>
      <c r="DW479" s="223">
        <f t="shared" ca="1" si="976"/>
        <v>1.3671193737899075E-4</v>
      </c>
      <c r="DX479" s="223">
        <f t="shared" ca="1" si="977"/>
        <v>-1.6403438736383661E-4</v>
      </c>
      <c r="DY479" s="223">
        <f t="shared" ca="1" si="978"/>
        <v>1.8152502730409196E-4</v>
      </c>
      <c r="DZ479" s="223">
        <f t="shared" ca="1" si="979"/>
        <v>-1.8813551208008697E-4</v>
      </c>
      <c r="EA479" s="223">
        <f t="shared" ca="1" si="980"/>
        <v>1.8346962580279773E-4</v>
      </c>
      <c r="EB479" s="223">
        <f t="shared" ca="1" si="981"/>
        <v>-1.6780703000115641E-4</v>
      </c>
      <c r="EC479" s="223">
        <f t="shared" ca="1" si="982"/>
        <v>1.4208650141095397E-4</v>
      </c>
      <c r="ED479" s="223">
        <f t="shared" ca="1" si="983"/>
        <v>-1.0784966405023508E-4</v>
      </c>
      <c r="EE479" s="223">
        <f t="shared" ca="1" si="984"/>
        <v>6.7148588139565778E-5</v>
      </c>
      <c r="EF479" s="223">
        <f t="shared" ca="1" si="985"/>
        <v>-2.2422794156299217E-5</v>
      </c>
      <c r="EG479" s="223">
        <f t="shared" ca="1" si="986"/>
        <v>-2.3646965908449399E-5</v>
      </c>
      <c r="EH479" s="223">
        <f t="shared" ca="1" si="987"/>
        <v>6.8299386105132801E-5</v>
      </c>
      <c r="EI479" s="223">
        <f t="shared" ca="1" si="988"/>
        <v>-1.0885811228352096E-4</v>
      </c>
      <c r="EJ479" s="223">
        <f t="shared" ca="1" si="989"/>
        <v>1.4289215605241921E-4</v>
      </c>
      <c r="EK479" s="223">
        <f t="shared" ca="1" si="990"/>
        <v>-1.6836160213087555E-4</v>
      </c>
      <c r="EL479" s="223">
        <f t="shared" ca="1" si="991"/>
        <v>1.8373987575728899E-4</v>
      </c>
      <c r="EM479" s="223">
        <f t="shared" ca="1" si="992"/>
        <v>-1.881052417544294E-4</v>
      </c>
      <c r="EN479" s="223">
        <f t="shared" ca="1" si="993"/>
        <v>1.8119605102573388E-4</v>
      </c>
      <c r="EO479" s="223">
        <f t="shared" ca="1" si="994"/>
        <v>-1.6342642314636554E-4</v>
      </c>
      <c r="EP479" s="223">
        <f t="shared" ca="1" si="995"/>
        <v>1.3586142507380418E-4</v>
      </c>
      <c r="EQ479" s="223">
        <f t="shared" ca="1" si="996"/>
        <v>-1.0015323370391177E-4</v>
      </c>
      <c r="ER479" s="223">
        <f t="shared" ca="1" si="997"/>
        <v>5.8442108528778555E-5</v>
      </c>
      <c r="ES479" s="223">
        <f t="shared" ca="1" si="998"/>
        <v>-1.3228109847093203E-5</v>
      </c>
      <c r="ET479" s="223">
        <f t="shared" ca="1" si="999"/>
        <v>-3.2778748584036776E-5</v>
      </c>
      <c r="EU479" s="223">
        <f t="shared" ca="1" si="1000"/>
        <v>7.6820930981337228E-5</v>
      </c>
      <c r="EV479" s="223">
        <f t="shared" ca="1" si="1001"/>
        <v>-1.1625865931875077E-4</v>
      </c>
      <c r="EW479" s="223">
        <f t="shared" ca="1" si="1002"/>
        <v>1.4872813500604279E-4</v>
      </c>
      <c r="EX479" s="223">
        <f t="shared" ca="1" si="1003"/>
        <v>-1.7228321905164666E-4</v>
      </c>
      <c r="EY479" s="223">
        <f t="shared" ca="1" si="1004"/>
        <v>1.8551207875607442E-4</v>
      </c>
      <c r="EZ479" s="223">
        <f t="shared" ca="1" si="1005"/>
        <v>-1.8762180942531222E-4</v>
      </c>
      <c r="FA479" s="223">
        <f t="shared" ca="1" si="1006"/>
        <v>1.7848595909085189E-4</v>
      </c>
      <c r="FB479" s="223">
        <f t="shared" ca="1" si="1007"/>
        <v>-1.5865210772374541E-4</v>
      </c>
      <c r="FC479" s="223">
        <f t="shared" ca="1" si="1008"/>
        <v>1.2930904666359636E-4</v>
      </c>
      <c r="FD479" s="223">
        <f t="shared" ca="1" si="1009"/>
        <v>-9.2215525445208608E-5</v>
      </c>
      <c r="FE479" s="223">
        <f t="shared" ca="1" si="1010"/>
        <v>4.9594836759621404E-5</v>
      </c>
      <c r="FF479" s="223">
        <f t="shared" ca="1" si="1011"/>
        <v>-4.0015578626199677E-6</v>
      </c>
      <c r="FG479" s="223">
        <f t="shared" ca="1" si="1012"/>
        <v>-4.1831564383205968E-5</v>
      </c>
      <c r="FH479" s="223">
        <f t="shared" ca="1" si="1013"/>
        <v>8.515740750607886E-5</v>
      </c>
      <c r="FI479" s="223">
        <f t="shared" ca="1" si="1014"/>
        <v>-1.2337912906063396E-4</v>
      </c>
      <c r="FJ479" s="223">
        <f t="shared" ca="1" si="1015"/>
        <v>1.5420581485539698E-4</v>
      </c>
      <c r="FK479" s="223">
        <f t="shared" ca="1" si="1016"/>
        <v>-1.7578979060749473E-4</v>
      </c>
      <c r="FL479" s="223">
        <f t="shared" ca="1" si="1017"/>
        <v>1.8683736690819762E-4</v>
      </c>
      <c r="FM479" s="223">
        <f t="shared" ca="1" si="1018"/>
        <v>-1.8668637972356003E-4</v>
      </c>
      <c r="FN479" s="223">
        <f t="shared" ca="1" si="1019"/>
        <v>1.7534587884699657E-4</v>
      </c>
      <c r="FO479" s="223">
        <f t="shared" ca="1" si="1020"/>
        <v>-1.5349558547734078E-4</v>
      </c>
      <c r="FP479" s="223">
        <f t="shared" ca="1" si="1021"/>
        <v>1.2244515143383308E-4</v>
      </c>
      <c r="FQ479" s="223">
        <f t="shared" ca="1" si="1022"/>
        <v>-8.4055661908572353E-5</v>
      </c>
      <c r="FR479" s="223">
        <f t="shared" ca="1" si="1023"/>
        <v>4.0628086684715719E-5</v>
      </c>
      <c r="FS479" s="223">
        <f t="shared" ca="1" si="1024"/>
        <v>5.2346342252393815E-6</v>
      </c>
      <c r="FT479" s="223">
        <f t="shared" ca="1" si="1025"/>
        <v>-5.0783604279763711E-5</v>
      </c>
      <c r="FU479" s="223">
        <f t="shared" ca="1" si="1026"/>
        <v>9.3288732377230441E-5</v>
      </c>
      <c r="FV479" s="223">
        <f t="shared" ca="1" si="1027"/>
        <v>-1.3020236767386645E-4</v>
      </c>
      <c r="FW479" s="223">
        <f t="shared" ca="1" si="1028"/>
        <v>1.5931199938992393E-4</v>
      </c>
      <c r="FX479" s="223">
        <f t="shared" ca="1" si="1029"/>
        <v>-1.7887286916040563E-4</v>
      </c>
      <c r="FY479" s="223">
        <f t="shared" ca="1" si="1030"/>
        <v>1.8771254747841856E-4</v>
      </c>
      <c r="FZ479" s="223">
        <f t="shared" ca="1" si="1031"/>
        <v>-1.8530120618125831E-4</v>
      </c>
      <c r="GA479" s="223">
        <f t="shared" ca="1" si="1032"/>
        <v>1.7178337502251386E-4</v>
      </c>
      <c r="GB479" s="223">
        <f t="shared" ca="1" si="1033"/>
        <v>-1.4796927892090253E-4</v>
      </c>
      <c r="GC479" s="223">
        <f t="shared" ca="1" si="1034"/>
        <v>1.1528627510934495E-4</v>
      </c>
      <c r="GD479" s="223">
        <f t="shared" ca="1" si="1035"/>
        <v>-7.5693300920011099E-5</v>
      </c>
      <c r="GE479" s="223">
        <f t="shared" ca="1" si="1036"/>
        <v>3.1563459990375918E-5</v>
      </c>
      <c r="GF479" s="223">
        <f t="shared" ca="1" si="1037"/>
        <v>1.4458215620750356E-5</v>
      </c>
      <c r="GG479" s="223">
        <f t="shared" ca="1" si="1038"/>
        <v>-5.9613302025503308E-5</v>
      </c>
      <c r="GH479" s="223">
        <f t="shared" ca="1" si="1039"/>
        <v>1.0119531652095743E-4</v>
      </c>
      <c r="GI479" s="223">
        <f t="shared" ca="1" si="1040"/>
        <v>-1.3671193737898482E-4</v>
      </c>
      <c r="GJ479" s="223">
        <f t="shared" ca="1" si="1041"/>
        <v>1.6403438736383762E-4</v>
      </c>
      <c r="GK479" s="223">
        <f t="shared" ca="1" si="1042"/>
        <v>-1.8152502730408969E-4</v>
      </c>
      <c r="GL479" s="223">
        <f t="shared" ca="1" si="1043"/>
        <v>1.8813551208008702E-4</v>
      </c>
      <c r="GM479" s="223">
        <f t="shared" ca="1" si="1044"/>
        <v>-1.8346962580279729E-4</v>
      </c>
      <c r="GN479" s="223">
        <f t="shared" ca="1" si="1045"/>
        <v>1.6780703000115064E-4</v>
      </c>
      <c r="GO479" s="223">
        <f t="shared" ca="1" si="1046"/>
        <v>-1.4208650141095264E-4</v>
      </c>
      <c r="GP479" s="223">
        <f t="shared" ca="1" si="1047"/>
        <v>1.0784966405024218E-4</v>
      </c>
      <c r="GQ479" s="223">
        <f t="shared" ca="1" si="1048"/>
        <v>-6.7148588139563881E-5</v>
      </c>
      <c r="GR479" s="223">
        <f t="shared" ca="1" si="1049"/>
        <v>2.2422794156307837E-5</v>
      </c>
      <c r="GS479" s="223">
        <f t="shared" ca="1" si="1050"/>
        <v>2.3646965908451418E-5</v>
      </c>
      <c r="GT479" s="223">
        <f t="shared" ca="1" si="1051"/>
        <v>-6.8299386105134726E-5</v>
      </c>
      <c r="GU479" s="223">
        <f t="shared" ca="1" si="1052"/>
        <v>1.0885811228353136E-4</v>
      </c>
      <c r="GV479" s="223">
        <f t="shared" ca="1" si="1053"/>
        <v>-1.4289215605242054E-4</v>
      </c>
      <c r="GW479" s="223">
        <f t="shared" ca="1" si="1054"/>
        <v>1.6836160213088122E-4</v>
      </c>
      <c r="GX479" s="223">
        <f t="shared" ca="1" si="1055"/>
        <v>-1.8373987575728942E-4</v>
      </c>
      <c r="GY479" s="223">
        <f t="shared" ca="1" si="1056"/>
        <v>1.8810524175442961E-4</v>
      </c>
      <c r="GZ479" s="223">
        <f t="shared" ca="1" si="1057"/>
        <v>-1.8119605102573334E-4</v>
      </c>
      <c r="HA479" s="223">
        <f t="shared" ca="1" si="1058"/>
        <v>1.6342642314636456E-4</v>
      </c>
      <c r="HB479" s="223">
        <f t="shared" ca="1" si="1059"/>
        <v>-1.358614250737954E-4</v>
      </c>
      <c r="HC479" s="223">
        <f t="shared" ca="1" si="1060"/>
        <v>1.0015323370391005E-4</v>
      </c>
      <c r="HD479" s="223">
        <f t="shared" ca="1" si="1061"/>
        <v>-5.8442108528766459E-5</v>
      </c>
      <c r="HE479" s="223">
        <f t="shared" ca="1" si="1062"/>
        <v>1.3228109847091183E-5</v>
      </c>
      <c r="HF479" s="223">
        <f t="shared" ca="1" si="1063"/>
        <v>3.2778748584028238E-5</v>
      </c>
      <c r="HG479" s="223">
        <f t="shared" ca="1" si="1064"/>
        <v>-7.6820930981339071E-5</v>
      </c>
      <c r="HH479" s="223">
        <f t="shared" ca="1" si="1065"/>
        <v>1.1625865931875237E-4</v>
      </c>
      <c r="HI479" s="223">
        <f t="shared" ca="1" si="1066"/>
        <v>-1.4872813500605057E-4</v>
      </c>
      <c r="HJ479" s="223">
        <f t="shared" ca="1" si="1067"/>
        <v>1.7228321905164747E-4</v>
      </c>
      <c r="HK479" s="223">
        <f t="shared" ca="1" si="1068"/>
        <v>-1.8551207875607657E-4</v>
      </c>
      <c r="HL479" s="223">
        <f t="shared" ca="1" si="1069"/>
        <v>1.8762180942531205E-4</v>
      </c>
      <c r="HM479" s="223">
        <f t="shared" ca="1" si="1070"/>
        <v>-1.7848595909085465E-4</v>
      </c>
      <c r="HN479" s="223">
        <f t="shared" ca="1" si="1071"/>
        <v>1.5865210772374432E-4</v>
      </c>
      <c r="HO479" s="223">
        <f t="shared" ca="1" si="1072"/>
        <v>-1.293090466635949E-4</v>
      </c>
      <c r="HP479" s="223">
        <f t="shared" ca="1" si="1073"/>
        <v>9.2215525445197508E-5</v>
      </c>
      <c r="HQ479" s="223">
        <f t="shared" ca="1" si="1074"/>
        <v>-4.9594836759619445E-5</v>
      </c>
      <c r="HR479" s="223">
        <f t="shared" ca="1" si="1075"/>
        <v>4.0015578626072419E-6</v>
      </c>
      <c r="HS479" s="223">
        <f t="shared" ca="1" si="1076"/>
        <v>4.1831564383207933E-5</v>
      </c>
      <c r="HT479" s="223">
        <f t="shared" ca="1" si="1077"/>
        <v>-8.5157407506071122E-5</v>
      </c>
      <c r="HU479" s="223">
        <f t="shared" ca="1" si="1078"/>
        <v>1.2337912906063551E-4</v>
      </c>
      <c r="HV479" s="223">
        <f t="shared" ca="1" si="1079"/>
        <v>-1.5420581485539202E-4</v>
      </c>
      <c r="HW479" s="223">
        <f t="shared" ca="1" si="1080"/>
        <v>1.7578979060749929E-4</v>
      </c>
      <c r="HX479" s="223">
        <f t="shared" ca="1" si="1081"/>
        <v>-1.8683736690819786E-4</v>
      </c>
      <c r="HY479" s="223">
        <f t="shared" ca="1" si="1082"/>
        <v>1.8668637972355846E-4</v>
      </c>
      <c r="HZ479" s="223">
        <f t="shared" ca="1" si="1083"/>
        <v>-1.7534587884699581E-4</v>
      </c>
      <c r="IA479" s="223">
        <f t="shared" ca="1" si="1084"/>
        <v>1.534955854773458E-4</v>
      </c>
      <c r="IB479" s="223">
        <f t="shared" ca="1" si="1085"/>
        <v>-1.2244515143383154E-4</v>
      </c>
      <c r="IC479" s="223">
        <f t="shared" ca="1" si="1086"/>
        <v>8.4055661908580105E-5</v>
      </c>
      <c r="ID479" s="223">
        <f t="shared" ca="1" si="1087"/>
        <v>-4.0628086684703291E-5</v>
      </c>
      <c r="IE479" s="223">
        <f t="shared" ca="1" si="1088"/>
        <v>2.3621012226687012E-4</v>
      </c>
      <c r="IF479" s="223">
        <f t="shared" ca="1" si="1089"/>
        <v>5.0783604279775962E-5</v>
      </c>
      <c r="IG479" s="223">
        <f t="shared" ca="1" si="1090"/>
        <v>-9.3288732377232189E-5</v>
      </c>
      <c r="IH479" s="223">
        <f t="shared" ca="1" si="1091"/>
        <v>1.3020236767386019E-4</v>
      </c>
      <c r="II479" s="223">
        <f t="shared" ca="1" si="1092"/>
        <v>-1.5931199938992502E-4</v>
      </c>
      <c r="IJ479" s="223">
        <f t="shared" ca="1" si="1093"/>
        <v>1.7887286916040294E-4</v>
      </c>
      <c r="IK479" s="223">
        <f t="shared" ca="1" si="1094"/>
        <v>-1.8771254747841946E-4</v>
      </c>
      <c r="IL479" s="223">
        <f t="shared" ca="1" si="1095"/>
        <v>1.8530120618125796E-4</v>
      </c>
      <c r="IM479" s="223">
        <f t="shared" ca="1" si="1096"/>
        <v>-1.7178337502250869E-4</v>
      </c>
      <c r="IN479" s="223">
        <f t="shared" ca="1" si="1097"/>
        <v>1.479692789208947E-4</v>
      </c>
      <c r="IO479" s="223">
        <f t="shared" ca="1" si="1098"/>
        <v>-1.152862751093518E-4</v>
      </c>
      <c r="IP479" s="223">
        <f t="shared" ca="1" si="1099"/>
        <v>7.5693300919999444E-5</v>
      </c>
      <c r="IQ479" s="223">
        <f t="shared" ca="1" si="1100"/>
        <v>-3.1563459990384469E-5</v>
      </c>
      <c r="IR479" s="223">
        <f t="shared" ca="1" si="1101"/>
        <v>-1.4458215620763041E-5</v>
      </c>
      <c r="IS479" s="223">
        <f t="shared" ca="1" si="1102"/>
        <v>5.9613302025495095E-5</v>
      </c>
      <c r="IT479" s="223">
        <f t="shared" ca="1" si="1103"/>
        <v>-1.0119531652096815E-4</v>
      </c>
      <c r="IU479" s="223">
        <f t="shared" ca="1" si="1104"/>
        <v>1.3671193737899354E-4</v>
      </c>
      <c r="IV479" s="223">
        <f t="shared" ca="1" si="1105"/>
        <v>-1.6403438736383333E-4</v>
      </c>
      <c r="IW479" s="223">
        <f t="shared" ca="1" si="1106"/>
        <v>1.8152502730409305E-4</v>
      </c>
      <c r="IX479" s="223">
        <f t="shared" ca="1" si="1107"/>
        <v>-1.8813551208008686E-4</v>
      </c>
      <c r="IY479" s="223">
        <f t="shared" ca="1" si="1108"/>
        <v>1.8346962580279447E-4</v>
      </c>
      <c r="IZ479" s="223">
        <f t="shared" ca="1" si="1109"/>
        <v>-1.6780703000115457E-4</v>
      </c>
      <c r="JA479" s="223">
        <f t="shared" ca="1" si="1110"/>
        <v>1.4208650141094429E-4</v>
      </c>
      <c r="JB479" s="223">
        <f t="shared" ca="1" si="1111"/>
        <v>-1.0784966405023174E-4</v>
      </c>
    </row>
    <row r="480" spans="2:262">
      <c r="B480" s="230">
        <v>119</v>
      </c>
      <c r="C480" s="229">
        <f t="shared" si="1112"/>
        <v>2.3242187500000016E-3</v>
      </c>
      <c r="D480" s="226">
        <f t="shared" ca="1" si="855"/>
        <v>57.895672019015095</v>
      </c>
      <c r="E480" s="225">
        <f ca="1">DU361</f>
        <v>-0.20432798098490715</v>
      </c>
      <c r="F480" s="224">
        <v>119</v>
      </c>
      <c r="G480" s="223">
        <f t="shared" ca="1" si="856"/>
        <v>1.5869394623564014E-4</v>
      </c>
      <c r="H480" s="223">
        <f t="shared" ca="1" si="857"/>
        <v>-9.3688165435973638E-5</v>
      </c>
      <c r="I480" s="223">
        <f t="shared" ca="1" si="858"/>
        <v>2.4129538914922845E-5</v>
      </c>
      <c r="J480" s="223">
        <f t="shared" ca="1" si="859"/>
        <v>4.660168040369802E-5</v>
      </c>
      <c r="K480" s="223">
        <f t="shared" ca="1" si="860"/>
        <v>-1.1506825658144868E-4</v>
      </c>
      <c r="L480" s="223">
        <f t="shared" ca="1" si="861"/>
        <v>1.7794300568898077E-4</v>
      </c>
      <c r="M480" s="223">
        <f t="shared" ca="1" si="862"/>
        <v>-2.3217048277094485E-4</v>
      </c>
      <c r="N480" s="223">
        <f t="shared" ca="1" si="863"/>
        <v>2.7511546345438716E-4</v>
      </c>
      <c r="O480" s="223">
        <f t="shared" ca="1" si="864"/>
        <v>-3.0469100462702028E-4</v>
      </c>
      <c r="P480" s="223">
        <f t="shared" ca="1" si="865"/>
        <v>3.1945986098193887E-4</v>
      </c>
      <c r="Q480" s="223">
        <f t="shared" ca="1" si="866"/>
        <v>-3.1870432901675942E-4</v>
      </c>
      <c r="R480" s="223">
        <f t="shared" ca="1" si="867"/>
        <v>3.0246112436636558E-4</v>
      </c>
      <c r="S480" s="223">
        <f t="shared" ca="1" si="868"/>
        <v>-2.7151959757946319E-4</v>
      </c>
      <c r="T480" s="223">
        <f t="shared" ca="1" si="869"/>
        <v>2.2738337504460562E-4</v>
      </c>
      <c r="U480" s="223">
        <f t="shared" ca="1" si="870"/>
        <v>-1.7219728915328079E-4</v>
      </c>
      <c r="V480" s="223">
        <f t="shared" ca="1" si="871"/>
        <v>1.0864314858282741E-4</v>
      </c>
      <c r="W480" s="223">
        <f t="shared" ca="1" si="872"/>
        <v>-3.9809413819433416E-5</v>
      </c>
      <c r="X480" s="223">
        <f t="shared" ca="1" si="873"/>
        <v>-3.0958888864414565E-5</v>
      </c>
      <c r="Y480" s="223">
        <f t="shared" ca="1" si="874"/>
        <v>1.0022272143670637E-4</v>
      </c>
      <c r="Z480" s="223">
        <f t="shared" ca="1" si="875"/>
        <v>-1.6461615670368819E-4</v>
      </c>
      <c r="AA480" s="223">
        <f t="shared" ca="1" si="876"/>
        <v>2.2100994803238329E-4</v>
      </c>
      <c r="AB480" s="223">
        <f t="shared" ca="1" si="877"/>
        <v>-2.6666359740611502E-4</v>
      </c>
      <c r="AC480" s="223">
        <f t="shared" ca="1" si="878"/>
        <v>2.9935853195338049E-4</v>
      </c>
      <c r="AD480" s="223">
        <f t="shared" ca="1" si="879"/>
        <v>-3.1750591713812731E-4</v>
      </c>
      <c r="AE480" s="223">
        <f t="shared" ca="1" si="880"/>
        <v>3.2022386734963343E-4</v>
      </c>
      <c r="AF480" s="223">
        <f t="shared" ca="1" si="881"/>
        <v>-3.0738030178629832E-4</v>
      </c>
      <c r="AG480" s="223">
        <f t="shared" ca="1" si="882"/>
        <v>2.7959936301991952E-4</v>
      </c>
      <c r="AH480" s="223">
        <f t="shared" ca="1" si="883"/>
        <v>-2.382310863256035E-4</v>
      </c>
      <c r="AI480" s="223">
        <f t="shared" ca="1" si="884"/>
        <v>1.8528579371865144E-4</v>
      </c>
      <c r="AJ480" s="223">
        <f t="shared" ca="1" si="885"/>
        <v>-1.2333640086872823E-4</v>
      </c>
      <c r="AK480" s="223">
        <f t="shared" ca="1" si="886"/>
        <v>5.5393384359160672E-5</v>
      </c>
      <c r="AL480" s="223">
        <f t="shared" ca="1" si="887"/>
        <v>1.5241514650180638E-5</v>
      </c>
      <c r="AM480" s="223">
        <f t="shared" ca="1" si="888"/>
        <v>-8.5135740977549965E-5</v>
      </c>
      <c r="AN480" s="223">
        <f t="shared" ca="1" si="889"/>
        <v>1.5089273297822306E-4</v>
      </c>
      <c r="AO480" s="223">
        <f t="shared" ca="1" si="890"/>
        <v>-2.0931698097082836E-4</v>
      </c>
      <c r="AP480" s="223">
        <f t="shared" ca="1" si="891"/>
        <v>2.5756931539471645E-4</v>
      </c>
      <c r="AQ480" s="223">
        <f t="shared" ca="1" si="892"/>
        <v>-2.9330487835555532E-4</v>
      </c>
      <c r="AR480" s="223">
        <f t="shared" ca="1" si="893"/>
        <v>3.1478707372969647E-4</v>
      </c>
      <c r="AS480" s="223">
        <f t="shared" ca="1" si="894"/>
        <v>-3.2097195833776432E-4</v>
      </c>
      <c r="AT480" s="223">
        <f t="shared" ca="1" si="895"/>
        <v>3.115589731358927E-4</v>
      </c>
      <c r="AU480" s="223">
        <f t="shared" ca="1" si="896"/>
        <v>-2.8700554910484927E-4</v>
      </c>
      <c r="AV480" s="223">
        <f t="shared" ca="1" si="897"/>
        <v>2.4850487805306735E-4</v>
      </c>
      <c r="AW480" s="223">
        <f t="shared" ca="1" si="898"/>
        <v>-1.9792792857783331E-4</v>
      </c>
      <c r="AX480" s="223">
        <f t="shared" ca="1" si="899"/>
        <v>1.3773252496194355E-4</v>
      </c>
      <c r="AY480" s="223">
        <f t="shared" ca="1" si="900"/>
        <v>-7.0843907384077055E-5</v>
      </c>
      <c r="AZ480" s="223">
        <f t="shared" ca="1" si="901"/>
        <v>5.125777078491807E-7</v>
      </c>
      <c r="BA480" s="223">
        <f t="shared" ca="1" si="902"/>
        <v>6.9843661061368557E-5</v>
      </c>
      <c r="BB480" s="223">
        <f t="shared" ca="1" si="903"/>
        <v>-1.3680579544237298E-4</v>
      </c>
      <c r="BC480" s="223">
        <f t="shared" ca="1" si="904"/>
        <v>1.9711975096810904E-4</v>
      </c>
      <c r="BD480" s="223">
        <f t="shared" ca="1" si="905"/>
        <v>-2.4785452634213013E-4</v>
      </c>
      <c r="BE480" s="223">
        <f t="shared" ca="1" si="906"/>
        <v>2.8654462761529861E-4</v>
      </c>
      <c r="BF480" s="223">
        <f t="shared" ca="1" si="907"/>
        <v>-3.113098806885586E-4</v>
      </c>
      <c r="BG480" s="223">
        <f t="shared" ca="1" si="908"/>
        <v>3.2094679976443644E-4</v>
      </c>
      <c r="BH480" s="223">
        <f t="shared" ca="1" si="909"/>
        <v>-3.1498707162985978E-4</v>
      </c>
      <c r="BI480" s="223">
        <f t="shared" ca="1" si="910"/>
        <v>2.9372031368327036E-4</v>
      </c>
      <c r="BJ480" s="223">
        <f t="shared" ca="1" si="911"/>
        <v>-2.5817999976283918E-4</v>
      </c>
      <c r="BK480" s="223">
        <f t="shared" ca="1" si="912"/>
        <v>2.1009323772063225E-4</v>
      </c>
      <c r="BL480" s="223">
        <f t="shared" ca="1" si="913"/>
        <v>-1.5179683933858528E-4</v>
      </c>
      <c r="BM480" s="223">
        <f t="shared" ca="1" si="914"/>
        <v>8.6123761230916222E-5</v>
      </c>
      <c r="BN480" s="223">
        <f t="shared" ca="1" si="915"/>
        <v>-1.6265435221275124E-5</v>
      </c>
      <c r="BO480" s="223">
        <f t="shared" ca="1" si="916"/>
        <v>-5.4383321648103657E-5</v>
      </c>
      <c r="BP480" s="223">
        <f t="shared" ca="1" si="917"/>
        <v>1.2238928076252562E-4</v>
      </c>
      <c r="BQ480" s="223">
        <f t="shared" ca="1" si="918"/>
        <v>-1.8444764221966386E-4</v>
      </c>
      <c r="BR480" s="223">
        <f t="shared" ca="1" si="919"/>
        <v>2.375426340260875E-4</v>
      </c>
      <c r="BS480" s="223">
        <f t="shared" ca="1" si="920"/>
        <v>-2.7909406576876947E-4</v>
      </c>
      <c r="BT480" s="223">
        <f t="shared" ca="1" si="921"/>
        <v>3.0708271487731931E-4</v>
      </c>
      <c r="BU480" s="223">
        <f t="shared" ca="1" si="922"/>
        <v>-3.2014845223885641E-4</v>
      </c>
      <c r="BV480" s="223">
        <f t="shared" ca="1" si="923"/>
        <v>3.1765633867866252E-4</v>
      </c>
      <c r="BW480" s="223">
        <f t="shared" ca="1" si="924"/>
        <v>-2.9972748029916401E-4</v>
      </c>
      <c r="BX480" s="223">
        <f t="shared" ca="1" si="925"/>
        <v>2.6723314323929078E-4</v>
      </c>
      <c r="BY480" s="223">
        <f t="shared" ca="1" si="926"/>
        <v>-2.2175241385177143E-4</v>
      </c>
      <c r="BZ480" s="223">
        <f t="shared" ca="1" si="927"/>
        <v>1.6549546183342744E-4</v>
      </c>
      <c r="CA480" s="223">
        <f t="shared" ca="1" si="928"/>
        <v>-1.0119613539339085E-4</v>
      </c>
      <c r="CB480" s="223">
        <f t="shared" ca="1" si="929"/>
        <v>3.1979107876578316E-5</v>
      </c>
      <c r="CC480" s="223">
        <f t="shared" ca="1" si="930"/>
        <v>3.8791968049572024E-5</v>
      </c>
      <c r="CD480" s="223">
        <f t="shared" ca="1" si="931"/>
        <v>-1.0767791958529503E-4</v>
      </c>
      <c r="CE480" s="223">
        <f t="shared" ca="1" si="932"/>
        <v>1.7133118294539878E-4</v>
      </c>
      <c r="CF480" s="223">
        <f t="shared" ca="1" si="933"/>
        <v>-2.2665848069839846E-4</v>
      </c>
      <c r="CG480" s="223">
        <f t="shared" ca="1" si="934"/>
        <v>2.7097114187205512E-4</v>
      </c>
      <c r="CH480" s="223">
        <f t="shared" ca="1" si="935"/>
        <v>-3.0211575990866902E-4</v>
      </c>
      <c r="CI480" s="223">
        <f t="shared" ca="1" si="936"/>
        <v>3.1857883905014026E-4</v>
      </c>
      <c r="CJ480" s="223">
        <f t="shared" ca="1" si="937"/>
        <v>-3.1956034378417803E-4</v>
      </c>
      <c r="CK480" s="223">
        <f t="shared" ca="1" si="938"/>
        <v>3.0501257716199378E-4</v>
      </c>
      <c r="CL480" s="223">
        <f t="shared" ca="1" si="939"/>
        <v>-2.7564249866681985E-4</v>
      </c>
      <c r="CM480" s="223">
        <f t="shared" ca="1" si="940"/>
        <v>2.3287736899471777E-4</v>
      </c>
      <c r="CN480" s="223">
        <f t="shared" ca="1" si="941"/>
        <v>-1.7879539126501473E-4</v>
      </c>
      <c r="CO480" s="223">
        <f t="shared" ca="1" si="942"/>
        <v>1.1602471920197686E-4</v>
      </c>
      <c r="CP480" s="223">
        <f t="shared" ca="1" si="943"/>
        <v>-4.7615740059958747E-5</v>
      </c>
      <c r="CQ480" s="223">
        <f t="shared" ca="1" si="944"/>
        <v>-2.3107161202242955E-5</v>
      </c>
      <c r="CR480" s="223">
        <f t="shared" ca="1" si="945"/>
        <v>9.2707152868303023E-5</v>
      </c>
      <c r="CS480" s="223">
        <f t="shared" ca="1" si="946"/>
        <v>-1.5780197184457888E-4</v>
      </c>
      <c r="CT480" s="223">
        <f t="shared" ca="1" si="947"/>
        <v>2.152282872377686E-4</v>
      </c>
      <c r="CU480" s="223">
        <f t="shared" ca="1" si="948"/>
        <v>-2.6219542476030262E-4</v>
      </c>
      <c r="CV480" s="223">
        <f t="shared" ca="1" si="949"/>
        <v>2.9642098161218686E-4</v>
      </c>
      <c r="CW480" s="223">
        <f t="shared" ca="1" si="950"/>
        <v>-3.1624174153394296E-4</v>
      </c>
      <c r="CX480" s="223">
        <f t="shared" ca="1" si="951"/>
        <v>3.2069450003133822E-4</v>
      </c>
      <c r="CY480" s="223">
        <f t="shared" ca="1" si="952"/>
        <v>-3.0956287201049364E-4</v>
      </c>
      <c r="CZ480" s="223">
        <f t="shared" ca="1" si="953"/>
        <v>2.8338780717162892E-4</v>
      </c>
      <c r="DA480" s="223">
        <f t="shared" ca="1" si="954"/>
        <v>-2.4344130215811974E-4</v>
      </c>
      <c r="DB480" s="223">
        <f t="shared" ca="1" si="955"/>
        <v>1.916645869384183E-4</v>
      </c>
      <c r="DC480" s="223">
        <f t="shared" ca="1" si="956"/>
        <v>-1.3057378929943182E-4</v>
      </c>
      <c r="DD480" s="223">
        <f t="shared" ca="1" si="957"/>
        <v>6.3137661754897491E-5</v>
      </c>
      <c r="DE480" s="223">
        <f t="shared" ca="1" si="958"/>
        <v>7.3666871796203054E-6</v>
      </c>
      <c r="DF480" s="223">
        <f t="shared" ca="1" si="959"/>
        <v>-7.7513046499863653E-5</v>
      </c>
      <c r="DG480" s="223">
        <f t="shared" ca="1" si="960"/>
        <v>1.4389260197176495E-4</v>
      </c>
      <c r="DH480" s="223">
        <f t="shared" ca="1" si="961"/>
        <v>-2.0327958998142548E-4</v>
      </c>
      <c r="DI480" s="223">
        <f t="shared" ca="1" si="962"/>
        <v>2.5278805590469065E-4</v>
      </c>
      <c r="DJ480" s="223">
        <f t="shared" ca="1" si="963"/>
        <v>-2.9001209920758602E-4</v>
      </c>
      <c r="DK480" s="223">
        <f t="shared" ca="1" si="964"/>
        <v>3.1314278996288398E-4</v>
      </c>
      <c r="DL480" s="223">
        <f t="shared" ca="1" si="965"/>
        <v>-3.2105607513840202E-4</v>
      </c>
      <c r="DM480" s="223">
        <f t="shared" ca="1" si="966"/>
        <v>3.1336740278581474E-4</v>
      </c>
      <c r="DN480" s="223">
        <f t="shared" ca="1" si="967"/>
        <v>-2.9045040962711325E-4</v>
      </c>
      <c r="DO480" s="223">
        <f t="shared" ca="1" si="968"/>
        <v>2.5341876390166544E-4</v>
      </c>
      <c r="DP480" s="223">
        <f t="shared" ca="1" si="969"/>
        <v>-2.0407204583405958E-4</v>
      </c>
      <c r="DQ480" s="223">
        <f t="shared" ca="1" si="970"/>
        <v>1.4480829570155961E-4</v>
      </c>
      <c r="DR480" s="223">
        <f t="shared" ca="1" si="971"/>
        <v>-7.8507479292462651E-5</v>
      </c>
      <c r="DS480" s="223">
        <f t="shared" ca="1" si="972"/>
        <v>8.39153383766359E-6</v>
      </c>
      <c r="DT480" s="223">
        <f t="shared" ca="1" si="973"/>
        <v>6.2132204413065068E-5</v>
      </c>
      <c r="DU480" s="223">
        <f t="shared" ca="1" si="974"/>
        <v>-1.2963658221731427E-4</v>
      </c>
      <c r="DV480" s="223">
        <f t="shared" ca="1" si="975"/>
        <v>1.9084117438761418E-4</v>
      </c>
      <c r="DW480" s="223">
        <f t="shared" ca="1" si="976"/>
        <v>-2.4277169848078539E-4</v>
      </c>
      <c r="DX480" s="223">
        <f t="shared" ca="1" si="977"/>
        <v>2.8290455225393415E-4</v>
      </c>
      <c r="DY480" s="223">
        <f t="shared" ca="1" si="978"/>
        <v>-3.0928944998273513E-4</v>
      </c>
      <c r="DZ480" s="223">
        <f t="shared" ca="1" si="979"/>
        <v>3.2064419803926622E-4</v>
      </c>
      <c r="EA480" s="223">
        <f t="shared" ca="1" si="980"/>
        <v>-3.1641700404007875E-4</v>
      </c>
      <c r="EB480" s="223">
        <f t="shared" ca="1" si="981"/>
        <v>2.96813291605363E-4</v>
      </c>
      <c r="EC480" s="223">
        <f t="shared" ca="1" si="982"/>
        <v>-2.6278571764612159E-4</v>
      </c>
      <c r="ED480" s="223">
        <f t="shared" ca="1" si="983"/>
        <v>2.1598787729668634E-4</v>
      </c>
      <c r="EE480" s="223">
        <f t="shared" ca="1" si="984"/>
        <v>-1.5869394623563358E-4</v>
      </c>
      <c r="EF480" s="223">
        <f t="shared" ca="1" si="985"/>
        <v>9.3688165435969138E-5</v>
      </c>
      <c r="EG480" s="223">
        <f t="shared" ca="1" si="986"/>
        <v>-2.4129538914921029E-5</v>
      </c>
      <c r="EH480" s="223">
        <f t="shared" ca="1" si="987"/>
        <v>-4.6601680403715096E-5</v>
      </c>
      <c r="EI480" s="223">
        <f t="shared" ca="1" si="988"/>
        <v>1.1506825658146209E-4</v>
      </c>
      <c r="EJ480" s="223">
        <f t="shared" ca="1" si="989"/>
        <v>-1.7794300568899039E-4</v>
      </c>
      <c r="EK480" s="223">
        <f t="shared" ca="1" si="990"/>
        <v>2.3217048277095044E-4</v>
      </c>
      <c r="EL480" s="223">
        <f t="shared" ca="1" si="991"/>
        <v>-2.7511546345439014E-4</v>
      </c>
      <c r="EM480" s="223">
        <f t="shared" ca="1" si="992"/>
        <v>3.0469100462702142E-4</v>
      </c>
      <c r="EN480" s="223">
        <f t="shared" ca="1" si="993"/>
        <v>-3.1945986098194071E-4</v>
      </c>
      <c r="EO480" s="223">
        <f t="shared" ca="1" si="994"/>
        <v>3.1870432901675769E-4</v>
      </c>
      <c r="EP480" s="223">
        <f t="shared" ca="1" si="995"/>
        <v>-3.0246112436636136E-4</v>
      </c>
      <c r="EQ480" s="223">
        <f t="shared" ca="1" si="996"/>
        <v>2.7151959757945767E-4</v>
      </c>
      <c r="ER480" s="223">
        <f t="shared" ca="1" si="997"/>
        <v>-2.273833750446015E-4</v>
      </c>
      <c r="ES480" s="223">
        <f t="shared" ca="1" si="998"/>
        <v>1.7219728915327781E-4</v>
      </c>
      <c r="ET480" s="223">
        <f t="shared" ca="1" si="999"/>
        <v>-1.0864314858282626E-4</v>
      </c>
      <c r="EU480" s="223">
        <f t="shared" ca="1" si="1000"/>
        <v>3.9809413819416313E-5</v>
      </c>
      <c r="EV480" s="223">
        <f t="shared" ca="1" si="1001"/>
        <v>3.0958888864429445E-5</v>
      </c>
      <c r="EW480" s="223">
        <f t="shared" ca="1" si="1002"/>
        <v>-1.0022272143671621E-4</v>
      </c>
      <c r="EX480" s="223">
        <f t="shared" ca="1" si="1003"/>
        <v>1.6461615670369518E-4</v>
      </c>
      <c r="EY480" s="223">
        <f t="shared" ca="1" si="1004"/>
        <v>-2.2100994803238752E-4</v>
      </c>
      <c r="EZ480" s="223">
        <f t="shared" ca="1" si="1005"/>
        <v>2.6666359740611572E-4</v>
      </c>
      <c r="FA480" s="223">
        <f t="shared" ca="1" si="1006"/>
        <v>-2.9935853195338754E-4</v>
      </c>
      <c r="FB480" s="223">
        <f t="shared" ca="1" si="1007"/>
        <v>3.1750591713812948E-4</v>
      </c>
      <c r="FC480" s="223">
        <f t="shared" ca="1" si="1008"/>
        <v>-3.2022386734963267E-4</v>
      </c>
      <c r="FD480" s="223">
        <f t="shared" ca="1" si="1009"/>
        <v>3.0738030178629534E-4</v>
      </c>
      <c r="FE480" s="223">
        <f t="shared" ca="1" si="1010"/>
        <v>-2.7959936301991665E-4</v>
      </c>
      <c r="FF480" s="223">
        <f t="shared" ca="1" si="1011"/>
        <v>2.3823108632560266E-4</v>
      </c>
      <c r="FG480" s="223">
        <f t="shared" ca="1" si="1012"/>
        <v>-1.8528579371863551E-4</v>
      </c>
      <c r="FH480" s="223">
        <f t="shared" ca="1" si="1013"/>
        <v>1.2333640086871446E-4</v>
      </c>
      <c r="FI480" s="223">
        <f t="shared" ca="1" si="1014"/>
        <v>-5.5393384359145954E-5</v>
      </c>
      <c r="FJ480" s="223">
        <f t="shared" ca="1" si="1015"/>
        <v>-1.524151465019102E-5</v>
      </c>
      <c r="FK480" s="223">
        <f t="shared" ca="1" si="1016"/>
        <v>8.5135740977555576E-5</v>
      </c>
      <c r="FL480" s="223">
        <f t="shared" ca="1" si="1017"/>
        <v>-1.5089273297822821E-4</v>
      </c>
      <c r="FM480" s="223">
        <f t="shared" ca="1" si="1018"/>
        <v>2.0931698097082931E-4</v>
      </c>
      <c r="FN480" s="223">
        <f t="shared" ca="1" si="1019"/>
        <v>-2.575693153947281E-4</v>
      </c>
      <c r="FO480" s="223">
        <f t="shared" ca="1" si="1020"/>
        <v>2.9330487835556139E-4</v>
      </c>
      <c r="FP480" s="223">
        <f t="shared" ca="1" si="1021"/>
        <v>-3.1478707372969847E-4</v>
      </c>
      <c r="FQ480" s="223">
        <f t="shared" ca="1" si="1022"/>
        <v>3.2097195833776404E-4</v>
      </c>
      <c r="FR480" s="223">
        <f t="shared" ca="1" si="1023"/>
        <v>-3.1155897313589129E-4</v>
      </c>
      <c r="FS480" s="223">
        <f t="shared" ca="1" si="1024"/>
        <v>2.8700554910484873E-4</v>
      </c>
      <c r="FT480" s="223">
        <f t="shared" ca="1" si="1025"/>
        <v>-2.4850487805305499E-4</v>
      </c>
      <c r="FU480" s="223">
        <f t="shared" ca="1" si="1026"/>
        <v>1.9792792857782155E-4</v>
      </c>
      <c r="FV480" s="223">
        <f t="shared" ca="1" si="1027"/>
        <v>-1.3773252496193417E-4</v>
      </c>
      <c r="FW480" s="223">
        <f t="shared" ca="1" si="1028"/>
        <v>7.0843907384066917E-5</v>
      </c>
      <c r="FX480" s="223">
        <f t="shared" ca="1" si="1029"/>
        <v>-5.1257770783879946E-7</v>
      </c>
      <c r="FY480" s="223">
        <f t="shared" ca="1" si="1030"/>
        <v>-6.9843661061369804E-5</v>
      </c>
      <c r="FZ480" s="223">
        <f t="shared" ca="1" si="1031"/>
        <v>1.3680579544239063E-4</v>
      </c>
      <c r="GA480" s="223">
        <f t="shared" ca="1" si="1032"/>
        <v>-1.9711975096812443E-4</v>
      </c>
      <c r="GB480" s="223">
        <f t="shared" ca="1" si="1033"/>
        <v>2.4785452634213675E-4</v>
      </c>
      <c r="GC480" s="223">
        <f t="shared" ca="1" si="1034"/>
        <v>-2.8654462761530327E-4</v>
      </c>
      <c r="GD480" s="223">
        <f t="shared" ca="1" si="1035"/>
        <v>3.1130988068856115E-4</v>
      </c>
      <c r="GE480" s="223">
        <f t="shared" ca="1" si="1036"/>
        <v>-3.2094679976443644E-4</v>
      </c>
      <c r="GF480" s="223">
        <f t="shared" ca="1" si="1037"/>
        <v>3.1498707162985957E-4</v>
      </c>
      <c r="GG480" s="223">
        <f t="shared" ca="1" si="1038"/>
        <v>-2.9372031368326982E-4</v>
      </c>
      <c r="GH480" s="223">
        <f t="shared" ca="1" si="1039"/>
        <v>2.5817999976284384E-4</v>
      </c>
      <c r="GI480" s="223">
        <f t="shared" ca="1" si="1040"/>
        <v>-2.1009323772063821E-4</v>
      </c>
      <c r="GJ480" s="223">
        <f t="shared" ca="1" si="1041"/>
        <v>1.5179683933856005E-4</v>
      </c>
      <c r="GK480" s="223">
        <f t="shared" ca="1" si="1042"/>
        <v>-8.6123761230888656E-5</v>
      </c>
      <c r="GL480" s="223">
        <f t="shared" ca="1" si="1043"/>
        <v>1.6265435221255635E-5</v>
      </c>
      <c r="GM480" s="223">
        <f t="shared" ca="1" si="1044"/>
        <v>5.4383321648122874E-5</v>
      </c>
      <c r="GN480" s="223">
        <f t="shared" ca="1" si="1045"/>
        <v>-1.2238928076254368E-4</v>
      </c>
      <c r="GO480" s="223">
        <f t="shared" ca="1" si="1046"/>
        <v>1.8444764221967237E-4</v>
      </c>
      <c r="GP480" s="223">
        <f t="shared" ca="1" si="1047"/>
        <v>-2.3754263402609449E-4</v>
      </c>
      <c r="GQ480" s="223">
        <f t="shared" ca="1" si="1048"/>
        <v>2.7909406576877462E-4</v>
      </c>
      <c r="GR480" s="223">
        <f t="shared" ca="1" si="1049"/>
        <v>-3.0708271487731975E-4</v>
      </c>
      <c r="GS480" s="223">
        <f t="shared" ca="1" si="1050"/>
        <v>3.2014845223885652E-4</v>
      </c>
      <c r="GT480" s="223">
        <f t="shared" ca="1" si="1051"/>
        <v>-3.1765633867866235E-4</v>
      </c>
      <c r="GU480" s="223">
        <f t="shared" ca="1" si="1052"/>
        <v>2.9972748029916682E-4</v>
      </c>
      <c r="GV480" s="223">
        <f t="shared" ca="1" si="1053"/>
        <v>-2.6723314323929512E-4</v>
      </c>
      <c r="GW480" s="223">
        <f t="shared" ca="1" si="1054"/>
        <v>2.2175241385175072E-4</v>
      </c>
      <c r="GX480" s="223">
        <f t="shared" ca="1" si="1055"/>
        <v>-1.6549546183340289E-4</v>
      </c>
      <c r="GY480" s="223">
        <f t="shared" ca="1" si="1056"/>
        <v>1.0119613539337232E-4</v>
      </c>
      <c r="GZ480" s="223">
        <f t="shared" ca="1" si="1057"/>
        <v>-3.1979107876558882E-5</v>
      </c>
      <c r="HA480" s="223">
        <f t="shared" ca="1" si="1058"/>
        <v>-3.8791968049591404E-5</v>
      </c>
      <c r="HB480" s="223">
        <f t="shared" ca="1" si="1059"/>
        <v>1.0767791958530479E-4</v>
      </c>
      <c r="HC480" s="223">
        <f t="shared" ca="1" si="1060"/>
        <v>-1.7133118294540757E-4</v>
      </c>
      <c r="HD480" s="223">
        <f t="shared" ca="1" si="1061"/>
        <v>2.2665848069840577E-4</v>
      </c>
      <c r="HE480" s="223">
        <f t="shared" ca="1" si="1062"/>
        <v>-2.7097114187205577E-4</v>
      </c>
      <c r="HF480" s="223">
        <f t="shared" ca="1" si="1063"/>
        <v>3.0211575990866951E-4</v>
      </c>
      <c r="HG480" s="223">
        <f t="shared" ca="1" si="1064"/>
        <v>-3.1857883905014037E-4</v>
      </c>
      <c r="HH480" s="223">
        <f t="shared" ca="1" si="1065"/>
        <v>3.1956034378417879E-4</v>
      </c>
      <c r="HI480" s="223">
        <f t="shared" ca="1" si="1066"/>
        <v>-3.0501257716199621E-4</v>
      </c>
      <c r="HJ480" s="223">
        <f t="shared" ca="1" si="1067"/>
        <v>2.7564249866680516E-4</v>
      </c>
      <c r="HK480" s="223">
        <f t="shared" ca="1" si="1068"/>
        <v>-2.3287736899470433E-4</v>
      </c>
      <c r="HL480" s="223">
        <f t="shared" ca="1" si="1069"/>
        <v>1.7879539126499852E-4</v>
      </c>
      <c r="HM480" s="223">
        <f t="shared" ca="1" si="1070"/>
        <v>-1.1602471920195869E-4</v>
      </c>
      <c r="HN480" s="223">
        <f t="shared" ca="1" si="1071"/>
        <v>4.7615740059948447E-5</v>
      </c>
      <c r="HO480" s="223">
        <f t="shared" ca="1" si="1072"/>
        <v>2.3107161202253336E-5</v>
      </c>
      <c r="HP480" s="223">
        <f t="shared" ca="1" si="1073"/>
        <v>-9.2707152868312984E-5</v>
      </c>
      <c r="HQ480" s="223">
        <f t="shared" ca="1" si="1074"/>
        <v>1.5780197184458788E-4</v>
      </c>
      <c r="HR480" s="223">
        <f t="shared" ca="1" si="1075"/>
        <v>-2.152282872377763E-4</v>
      </c>
      <c r="HS480" s="223">
        <f t="shared" ca="1" si="1076"/>
        <v>2.6219542476029807E-4</v>
      </c>
      <c r="HT480" s="223">
        <f t="shared" ca="1" si="1077"/>
        <v>-2.9642098161218383E-4</v>
      </c>
      <c r="HU480" s="223">
        <f t="shared" ca="1" si="1078"/>
        <v>3.162417415339416E-4</v>
      </c>
      <c r="HV480" s="223">
        <f t="shared" ca="1" si="1079"/>
        <v>-3.2069450003133687E-4</v>
      </c>
      <c r="HW480" s="223">
        <f t="shared" ca="1" si="1080"/>
        <v>3.0956287201048605E-4</v>
      </c>
      <c r="HX480" s="223">
        <f t="shared" ca="1" si="1081"/>
        <v>-2.8338780717161548E-4</v>
      </c>
      <c r="HY480" s="223">
        <f t="shared" ca="1" si="1082"/>
        <v>2.4344130215810109E-4</v>
      </c>
      <c r="HZ480" s="223">
        <f t="shared" ca="1" si="1083"/>
        <v>-1.9166458693840996E-4</v>
      </c>
      <c r="IA480" s="223">
        <f t="shared" ca="1" si="1084"/>
        <v>1.305737892994223E-4</v>
      </c>
      <c r="IB480" s="223">
        <f t="shared" ca="1" si="1085"/>
        <v>-6.3137661754887327E-5</v>
      </c>
      <c r="IC480" s="223">
        <f t="shared" ca="1" si="1086"/>
        <v>-7.3666871796307138E-6</v>
      </c>
      <c r="ID480" s="223">
        <f t="shared" ca="1" si="1087"/>
        <v>7.7513046499873736E-5</v>
      </c>
      <c r="IE480" s="223">
        <f t="shared" ca="1" si="1088"/>
        <v>2.7842170624654339E-4</v>
      </c>
      <c r="IF480" s="223">
        <f t="shared" ca="1" si="1089"/>
        <v>2.0327958998141941E-4</v>
      </c>
      <c r="IG480" s="223">
        <f t="shared" ca="1" si="1090"/>
        <v>-2.5278805590468577E-4</v>
      </c>
      <c r="IH480" s="223">
        <f t="shared" ca="1" si="1091"/>
        <v>2.9001209920758266E-4</v>
      </c>
      <c r="II480" s="223">
        <f t="shared" ca="1" si="1092"/>
        <v>-3.1314278996289027E-4</v>
      </c>
      <c r="IJ480" s="223">
        <f t="shared" ca="1" si="1093"/>
        <v>3.2105607513840208E-4</v>
      </c>
      <c r="IK480" s="223">
        <f t="shared" ca="1" si="1094"/>
        <v>-3.1336740278580845E-4</v>
      </c>
      <c r="IL480" s="223">
        <f t="shared" ca="1" si="1095"/>
        <v>2.9045040962710886E-4</v>
      </c>
      <c r="IM480" s="223">
        <f t="shared" ca="1" si="1096"/>
        <v>-2.5341876390165904E-4</v>
      </c>
      <c r="IN480" s="223">
        <f t="shared" ca="1" si="1097"/>
        <v>2.0407204583405155E-4</v>
      </c>
      <c r="IO480" s="223">
        <f t="shared" ca="1" si="1098"/>
        <v>-1.4480829570155034E-4</v>
      </c>
      <c r="IP480" s="223">
        <f t="shared" ca="1" si="1099"/>
        <v>7.8507479292452568E-5</v>
      </c>
      <c r="IQ480" s="223">
        <f t="shared" ca="1" si="1100"/>
        <v>-8.3915338376532359E-6</v>
      </c>
      <c r="IR480" s="223">
        <f t="shared" ca="1" si="1101"/>
        <v>-6.213220441307526E-5</v>
      </c>
      <c r="IS480" s="223">
        <f t="shared" ca="1" si="1102"/>
        <v>1.2963658221730706E-4</v>
      </c>
      <c r="IT480" s="223">
        <f t="shared" ca="1" si="1103"/>
        <v>-1.9084117438760789E-4</v>
      </c>
      <c r="IU480" s="223">
        <f t="shared" ca="1" si="1104"/>
        <v>2.4277169848078024E-4</v>
      </c>
      <c r="IV480" s="223">
        <f t="shared" ca="1" si="1105"/>
        <v>-2.8290455225394765E-4</v>
      </c>
      <c r="IW480" s="223">
        <f t="shared" ca="1" si="1106"/>
        <v>3.0928944998274283E-4</v>
      </c>
      <c r="IX480" s="223">
        <f t="shared" ca="1" si="1107"/>
        <v>-3.2064419803926774E-4</v>
      </c>
      <c r="IY480" s="223">
        <f t="shared" ca="1" si="1108"/>
        <v>3.1641700404007691E-4</v>
      </c>
      <c r="IZ480" s="223">
        <f t="shared" ca="1" si="1109"/>
        <v>-2.9681329160535905E-4</v>
      </c>
      <c r="JA480" s="223">
        <f t="shared" ca="1" si="1110"/>
        <v>2.6278571764611557E-4</v>
      </c>
      <c r="JB480" s="223">
        <f t="shared" ca="1" si="1111"/>
        <v>-2.1598787729667864E-4</v>
      </c>
    </row>
    <row r="481" spans="2:262">
      <c r="B481" s="230">
        <v>120</v>
      </c>
      <c r="C481" s="229">
        <f t="shared" si="1112"/>
        <v>2.3437500000000016E-3</v>
      </c>
      <c r="D481" s="226">
        <f t="shared" ca="1" si="855"/>
        <v>57.897715913736967</v>
      </c>
      <c r="E481" s="225">
        <f ca="1">DV361</f>
        <v>-0.20228408626303176</v>
      </c>
      <c r="F481" s="224">
        <v>120</v>
      </c>
      <c r="G481" s="223">
        <f t="shared" ca="1" si="856"/>
        <v>1.4031706138676957E-4</v>
      </c>
      <c r="H481" s="223">
        <f t="shared" ca="1" si="857"/>
        <v>-7.5219775109598182E-5</v>
      </c>
      <c r="I481" s="223">
        <f t="shared" ca="1" si="858"/>
        <v>7.2318350587004775E-6</v>
      </c>
      <c r="J481" s="223">
        <f t="shared" ca="1" si="859"/>
        <v>6.1034020357842621E-5</v>
      </c>
      <c r="K481" s="223">
        <f t="shared" ca="1" si="860"/>
        <v>-1.2695437260030687E-4</v>
      </c>
      <c r="L481" s="223">
        <f t="shared" ca="1" si="861"/>
        <v>1.8799593950057469E-4</v>
      </c>
      <c r="M481" s="223">
        <f t="shared" ca="1" si="862"/>
        <v>-2.4181292787517187E-4</v>
      </c>
      <c r="N481" s="223">
        <f t="shared" ca="1" si="863"/>
        <v>2.8633718104177853E-4</v>
      </c>
      <c r="O481" s="223">
        <f t="shared" ca="1" si="864"/>
        <v>-3.1985765692069075E-4</v>
      </c>
      <c r="P481" s="223">
        <f t="shared" ca="1" si="865"/>
        <v>3.4108618242238161E-4</v>
      </c>
      <c r="Q481" s="223">
        <f t="shared" ca="1" si="866"/>
        <v>-3.4920695721691512E-4</v>
      </c>
      <c r="R481" s="223">
        <f t="shared" ca="1" si="867"/>
        <v>3.4390790448312003E-4</v>
      </c>
      <c r="S481" s="223">
        <f t="shared" ca="1" si="868"/>
        <v>-3.2539266384581391E-4</v>
      </c>
      <c r="T481" s="223">
        <f t="shared" ca="1" si="869"/>
        <v>2.9437276561922063E-4</v>
      </c>
      <c r="U481" s="223">
        <f t="shared" ca="1" si="870"/>
        <v>-2.5204028709603085E-4</v>
      </c>
      <c r="V481" s="223">
        <f t="shared" ca="1" si="871"/>
        <v>2.0002204168556044E-4</v>
      </c>
      <c r="W481" s="223">
        <f t="shared" ca="1" si="872"/>
        <v>-1.40317061386767E-4</v>
      </c>
      <c r="X481" s="223">
        <f t="shared" ca="1" si="873"/>
        <v>7.5219775109596935E-5</v>
      </c>
      <c r="Y481" s="223">
        <f t="shared" ca="1" si="874"/>
        <v>-7.2318350586986072E-6</v>
      </c>
      <c r="Z481" s="223">
        <f t="shared" ca="1" si="875"/>
        <v>-6.1034020357843272E-5</v>
      </c>
      <c r="AA481" s="223">
        <f t="shared" ca="1" si="876"/>
        <v>1.269543726003086E-4</v>
      </c>
      <c r="AB481" s="223">
        <f t="shared" ca="1" si="877"/>
        <v>-1.8799593950057629E-4</v>
      </c>
      <c r="AC481" s="223">
        <f t="shared" ca="1" si="878"/>
        <v>2.4181292787517418E-4</v>
      </c>
      <c r="AD481" s="223">
        <f t="shared" ca="1" si="879"/>
        <v>-2.8633718104178102E-4</v>
      </c>
      <c r="AE481" s="223">
        <f t="shared" ca="1" si="880"/>
        <v>3.1985765692069107E-4</v>
      </c>
      <c r="AF481" s="223">
        <f t="shared" ca="1" si="881"/>
        <v>-3.4108618242238199E-4</v>
      </c>
      <c r="AG481" s="223">
        <f t="shared" ca="1" si="882"/>
        <v>3.4920695721691518E-4</v>
      </c>
      <c r="AH481" s="223">
        <f t="shared" ca="1" si="883"/>
        <v>-3.4390790448311971E-4</v>
      </c>
      <c r="AI481" s="223">
        <f t="shared" ca="1" si="884"/>
        <v>3.2539266384581239E-4</v>
      </c>
      <c r="AJ481" s="223">
        <f t="shared" ca="1" si="885"/>
        <v>-2.9437276561922096E-4</v>
      </c>
      <c r="AK481" s="223">
        <f t="shared" ca="1" si="886"/>
        <v>2.5204028709602955E-4</v>
      </c>
      <c r="AL481" s="223">
        <f t="shared" ca="1" si="887"/>
        <v>-2.000220416855589E-4</v>
      </c>
      <c r="AM481" s="223">
        <f t="shared" ca="1" si="888"/>
        <v>1.4031706138676526E-4</v>
      </c>
      <c r="AN481" s="223">
        <f t="shared" ca="1" si="889"/>
        <v>-7.521977510959268E-5</v>
      </c>
      <c r="AO481" s="223">
        <f t="shared" ca="1" si="890"/>
        <v>7.2318350586992035E-6</v>
      </c>
      <c r="AP481" s="223">
        <f t="shared" ca="1" si="891"/>
        <v>6.1034020357845115E-5</v>
      </c>
      <c r="AQ481" s="223">
        <f t="shared" ca="1" si="892"/>
        <v>-1.2695437260031034E-4</v>
      </c>
      <c r="AR481" s="223">
        <f t="shared" ca="1" si="893"/>
        <v>1.8799593950057788E-4</v>
      </c>
      <c r="AS481" s="223">
        <f t="shared" ca="1" si="894"/>
        <v>-2.4181292787517551E-4</v>
      </c>
      <c r="AT481" s="223">
        <f t="shared" ca="1" si="895"/>
        <v>2.8633718104177928E-4</v>
      </c>
      <c r="AU481" s="223">
        <f t="shared" ca="1" si="896"/>
        <v>-3.1985765692069183E-4</v>
      </c>
      <c r="AV481" s="223">
        <f t="shared" ca="1" si="897"/>
        <v>3.4108618242238242E-4</v>
      </c>
      <c r="AW481" s="223">
        <f t="shared" ca="1" si="898"/>
        <v>-3.4920695721691523E-4</v>
      </c>
      <c r="AX481" s="223">
        <f t="shared" ca="1" si="899"/>
        <v>3.4390790448311944E-4</v>
      </c>
      <c r="AY481" s="223">
        <f t="shared" ca="1" si="900"/>
        <v>-3.2539266384581163E-4</v>
      </c>
      <c r="AZ481" s="223">
        <f t="shared" ca="1" si="901"/>
        <v>2.9437276561921727E-4</v>
      </c>
      <c r="BA481" s="223">
        <f t="shared" ca="1" si="902"/>
        <v>-2.5204028709602483E-4</v>
      </c>
      <c r="BB481" s="223">
        <f t="shared" ca="1" si="903"/>
        <v>2.0002204168555329E-4</v>
      </c>
      <c r="BC481" s="223">
        <f t="shared" ca="1" si="904"/>
        <v>-1.4031706138676811E-4</v>
      </c>
      <c r="BD481" s="223">
        <f t="shared" ca="1" si="905"/>
        <v>7.5219775109595715E-5</v>
      </c>
      <c r="BE481" s="223">
        <f t="shared" ca="1" si="906"/>
        <v>-7.2318350586973062E-6</v>
      </c>
      <c r="BF481" s="223">
        <f t="shared" ca="1" si="907"/>
        <v>-6.1034020357846985E-5</v>
      </c>
      <c r="BG481" s="223">
        <f t="shared" ca="1" si="908"/>
        <v>1.2695437260031213E-4</v>
      </c>
      <c r="BH481" s="223">
        <f t="shared" ca="1" si="909"/>
        <v>-1.8799593950057948E-4</v>
      </c>
      <c r="BI481" s="223">
        <f t="shared" ca="1" si="910"/>
        <v>2.4181292787517689E-4</v>
      </c>
      <c r="BJ481" s="223">
        <f t="shared" ca="1" si="911"/>
        <v>-2.8633718104178319E-4</v>
      </c>
      <c r="BK481" s="223">
        <f t="shared" ca="1" si="912"/>
        <v>3.198576569206946E-4</v>
      </c>
      <c r="BL481" s="223">
        <f t="shared" ca="1" si="913"/>
        <v>-3.4108618242238383E-4</v>
      </c>
      <c r="BM481" s="223">
        <f t="shared" ca="1" si="914"/>
        <v>3.4920695721691518E-4</v>
      </c>
      <c r="BN481" s="223">
        <f t="shared" ca="1" si="915"/>
        <v>-3.4390790448311992E-4</v>
      </c>
      <c r="BO481" s="223">
        <f t="shared" ca="1" si="916"/>
        <v>3.2539266384581282E-4</v>
      </c>
      <c r="BP481" s="223">
        <f t="shared" ca="1" si="917"/>
        <v>-2.943727656192189E-4</v>
      </c>
      <c r="BQ481" s="223">
        <f t="shared" ca="1" si="918"/>
        <v>2.52040287096027E-4</v>
      </c>
      <c r="BR481" s="223">
        <f t="shared" ca="1" si="919"/>
        <v>-2.0002204168555581E-4</v>
      </c>
      <c r="BS481" s="223">
        <f t="shared" ca="1" si="920"/>
        <v>1.4031706138676182E-4</v>
      </c>
      <c r="BT481" s="223">
        <f t="shared" ca="1" si="921"/>
        <v>-7.5219775109589007E-5</v>
      </c>
      <c r="BU481" s="223">
        <f t="shared" ca="1" si="922"/>
        <v>7.2318350586904757E-6</v>
      </c>
      <c r="BV481" s="223">
        <f t="shared" ca="1" si="923"/>
        <v>6.1034020357853707E-5</v>
      </c>
      <c r="BW481" s="223">
        <f t="shared" ca="1" si="924"/>
        <v>-1.2695437260031847E-4</v>
      </c>
      <c r="BX481" s="223">
        <f t="shared" ca="1" si="925"/>
        <v>1.8799593950057694E-4</v>
      </c>
      <c r="BY481" s="223">
        <f t="shared" ca="1" si="926"/>
        <v>-2.4181292787517461E-4</v>
      </c>
      <c r="BZ481" s="223">
        <f t="shared" ca="1" si="927"/>
        <v>2.863371810417814E-4</v>
      </c>
      <c r="CA481" s="223">
        <f t="shared" ca="1" si="928"/>
        <v>-3.1985765692069335E-4</v>
      </c>
      <c r="CB481" s="223">
        <f t="shared" ca="1" si="929"/>
        <v>3.4108618242238318E-4</v>
      </c>
      <c r="CC481" s="223">
        <f t="shared" ca="1" si="930"/>
        <v>-3.4920695721691529E-4</v>
      </c>
      <c r="CD481" s="223">
        <f t="shared" ca="1" si="931"/>
        <v>3.4390790448311873E-4</v>
      </c>
      <c r="CE481" s="223">
        <f t="shared" ca="1" si="932"/>
        <v>-3.2539266384581033E-4</v>
      </c>
      <c r="CF481" s="223">
        <f t="shared" ca="1" si="933"/>
        <v>2.9437276561921521E-4</v>
      </c>
      <c r="CG481" s="223">
        <f t="shared" ca="1" si="934"/>
        <v>-2.5204028709602223E-4</v>
      </c>
      <c r="CH481" s="223">
        <f t="shared" ca="1" si="935"/>
        <v>2.0002204168555833E-4</v>
      </c>
      <c r="CI481" s="223">
        <f t="shared" ca="1" si="936"/>
        <v>-1.4031706138676467E-4</v>
      </c>
      <c r="CJ481" s="223">
        <f t="shared" ca="1" si="937"/>
        <v>7.5219775109592015E-5</v>
      </c>
      <c r="CK481" s="223">
        <f t="shared" ca="1" si="938"/>
        <v>-7.2318350586935657E-6</v>
      </c>
      <c r="CL481" s="223">
        <f t="shared" ca="1" si="939"/>
        <v>-6.1034020357850699E-5</v>
      </c>
      <c r="CM481" s="223">
        <f t="shared" ca="1" si="940"/>
        <v>1.269543726003156E-4</v>
      </c>
      <c r="CN481" s="223">
        <f t="shared" ca="1" si="941"/>
        <v>-1.8799593950058266E-4</v>
      </c>
      <c r="CO481" s="223">
        <f t="shared" ca="1" si="942"/>
        <v>2.4181292787517244E-4</v>
      </c>
      <c r="CP481" s="223">
        <f t="shared" ca="1" si="943"/>
        <v>-2.8633718104178536E-4</v>
      </c>
      <c r="CQ481" s="223">
        <f t="shared" ca="1" si="944"/>
        <v>3.198576569206921E-4</v>
      </c>
      <c r="CR481" s="223">
        <f t="shared" ca="1" si="945"/>
        <v>-3.4108618242238465E-4</v>
      </c>
      <c r="CS481" s="223">
        <f t="shared" ca="1" si="946"/>
        <v>3.4920695721691523E-4</v>
      </c>
      <c r="CT481" s="223">
        <f t="shared" ca="1" si="947"/>
        <v>-3.4390790448311754E-4</v>
      </c>
      <c r="CU481" s="223">
        <f t="shared" ca="1" si="948"/>
        <v>3.2539266384581142E-4</v>
      </c>
      <c r="CV481" s="223">
        <f t="shared" ca="1" si="949"/>
        <v>-2.9437276561921152E-4</v>
      </c>
      <c r="CW481" s="223">
        <f t="shared" ca="1" si="950"/>
        <v>2.520402870960244E-4</v>
      </c>
      <c r="CX481" s="223">
        <f t="shared" ca="1" si="951"/>
        <v>-2.0002204168554459E-4</v>
      </c>
      <c r="CY481" s="223">
        <f t="shared" ca="1" si="952"/>
        <v>1.4031706138675835E-4</v>
      </c>
      <c r="CZ481" s="223">
        <f t="shared" ca="1" si="953"/>
        <v>-7.5219775109595024E-5</v>
      </c>
      <c r="DA481" s="223">
        <f t="shared" ca="1" si="954"/>
        <v>7.2318350586867081E-6</v>
      </c>
      <c r="DB481" s="223">
        <f t="shared" ca="1" si="955"/>
        <v>6.1034020357847663E-5</v>
      </c>
      <c r="DC481" s="223">
        <f t="shared" ca="1" si="956"/>
        <v>-1.2695437260032199E-4</v>
      </c>
      <c r="DD481" s="223">
        <f t="shared" ca="1" si="957"/>
        <v>1.8799593950058003E-4</v>
      </c>
      <c r="DE481" s="223">
        <f t="shared" ca="1" si="958"/>
        <v>-2.4181292787518453E-4</v>
      </c>
      <c r="DF481" s="223">
        <f t="shared" ca="1" si="959"/>
        <v>2.8633718104178357E-4</v>
      </c>
      <c r="DG481" s="223">
        <f t="shared" ca="1" si="960"/>
        <v>-3.1985765692069883E-4</v>
      </c>
      <c r="DH481" s="223">
        <f t="shared" ca="1" si="961"/>
        <v>3.41086182422384E-4</v>
      </c>
      <c r="DI481" s="223">
        <f t="shared" ca="1" si="962"/>
        <v>-3.4920695721691512E-4</v>
      </c>
      <c r="DJ481" s="223">
        <f t="shared" ca="1" si="963"/>
        <v>3.4390790448311808E-4</v>
      </c>
      <c r="DK481" s="223">
        <f t="shared" ca="1" si="964"/>
        <v>-3.2539266384581255E-4</v>
      </c>
      <c r="DL481" s="223">
        <f t="shared" ca="1" si="965"/>
        <v>2.943727656192132E-4</v>
      </c>
      <c r="DM481" s="223">
        <f t="shared" ca="1" si="966"/>
        <v>-2.5204028709602646E-4</v>
      </c>
      <c r="DN481" s="223">
        <f t="shared" ca="1" si="967"/>
        <v>2.0002204168554711E-4</v>
      </c>
      <c r="DO481" s="223">
        <f t="shared" ca="1" si="968"/>
        <v>-1.403170613867612E-4</v>
      </c>
      <c r="DP481" s="223">
        <f t="shared" ca="1" si="969"/>
        <v>7.5219775109578639E-5</v>
      </c>
      <c r="DQ481" s="223">
        <f t="shared" ca="1" si="970"/>
        <v>-7.2318350586897981E-6</v>
      </c>
      <c r="DR481" s="223">
        <f t="shared" ca="1" si="971"/>
        <v>-6.103402035786417E-5</v>
      </c>
      <c r="DS481" s="223">
        <f t="shared" ca="1" si="972"/>
        <v>1.2695437260031912E-4</v>
      </c>
      <c r="DT481" s="223">
        <f t="shared" ca="1" si="973"/>
        <v>-1.8799593950057742E-4</v>
      </c>
      <c r="DU481" s="223">
        <f t="shared" ca="1" si="974"/>
        <v>2.4181292787518226E-4</v>
      </c>
      <c r="DV481" s="223">
        <f t="shared" ca="1" si="975"/>
        <v>-2.8633718104178183E-4</v>
      </c>
      <c r="DW481" s="223">
        <f t="shared" ca="1" si="976"/>
        <v>3.1985765692069752E-4</v>
      </c>
      <c r="DX481" s="223">
        <f t="shared" ca="1" si="977"/>
        <v>-3.4108618242238334E-4</v>
      </c>
      <c r="DY481" s="223">
        <f t="shared" ca="1" si="978"/>
        <v>3.4920695721691556E-4</v>
      </c>
      <c r="DZ481" s="223">
        <f t="shared" ca="1" si="979"/>
        <v>-3.4390790448311857E-4</v>
      </c>
      <c r="EA481" s="223">
        <f t="shared" ca="1" si="980"/>
        <v>3.2539266384580643E-4</v>
      </c>
      <c r="EB481" s="223">
        <f t="shared" ca="1" si="981"/>
        <v>-2.9437276561921483E-4</v>
      </c>
      <c r="EC481" s="223">
        <f t="shared" ca="1" si="982"/>
        <v>2.5204028709601485E-4</v>
      </c>
      <c r="ED481" s="223">
        <f t="shared" ca="1" si="983"/>
        <v>-2.0002204168554963E-4</v>
      </c>
      <c r="EE481" s="223">
        <f t="shared" ca="1" si="984"/>
        <v>1.4031706138676404E-4</v>
      </c>
      <c r="EF481" s="223">
        <f t="shared" ca="1" si="985"/>
        <v>-7.5219775109581661E-5</v>
      </c>
      <c r="EG481" s="223">
        <f t="shared" ca="1" si="986"/>
        <v>7.2318350586928609E-6</v>
      </c>
      <c r="EH481" s="223">
        <f t="shared" ca="1" si="987"/>
        <v>6.1034020357861134E-5</v>
      </c>
      <c r="EI481" s="223">
        <f t="shared" ca="1" si="988"/>
        <v>-1.2695437260031625E-4</v>
      </c>
      <c r="EJ481" s="223">
        <f t="shared" ca="1" si="989"/>
        <v>1.8799593950059157E-4</v>
      </c>
      <c r="EK481" s="223">
        <f t="shared" ca="1" si="990"/>
        <v>-2.4181292787518009E-4</v>
      </c>
      <c r="EL481" s="223">
        <f t="shared" ca="1" si="991"/>
        <v>2.8633718104179143E-4</v>
      </c>
      <c r="EM481" s="223">
        <f t="shared" ca="1" si="992"/>
        <v>-3.1985765692069639E-4</v>
      </c>
      <c r="EN481" s="223">
        <f t="shared" ca="1" si="993"/>
        <v>3.4108618242238698E-4</v>
      </c>
      <c r="EO481" s="223">
        <f t="shared" ca="1" si="994"/>
        <v>-3.4920695721691545E-4</v>
      </c>
      <c r="EP481" s="223">
        <f t="shared" ca="1" si="995"/>
        <v>3.4390790448311917E-4</v>
      </c>
      <c r="EQ481" s="223">
        <f t="shared" ca="1" si="996"/>
        <v>-3.2539266384580762E-4</v>
      </c>
      <c r="ER481" s="223">
        <f t="shared" ca="1" si="997"/>
        <v>2.9437276561921651E-4</v>
      </c>
      <c r="ES481" s="223">
        <f t="shared" ca="1" si="998"/>
        <v>-2.5204028709601702E-4</v>
      </c>
      <c r="ET481" s="223">
        <f t="shared" ca="1" si="999"/>
        <v>2.0002204168555218E-4</v>
      </c>
      <c r="EU481" s="223">
        <f t="shared" ca="1" si="1000"/>
        <v>-1.4031706138674868E-4</v>
      </c>
      <c r="EV481" s="223">
        <f t="shared" ca="1" si="1001"/>
        <v>7.5219775109584656E-5</v>
      </c>
      <c r="EW481" s="223">
        <f t="shared" ca="1" si="1002"/>
        <v>-7.2318350586760829E-6</v>
      </c>
      <c r="EX481" s="223">
        <f t="shared" ca="1" si="1003"/>
        <v>-6.1034020357858125E-5</v>
      </c>
      <c r="EY481" s="223">
        <f t="shared" ca="1" si="1004"/>
        <v>1.2695437260033189E-4</v>
      </c>
      <c r="EZ481" s="223">
        <f t="shared" ca="1" si="1005"/>
        <v>-1.8799593950058897E-4</v>
      </c>
      <c r="FA481" s="223">
        <f t="shared" ca="1" si="1006"/>
        <v>2.4181292787517781E-4</v>
      </c>
      <c r="FB481" s="223">
        <f t="shared" ca="1" si="1007"/>
        <v>-2.8633718104178964E-4</v>
      </c>
      <c r="FC481" s="223">
        <f t="shared" ca="1" si="1008"/>
        <v>3.1985765692069514E-4</v>
      </c>
      <c r="FD481" s="223">
        <f t="shared" ca="1" si="1009"/>
        <v>-3.4108618242238622E-4</v>
      </c>
      <c r="FE481" s="223">
        <f t="shared" ca="1" si="1010"/>
        <v>3.492069572169154E-4</v>
      </c>
      <c r="FF481" s="223">
        <f t="shared" ca="1" si="1011"/>
        <v>-3.4390790448311618E-4</v>
      </c>
      <c r="FG481" s="223">
        <f t="shared" ca="1" si="1012"/>
        <v>3.253926638458087E-4</v>
      </c>
      <c r="FH481" s="223">
        <f t="shared" ca="1" si="1013"/>
        <v>-2.9437276561920746E-4</v>
      </c>
      <c r="FI481" s="223">
        <f t="shared" ca="1" si="1014"/>
        <v>2.5204028709601914E-4</v>
      </c>
      <c r="FJ481" s="223">
        <f t="shared" ca="1" si="1015"/>
        <v>-2.000220416855547E-4</v>
      </c>
      <c r="FK481" s="223">
        <f t="shared" ca="1" si="1016"/>
        <v>1.4031706138675147E-4</v>
      </c>
      <c r="FL481" s="223">
        <f t="shared" ca="1" si="1017"/>
        <v>-7.5219775109587665E-5</v>
      </c>
      <c r="FM481" s="223">
        <f t="shared" ca="1" si="1018"/>
        <v>7.2318350586791458E-6</v>
      </c>
      <c r="FN481" s="223">
        <f t="shared" ca="1" si="1019"/>
        <v>6.1034020357855062E-5</v>
      </c>
      <c r="FO481" s="223">
        <f t="shared" ca="1" si="1020"/>
        <v>-1.2695437260032901E-4</v>
      </c>
      <c r="FP481" s="223">
        <f t="shared" ca="1" si="1021"/>
        <v>1.8799593950058642E-4</v>
      </c>
      <c r="FQ481" s="223">
        <f t="shared" ca="1" si="1022"/>
        <v>-2.4181292787518995E-4</v>
      </c>
      <c r="FR481" s="223">
        <f t="shared" ca="1" si="1023"/>
        <v>2.863371810417879E-4</v>
      </c>
      <c r="FS481" s="223">
        <f t="shared" ca="1" si="1024"/>
        <v>-3.1985765692070186E-4</v>
      </c>
      <c r="FT481" s="223">
        <f t="shared" ca="1" si="1025"/>
        <v>3.4108618242238568E-4</v>
      </c>
      <c r="FU481" s="223">
        <f t="shared" ca="1" si="1026"/>
        <v>-3.4920695721691534E-4</v>
      </c>
      <c r="FV481" s="223">
        <f t="shared" ca="1" si="1027"/>
        <v>3.4390790448311673E-4</v>
      </c>
      <c r="FW481" s="223">
        <f t="shared" ca="1" si="1028"/>
        <v>-3.2539266384580979E-4</v>
      </c>
      <c r="FX481" s="223">
        <f t="shared" ca="1" si="1029"/>
        <v>2.9437276561921982E-4</v>
      </c>
      <c r="FY481" s="223">
        <f t="shared" ca="1" si="1030"/>
        <v>-2.5204028709602131E-4</v>
      </c>
      <c r="FZ481" s="223">
        <f t="shared" ca="1" si="1031"/>
        <v>2.0002204168554093E-4</v>
      </c>
      <c r="GA481" s="223">
        <f t="shared" ca="1" si="1032"/>
        <v>-1.4031706138673613E-4</v>
      </c>
      <c r="GB481" s="223">
        <f t="shared" ca="1" si="1033"/>
        <v>7.5219775109590687E-5</v>
      </c>
      <c r="GC481" s="223">
        <f t="shared" ca="1" si="1034"/>
        <v>-7.2318350586822358E-6</v>
      </c>
      <c r="GD481" s="223">
        <f t="shared" ca="1" si="1035"/>
        <v>-6.1034020357871597E-5</v>
      </c>
      <c r="GE481" s="223">
        <f t="shared" ca="1" si="1036"/>
        <v>1.2695437260034463E-4</v>
      </c>
      <c r="GF481" s="223">
        <f t="shared" ca="1" si="1037"/>
        <v>-1.8799593950058382E-4</v>
      </c>
      <c r="GG481" s="223">
        <f t="shared" ca="1" si="1038"/>
        <v>2.4181292787518773E-4</v>
      </c>
      <c r="GH481" s="223">
        <f t="shared" ca="1" si="1039"/>
        <v>-2.863371810417975E-4</v>
      </c>
      <c r="GI481" s="223">
        <f t="shared" ca="1" si="1040"/>
        <v>3.1985765692069265E-4</v>
      </c>
      <c r="GJ481" s="223">
        <f t="shared" ca="1" si="1041"/>
        <v>-3.4108618242238492E-4</v>
      </c>
      <c r="GK481" s="223">
        <f t="shared" ca="1" si="1042"/>
        <v>3.4920695721691567E-4</v>
      </c>
      <c r="GL481" s="223">
        <f t="shared" ca="1" si="1043"/>
        <v>-3.439079044831138E-4</v>
      </c>
      <c r="GM481" s="223">
        <f t="shared" ca="1" si="1044"/>
        <v>3.2539266384581093E-4</v>
      </c>
      <c r="GN481" s="223">
        <f t="shared" ca="1" si="1045"/>
        <v>-2.9437276561921076E-4</v>
      </c>
      <c r="GO481" s="223">
        <f t="shared" ca="1" si="1046"/>
        <v>2.5204028709600965E-4</v>
      </c>
      <c r="GP481" s="223">
        <f t="shared" ca="1" si="1047"/>
        <v>-2.0002204168552719E-4</v>
      </c>
      <c r="GQ481" s="223">
        <f t="shared" ca="1" si="1048"/>
        <v>1.4031706138675711E-4</v>
      </c>
      <c r="GR481" s="223">
        <f t="shared" ca="1" si="1049"/>
        <v>-7.5219775109574329E-5</v>
      </c>
      <c r="GS481" s="223">
        <f t="shared" ca="1" si="1050"/>
        <v>7.2318350586655119E-6</v>
      </c>
      <c r="GT481" s="223">
        <f t="shared" ca="1" si="1051"/>
        <v>6.1034020357849018E-5</v>
      </c>
      <c r="GU481" s="223">
        <f t="shared" ca="1" si="1052"/>
        <v>-1.2695437260032329E-4</v>
      </c>
      <c r="GV481" s="223">
        <f t="shared" ca="1" si="1053"/>
        <v>1.8799593950059794E-4</v>
      </c>
      <c r="GW481" s="223">
        <f t="shared" ca="1" si="1054"/>
        <v>-2.4181292787519985E-4</v>
      </c>
      <c r="GX481" s="223">
        <f t="shared" ca="1" si="1055"/>
        <v>2.8633718104178438E-4</v>
      </c>
      <c r="GY481" s="223">
        <f t="shared" ca="1" si="1056"/>
        <v>-3.1985765692069942E-4</v>
      </c>
      <c r="GZ481" s="223">
        <f t="shared" ca="1" si="1057"/>
        <v>3.4108618242238855E-4</v>
      </c>
      <c r="HA481" s="223">
        <f t="shared" ca="1" si="1058"/>
        <v>-3.4920695721691523E-4</v>
      </c>
      <c r="HB481" s="223">
        <f t="shared" ca="1" si="1059"/>
        <v>3.4390790448311781E-4</v>
      </c>
      <c r="HC481" s="223">
        <f t="shared" ca="1" si="1060"/>
        <v>-3.2539266384580486E-4</v>
      </c>
      <c r="HD481" s="223">
        <f t="shared" ca="1" si="1061"/>
        <v>2.9437276561920176E-4</v>
      </c>
      <c r="HE481" s="223">
        <f t="shared" ca="1" si="1062"/>
        <v>-2.5204028709602553E-4</v>
      </c>
      <c r="HF481" s="223">
        <f t="shared" ca="1" si="1063"/>
        <v>2.00022041685546E-4</v>
      </c>
      <c r="HG481" s="223">
        <f t="shared" ca="1" si="1064"/>
        <v>-1.4031706138674176E-4</v>
      </c>
      <c r="HH481" s="223">
        <f t="shared" ca="1" si="1065"/>
        <v>7.5219775109557917E-5</v>
      </c>
      <c r="HI481" s="223">
        <f t="shared" ca="1" si="1066"/>
        <v>-7.2318350586884428E-6</v>
      </c>
      <c r="HJ481" s="223">
        <f t="shared" ca="1" si="1067"/>
        <v>-6.1034020357865525E-5</v>
      </c>
      <c r="HK481" s="223">
        <f t="shared" ca="1" si="1068"/>
        <v>1.2695437260033888E-4</v>
      </c>
      <c r="HL481" s="223">
        <f t="shared" ca="1" si="1069"/>
        <v>-1.8799593950057862E-4</v>
      </c>
      <c r="HM481" s="223">
        <f t="shared" ca="1" si="1070"/>
        <v>2.4181292787518323E-4</v>
      </c>
      <c r="HN481" s="223">
        <f t="shared" ca="1" si="1071"/>
        <v>-2.8633718104179398E-4</v>
      </c>
      <c r="HO481" s="223">
        <f t="shared" ca="1" si="1072"/>
        <v>3.1985765692070609E-4</v>
      </c>
      <c r="HP481" s="223">
        <f t="shared" ca="1" si="1073"/>
        <v>-3.4108618242238362E-4</v>
      </c>
      <c r="HQ481" s="223">
        <f t="shared" ca="1" si="1074"/>
        <v>3.4920695721691556E-4</v>
      </c>
      <c r="HR481" s="223">
        <f t="shared" ca="1" si="1075"/>
        <v>-3.4390790448311488E-4</v>
      </c>
      <c r="HS481" s="223">
        <f t="shared" ca="1" si="1076"/>
        <v>3.2539266384579873E-4</v>
      </c>
      <c r="HT481" s="223">
        <f t="shared" ca="1" si="1077"/>
        <v>-2.9437276561921412E-4</v>
      </c>
      <c r="HU481" s="223">
        <f t="shared" ca="1" si="1078"/>
        <v>2.5204028709601393E-4</v>
      </c>
      <c r="HV481" s="223">
        <f t="shared" ca="1" si="1079"/>
        <v>-2.0002204168553225E-4</v>
      </c>
      <c r="HW481" s="223">
        <f t="shared" ca="1" si="1080"/>
        <v>1.4031706138676277E-4</v>
      </c>
      <c r="HX481" s="223">
        <f t="shared" ca="1" si="1081"/>
        <v>-7.5219775109580306E-5</v>
      </c>
      <c r="HY481" s="223">
        <f t="shared" ca="1" si="1082"/>
        <v>7.2318350586716648E-6</v>
      </c>
      <c r="HZ481" s="223">
        <f t="shared" ca="1" si="1083"/>
        <v>6.1034020357882059E-5</v>
      </c>
      <c r="IA481" s="223">
        <f t="shared" ca="1" si="1084"/>
        <v>-1.2695437260031749E-4</v>
      </c>
      <c r="IB481" s="223">
        <f t="shared" ca="1" si="1085"/>
        <v>1.8799593950059274E-4</v>
      </c>
      <c r="IC481" s="223">
        <f t="shared" ca="1" si="1086"/>
        <v>-2.4181292787519537E-4</v>
      </c>
      <c r="ID481" s="223">
        <f t="shared" ca="1" si="1087"/>
        <v>2.8633718104180357E-4</v>
      </c>
      <c r="IE481" s="223">
        <f t="shared" ca="1" si="1088"/>
        <v>1.6839248331841858E-5</v>
      </c>
      <c r="IF481" s="223">
        <f t="shared" ca="1" si="1089"/>
        <v>3.4108618242238725E-4</v>
      </c>
      <c r="IG481" s="223">
        <f t="shared" ca="1" si="1090"/>
        <v>-3.4920695721691588E-4</v>
      </c>
      <c r="IH481" s="223">
        <f t="shared" ca="1" si="1091"/>
        <v>3.4390790448311895E-4</v>
      </c>
      <c r="II481" s="223">
        <f t="shared" ca="1" si="1092"/>
        <v>-3.2539266384580708E-4</v>
      </c>
      <c r="IJ481" s="223">
        <f t="shared" ca="1" si="1093"/>
        <v>2.9437276561920507E-4</v>
      </c>
      <c r="IK481" s="223">
        <f t="shared" ca="1" si="1094"/>
        <v>-2.5204028709600233E-4</v>
      </c>
      <c r="IL481" s="223">
        <f t="shared" ca="1" si="1095"/>
        <v>2.0002204168555104E-4</v>
      </c>
      <c r="IM481" s="223">
        <f t="shared" ca="1" si="1096"/>
        <v>-1.403170613867474E-4</v>
      </c>
      <c r="IN481" s="223">
        <f t="shared" ca="1" si="1097"/>
        <v>7.5219775109563948E-5</v>
      </c>
      <c r="IO481" s="223">
        <f t="shared" ca="1" si="1098"/>
        <v>-7.2318350586548597E-6</v>
      </c>
      <c r="IP481" s="223">
        <f t="shared" ca="1" si="1099"/>
        <v>-6.1034020357859426E-5</v>
      </c>
      <c r="IQ481" s="223">
        <f t="shared" ca="1" si="1100"/>
        <v>1.2695437260033316E-4</v>
      </c>
      <c r="IR481" s="223">
        <f t="shared" ca="1" si="1101"/>
        <v>-1.8799593950060686E-4</v>
      </c>
      <c r="IS481" s="223">
        <f t="shared" ca="1" si="1102"/>
        <v>2.4181292787517881E-4</v>
      </c>
      <c r="IT481" s="223">
        <f t="shared" ca="1" si="1103"/>
        <v>-2.8633718104179045E-4</v>
      </c>
      <c r="IU481" s="223">
        <f t="shared" ca="1" si="1104"/>
        <v>3.1985765692070365E-4</v>
      </c>
      <c r="IV481" s="223">
        <f t="shared" ca="1" si="1105"/>
        <v>-3.4108618242239088E-4</v>
      </c>
      <c r="IW481" s="223">
        <f t="shared" ca="1" si="1106"/>
        <v>3.492069572169154E-4</v>
      </c>
      <c r="IX481" s="223">
        <f t="shared" ca="1" si="1107"/>
        <v>-3.4390790448311597E-4</v>
      </c>
      <c r="IY481" s="223">
        <f t="shared" ca="1" si="1108"/>
        <v>3.2539266384580101E-4</v>
      </c>
      <c r="IZ481" s="223">
        <f t="shared" ca="1" si="1109"/>
        <v>-2.9437276561919607E-4</v>
      </c>
      <c r="JA481" s="223">
        <f t="shared" ca="1" si="1110"/>
        <v>2.5204028709601822E-4</v>
      </c>
      <c r="JB481" s="223">
        <f t="shared" ca="1" si="1111"/>
        <v>-2.000220416855373E-4</v>
      </c>
    </row>
    <row r="482" spans="2:262">
      <c r="B482" s="230">
        <v>121</v>
      </c>
      <c r="C482" s="229">
        <f t="shared" si="1112"/>
        <v>2.3632812500000017E-3</v>
      </c>
      <c r="D482" s="226">
        <f t="shared" ca="1" si="855"/>
        <v>57.900878718482332</v>
      </c>
      <c r="E482" s="225">
        <f ca="1">DW361</f>
        <v>-0.19912128151767239</v>
      </c>
      <c r="F482" s="224">
        <v>121</v>
      </c>
      <c r="G482" s="223">
        <f t="shared" ca="1" si="856"/>
        <v>-2.0482140672247715E-4</v>
      </c>
      <c r="H482" s="223">
        <f t="shared" ca="1" si="857"/>
        <v>1.7296949286552745E-4</v>
      </c>
      <c r="I482" s="223">
        <f t="shared" ca="1" si="858"/>
        <v>-1.3602454154903828E-4</v>
      </c>
      <c r="J482" s="223">
        <f t="shared" ca="1" si="859"/>
        <v>9.507438634341843E-5</v>
      </c>
      <c r="K482" s="223">
        <f t="shared" ca="1" si="860"/>
        <v>-5.1324792906999009E-5</v>
      </c>
      <c r="L482" s="223">
        <f t="shared" ca="1" si="861"/>
        <v>6.0639555595993149E-6</v>
      </c>
      <c r="M482" s="223">
        <f t="shared" ca="1" si="862"/>
        <v>3.9375433232372823E-5</v>
      </c>
      <c r="N482" s="223">
        <f t="shared" ca="1" si="863"/>
        <v>-8.3655423606070263E-5</v>
      </c>
      <c r="O482" s="223">
        <f t="shared" ca="1" si="864"/>
        <v>1.2547220385490131E-4</v>
      </c>
      <c r="P482" s="223">
        <f t="shared" ca="1" si="865"/>
        <v>-1.6359449079293329E-4</v>
      </c>
      <c r="Q482" s="223">
        <f t="shared" ca="1" si="866"/>
        <v>1.9689978453765939E-4</v>
      </c>
      <c r="R482" s="223">
        <f t="shared" ca="1" si="867"/>
        <v>-2.2440742019937853E-4</v>
      </c>
      <c r="S482" s="223">
        <f t="shared" ca="1" si="868"/>
        <v>2.453074432795969E-4</v>
      </c>
      <c r="T482" s="223">
        <f t="shared" ca="1" si="869"/>
        <v>-2.589844585505817E-4</v>
      </c>
      <c r="U482" s="223">
        <f t="shared" ca="1" si="870"/>
        <v>2.6503575019259029E-4</v>
      </c>
      <c r="V482" s="223">
        <f t="shared" ca="1" si="871"/>
        <v>-2.6328313964649777E-4</v>
      </c>
      <c r="W482" s="223">
        <f t="shared" ca="1" si="872"/>
        <v>2.5377823203072913E-4</v>
      </c>
      <c r="X482" s="223">
        <f t="shared" ca="1" si="873"/>
        <v>-2.3680089664324309E-4</v>
      </c>
      <c r="Y482" s="223">
        <f t="shared" ca="1" si="874"/>
        <v>2.1285102628975467E-4</v>
      </c>
      <c r="Z482" s="223">
        <f t="shared" ca="1" si="875"/>
        <v>-1.8263381808242897E-4</v>
      </c>
      <c r="AA482" s="223">
        <f t="shared" ca="1" si="876"/>
        <v>1.470390091117381E-4</v>
      </c>
      <c r="AB482" s="223">
        <f t="shared" ca="1" si="877"/>
        <v>-1.0711467839121146E-4</v>
      </c>
      <c r="AC482" s="223">
        <f t="shared" ca="1" si="878"/>
        <v>6.4036386469345304E-5</v>
      </c>
      <c r="AD482" s="223">
        <f t="shared" ca="1" si="879"/>
        <v>-1.9072561384035839E-5</v>
      </c>
      <c r="AE482" s="223">
        <f t="shared" ca="1" si="880"/>
        <v>-2.6452849839782961E-5</v>
      </c>
      <c r="AF482" s="223">
        <f t="shared" ca="1" si="881"/>
        <v>7.1199364433255905E-5</v>
      </c>
      <c r="AG482" s="223">
        <f t="shared" ca="1" si="882"/>
        <v>-1.1384943401699583E-4</v>
      </c>
      <c r="AH482" s="223">
        <f t="shared" ca="1" si="883"/>
        <v>1.5314723943790607E-4</v>
      </c>
      <c r="AI482" s="223">
        <f t="shared" ca="1" si="884"/>
        <v>-1.8793566800651368E-4</v>
      </c>
      <c r="AJ482" s="223">
        <f t="shared" ca="1" si="885"/>
        <v>2.1719038435059104E-4</v>
      </c>
      <c r="AK482" s="223">
        <f t="shared" ca="1" si="886"/>
        <v>-2.4004999167848297E-4</v>
      </c>
      <c r="AL482" s="223">
        <f t="shared" ca="1" si="887"/>
        <v>2.5584139536233026E-4</v>
      </c>
      <c r="AM482" s="223">
        <f t="shared" ca="1" si="888"/>
        <v>-2.6409962201770455E-4</v>
      </c>
      <c r="AN482" s="223">
        <f t="shared" ca="1" si="889"/>
        <v>2.645815105124986E-4</v>
      </c>
      <c r="AO482" s="223">
        <f t="shared" ca="1" si="890"/>
        <v>-2.572728717772144E-4</v>
      </c>
      <c r="AP482" s="223">
        <f t="shared" ca="1" si="891"/>
        <v>2.4238890659807372E-4</v>
      </c>
      <c r="AQ482" s="223">
        <f t="shared" ca="1" si="892"/>
        <v>-2.2036786909115227E-4</v>
      </c>
      <c r="AR482" s="223">
        <f t="shared" ca="1" si="893"/>
        <v>1.9185816243473696E-4</v>
      </c>
      <c r="AS482" s="223">
        <f t="shared" ca="1" si="894"/>
        <v>-1.5769924682239203E-4</v>
      </c>
      <c r="AT482" s="223">
        <f t="shared" ca="1" si="895"/>
        <v>1.1889692179661935E-4</v>
      </c>
      <c r="AU482" s="223">
        <f t="shared" ca="1" si="896"/>
        <v>-7.6593710767758767E-5</v>
      </c>
      <c r="AV482" s="223">
        <f t="shared" ca="1" si="897"/>
        <v>3.2035219737536327E-5</v>
      </c>
      <c r="AW482" s="223">
        <f t="shared" ca="1" si="898"/>
        <v>1.3466539214935882E-5</v>
      </c>
      <c r="AX482" s="223">
        <f t="shared" ca="1" si="899"/>
        <v>-5.8571779755193118E-5</v>
      </c>
      <c r="AY482" s="223">
        <f t="shared" ca="1" si="900"/>
        <v>1.0195239092051334E-4</v>
      </c>
      <c r="AZ482" s="223">
        <f t="shared" ca="1" si="901"/>
        <v>-1.4233104296895819E-4</v>
      </c>
      <c r="BA482" s="223">
        <f t="shared" ca="1" si="902"/>
        <v>1.7851879798992133E-4</v>
      </c>
      <c r="BB482" s="223">
        <f t="shared" ca="1" si="903"/>
        <v>-2.0945011784227098E-4</v>
      </c>
      <c r="BC482" s="223">
        <f t="shared" ca="1" si="904"/>
        <v>2.3421423862152055E-4</v>
      </c>
      <c r="BD482" s="223">
        <f t="shared" ca="1" si="905"/>
        <v>-2.5208198784359086E-4</v>
      </c>
      <c r="BE482" s="223">
        <f t="shared" ca="1" si="906"/>
        <v>2.6252725472098359E-4</v>
      </c>
      <c r="BF482" s="223">
        <f t="shared" ca="1" si="907"/>
        <v>-2.6524248134507161E-4</v>
      </c>
      <c r="BG482" s="223">
        <f t="shared" ca="1" si="908"/>
        <v>2.601477186411459E-4</v>
      </c>
      <c r="BH482" s="223">
        <f t="shared" ca="1" si="909"/>
        <v>-2.4739298044614954E-4</v>
      </c>
      <c r="BI482" s="223">
        <f t="shared" ca="1" si="910"/>
        <v>2.2735382639396266E-4</v>
      </c>
      <c r="BJ482" s="223">
        <f t="shared" ca="1" si="911"/>
        <v>-2.0062030366895065E-4</v>
      </c>
      <c r="BK482" s="223">
        <f t="shared" ca="1" si="912"/>
        <v>1.6797957323462674E-4</v>
      </c>
      <c r="BL482" s="223">
        <f t="shared" ca="1" si="913"/>
        <v>-1.3039273210328211E-4</v>
      </c>
      <c r="BM482" s="223">
        <f t="shared" ca="1" si="914"/>
        <v>8.8966514108116039E-5</v>
      </c>
      <c r="BN482" s="223">
        <f t="shared" ca="1" si="915"/>
        <v>-4.4920702440738968E-5</v>
      </c>
      <c r="BO482" s="223">
        <f t="shared" ca="1" si="916"/>
        <v>-4.4778651759048136E-7</v>
      </c>
      <c r="BP482" s="223">
        <f t="shared" ca="1" si="917"/>
        <v>4.580309052942175E-5</v>
      </c>
      <c r="BQ482" s="223">
        <f t="shared" ca="1" si="918"/>
        <v>-8.9809735584328631E-5</v>
      </c>
      <c r="BR482" s="223">
        <f t="shared" ca="1" si="919"/>
        <v>1.3117195855077426E-4</v>
      </c>
      <c r="BS482" s="223">
        <f t="shared" ca="1" si="920"/>
        <v>-1.6867186055256561E-4</v>
      </c>
      <c r="BT482" s="223">
        <f t="shared" ca="1" si="921"/>
        <v>2.0120526765440763E-4</v>
      </c>
      <c r="BU482" s="223">
        <f t="shared" ca="1" si="922"/>
        <v>-2.2781424294897079E-4</v>
      </c>
      <c r="BV482" s="223">
        <f t="shared" ca="1" si="923"/>
        <v>2.47715292736363E-4</v>
      </c>
      <c r="BW482" s="223">
        <f t="shared" ca="1" si="924"/>
        <v>-2.6032243627296687E-4</v>
      </c>
      <c r="BX482" s="223">
        <f t="shared" ca="1" si="925"/>
        <v>2.6526445980758673E-4</v>
      </c>
      <c r="BY482" s="223">
        <f t="shared" ca="1" si="926"/>
        <v>-2.623958468646232E-4</v>
      </c>
      <c r="BZ482" s="223">
        <f t="shared" ca="1" si="927"/>
        <v>2.5180106293526335E-4</v>
      </c>
      <c r="CA482" s="223">
        <f t="shared" ca="1" si="928"/>
        <v>-2.3379206841515044E-4</v>
      </c>
      <c r="CB482" s="223">
        <f t="shared" ca="1" si="929"/>
        <v>2.0889913301936011E-4</v>
      </c>
      <c r="CC482" s="223">
        <f t="shared" ca="1" si="930"/>
        <v>-1.7785522214167201E-4</v>
      </c>
      <c r="CD482" s="223">
        <f t="shared" ca="1" si="931"/>
        <v>1.4157441489725042E-4</v>
      </c>
      <c r="CE482" s="223">
        <f t="shared" ca="1" si="932"/>
        <v>-1.0112498932344759E-4</v>
      </c>
      <c r="CF482" s="223">
        <f t="shared" ca="1" si="933"/>
        <v>5.7697967237169305E-5</v>
      </c>
      <c r="CG482" s="223">
        <f t="shared" ca="1" si="934"/>
        <v>-1.2572044936704789E-5</v>
      </c>
      <c r="CH482" s="223">
        <f t="shared" ca="1" si="935"/>
        <v>-3.2924057646688121E-5</v>
      </c>
      <c r="CI482" s="223">
        <f t="shared" ca="1" si="936"/>
        <v>7.7450720728710327E-5</v>
      </c>
      <c r="CJ482" s="223">
        <f t="shared" ca="1" si="937"/>
        <v>-1.1969686939513503E-4</v>
      </c>
      <c r="CK482" s="223">
        <f t="shared" ca="1" si="938"/>
        <v>1.5841857782923432E-4</v>
      </c>
      <c r="CL482" s="223">
        <f t="shared" ca="1" si="939"/>
        <v>-1.924756963532649E-4</v>
      </c>
      <c r="CM482" s="223">
        <f t="shared" ca="1" si="940"/>
        <v>2.2086542281098966E-4</v>
      </c>
      <c r="CN482" s="223">
        <f t="shared" ca="1" si="941"/>
        <v>-2.4275182979163634E-4</v>
      </c>
      <c r="CO482" s="223">
        <f t="shared" ca="1" si="942"/>
        <v>2.5749047827441918E-4</v>
      </c>
      <c r="CP482" s="223">
        <f t="shared" ca="1" si="943"/>
        <v>-2.646473929520025E-4</v>
      </c>
      <c r="CQ482" s="223">
        <f t="shared" ca="1" si="944"/>
        <v>2.6401184050984058E-4</v>
      </c>
      <c r="CR482" s="223">
        <f t="shared" ca="1" si="945"/>
        <v>-2.5560253460859802E-4</v>
      </c>
      <c r="CS482" s="223">
        <f t="shared" ca="1" si="946"/>
        <v>2.3966708486575255E-4</v>
      </c>
      <c r="CT482" s="223">
        <f t="shared" ca="1" si="947"/>
        <v>-2.1667470606092745E-4</v>
      </c>
      <c r="CU482" s="223">
        <f t="shared" ca="1" si="948"/>
        <v>1.8730240224029473E-4</v>
      </c>
      <c r="CV482" s="223">
        <f t="shared" ca="1" si="949"/>
        <v>-1.5241503252527711E-4</v>
      </c>
      <c r="CW482" s="223">
        <f t="shared" ca="1" si="950"/>
        <v>1.1303984558198219E-4</v>
      </c>
      <c r="CX482" s="223">
        <f t="shared" ca="1" si="951"/>
        <v>-7.0336232576787594E-5</v>
      </c>
      <c r="CY482" s="223">
        <f t="shared" ca="1" si="952"/>
        <v>2.5561589233558899E-5</v>
      </c>
      <c r="CZ482" s="223">
        <f t="shared" ca="1" si="953"/>
        <v>1.9965707825276801E-5</v>
      </c>
      <c r="DA482" s="223">
        <f t="shared" ca="1" si="954"/>
        <v>-6.4905120302974521E-5</v>
      </c>
      <c r="DB482" s="223">
        <f t="shared" ca="1" si="955"/>
        <v>1.079334199969086E-4</v>
      </c>
      <c r="DC482" s="223">
        <f t="shared" ca="1" si="956"/>
        <v>-1.4778365087608392E-4</v>
      </c>
      <c r="DD482" s="223">
        <f t="shared" ca="1" si="957"/>
        <v>1.8328243424072741E-4</v>
      </c>
      <c r="DE482" s="223">
        <f t="shared" ca="1" si="958"/>
        <v>-2.1338451852392633E-4</v>
      </c>
      <c r="DF482" s="223">
        <f t="shared" ca="1" si="959"/>
        <v>2.3720355642638941E-4</v>
      </c>
      <c r="DG482" s="223">
        <f t="shared" ca="1" si="960"/>
        <v>-2.5403820316020274E-4</v>
      </c>
      <c r="DH482" s="223">
        <f t="shared" ca="1" si="961"/>
        <v>2.6339276734642424E-4</v>
      </c>
      <c r="DI482" s="223">
        <f t="shared" ca="1" si="962"/>
        <v>-2.6499180650656429E-4</v>
      </c>
      <c r="DJ482" s="223">
        <f t="shared" ca="1" si="963"/>
        <v>2.5878823738792456E-4</v>
      </c>
      <c r="DK482" s="223">
        <f t="shared" ca="1" si="964"/>
        <v>-2.4496472231656232E-4</v>
      </c>
      <c r="DL482" s="223">
        <f t="shared" ca="1" si="965"/>
        <v>2.2392829075712262E-4</v>
      </c>
      <c r="DM482" s="223">
        <f t="shared" ca="1" si="966"/>
        <v>-1.9629835444617296E-4</v>
      </c>
      <c r="DN482" s="223">
        <f t="shared" ca="1" si="967"/>
        <v>1.6288846898997639E-4</v>
      </c>
      <c r="DO482" s="223">
        <f t="shared" ca="1" si="968"/>
        <v>-1.2468237895140236E-4</v>
      </c>
      <c r="DP482" s="223">
        <f t="shared" ca="1" si="969"/>
        <v>8.2805051771387569E-5</v>
      </c>
      <c r="DQ482" s="223">
        <f t="shared" ca="1" si="970"/>
        <v>-3.8489553423026078E-5</v>
      </c>
      <c r="DR482" s="223">
        <f t="shared" ca="1" si="971"/>
        <v>-6.9592588649174158E-6</v>
      </c>
      <c r="DS482" s="223">
        <f t="shared" ca="1" si="972"/>
        <v>5.2203157757426373E-5</v>
      </c>
      <c r="DT482" s="223">
        <f t="shared" ca="1" si="973"/>
        <v>-9.5909949536072389E-5</v>
      </c>
      <c r="DU482" s="223">
        <f t="shared" ca="1" si="974"/>
        <v>1.3679270016364768E-4</v>
      </c>
      <c r="DV482" s="223">
        <f t="shared" ca="1" si="975"/>
        <v>-1.7364762869045324E-4</v>
      </c>
      <c r="DW482" s="223">
        <f t="shared" ca="1" si="976"/>
        <v>2.0538955224147154E-4</v>
      </c>
      <c r="DX482" s="223">
        <f t="shared" ca="1" si="977"/>
        <v>-2.3108383891714044E-4</v>
      </c>
      <c r="DY482" s="223">
        <f t="shared" ca="1" si="978"/>
        <v>2.4997392776345429E-4</v>
      </c>
      <c r="DZ482" s="223">
        <f t="shared" ca="1" si="979"/>
        <v>-2.6150360549382517E-4</v>
      </c>
      <c r="EA482" s="223">
        <f t="shared" ca="1" si="980"/>
        <v>2.6533338403087207E-4</v>
      </c>
      <c r="EB482" s="223">
        <f t="shared" ca="1" si="981"/>
        <v>-2.61350496636208E-4</v>
      </c>
      <c r="EC482" s="223">
        <f t="shared" ca="1" si="982"/>
        <v>2.4967221829493545E-4</v>
      </c>
      <c r="ED482" s="223">
        <f t="shared" ca="1" si="983"/>
        <v>-2.3064241258709039E-4</v>
      </c>
      <c r="EE482" s="223">
        <f t="shared" ca="1" si="984"/>
        <v>2.0482140672247517E-4</v>
      </c>
      <c r="EF482" s="223">
        <f t="shared" ca="1" si="985"/>
        <v>-1.7296949286553357E-4</v>
      </c>
      <c r="EG482" s="223">
        <f t="shared" ca="1" si="986"/>
        <v>1.360245415490418E-4</v>
      </c>
      <c r="EH482" s="223">
        <f t="shared" ca="1" si="987"/>
        <v>-9.5074386343418715E-5</v>
      </c>
      <c r="EI482" s="223">
        <f t="shared" ca="1" si="988"/>
        <v>5.1324792906995594E-5</v>
      </c>
      <c r="EJ482" s="223">
        <f t="shared" ca="1" si="989"/>
        <v>-6.0639555596066739E-6</v>
      </c>
      <c r="EK482" s="223">
        <f t="shared" ca="1" si="990"/>
        <v>-3.9375433232369258E-5</v>
      </c>
      <c r="EL482" s="223">
        <f t="shared" ca="1" si="991"/>
        <v>8.3655423606070398E-5</v>
      </c>
      <c r="EM482" s="223">
        <f t="shared" ca="1" si="992"/>
        <v>-1.2547220385490475E-4</v>
      </c>
      <c r="EN482" s="223">
        <f t="shared" ca="1" si="993"/>
        <v>1.6359449079292749E-4</v>
      </c>
      <c r="EO482" s="223">
        <f t="shared" ca="1" si="994"/>
        <v>-1.968997845376576E-4</v>
      </c>
      <c r="EP482" s="223">
        <f t="shared" ca="1" si="995"/>
        <v>2.2440742019937912E-4</v>
      </c>
      <c r="EQ482" s="223">
        <f t="shared" ca="1" si="996"/>
        <v>-2.4530744327959868E-4</v>
      </c>
      <c r="ER482" s="223">
        <f t="shared" ca="1" si="997"/>
        <v>2.5898445855058029E-4</v>
      </c>
      <c r="ES482" s="223">
        <f t="shared" ca="1" si="998"/>
        <v>-2.6503575019259018E-4</v>
      </c>
      <c r="ET482" s="223">
        <f t="shared" ca="1" si="999"/>
        <v>2.6328313964649761E-4</v>
      </c>
      <c r="EU482" s="223">
        <f t="shared" ca="1" si="1000"/>
        <v>-2.5377823203072766E-4</v>
      </c>
      <c r="EV482" s="223">
        <f t="shared" ca="1" si="1001"/>
        <v>2.3680089664324599E-4</v>
      </c>
      <c r="EW482" s="223">
        <f t="shared" ca="1" si="1002"/>
        <v>-2.1285102628975625E-4</v>
      </c>
      <c r="EX482" s="223">
        <f t="shared" ca="1" si="1003"/>
        <v>1.8263381808242819E-4</v>
      </c>
      <c r="EY482" s="223">
        <f t="shared" ca="1" si="1004"/>
        <v>-1.4703900911173406E-4</v>
      </c>
      <c r="EZ482" s="223">
        <f t="shared" ca="1" si="1005"/>
        <v>1.0711467839121563E-4</v>
      </c>
      <c r="FA482" s="223">
        <f t="shared" ca="1" si="1006"/>
        <v>-6.4036386469346076E-5</v>
      </c>
      <c r="FB482" s="223">
        <f t="shared" ca="1" si="1007"/>
        <v>1.9072561384032844E-5</v>
      </c>
      <c r="FC482" s="223">
        <f t="shared" ca="1" si="1008"/>
        <v>2.6452849839789697E-5</v>
      </c>
      <c r="FD482" s="223">
        <f t="shared" ca="1" si="1009"/>
        <v>-7.1199364433251487E-5</v>
      </c>
      <c r="FE482" s="223">
        <f t="shared" ca="1" si="1010"/>
        <v>1.1384943401699513E-4</v>
      </c>
      <c r="FF482" s="223">
        <f t="shared" ca="1" si="1011"/>
        <v>-1.5314723943790851E-4</v>
      </c>
      <c r="FG482" s="223">
        <f t="shared" ca="1" si="1012"/>
        <v>1.8793566800651845E-4</v>
      </c>
      <c r="FH482" s="223">
        <f t="shared" ca="1" si="1013"/>
        <v>-2.1719038435058844E-4</v>
      </c>
      <c r="FI482" s="223">
        <f t="shared" ca="1" si="1014"/>
        <v>2.4004999167848268E-4</v>
      </c>
      <c r="FJ482" s="223">
        <f t="shared" ca="1" si="1015"/>
        <v>-2.5584139536233107E-4</v>
      </c>
      <c r="FK482" s="223">
        <f t="shared" ca="1" si="1016"/>
        <v>2.6409962201770379E-4</v>
      </c>
      <c r="FL482" s="223">
        <f t="shared" ca="1" si="1017"/>
        <v>-2.6458151051249893E-4</v>
      </c>
      <c r="FM482" s="223">
        <f t="shared" ca="1" si="1018"/>
        <v>2.5727287177721456E-4</v>
      </c>
      <c r="FN482" s="223">
        <f t="shared" ca="1" si="1019"/>
        <v>-2.4238890659807248E-4</v>
      </c>
      <c r="FO482" s="223">
        <f t="shared" ca="1" si="1020"/>
        <v>2.2036786909115694E-4</v>
      </c>
      <c r="FP482" s="223">
        <f t="shared" ca="1" si="1021"/>
        <v>-1.9185816243474013E-4</v>
      </c>
      <c r="FQ482" s="223">
        <f t="shared" ca="1" si="1022"/>
        <v>1.5769924682239268E-4</v>
      </c>
      <c r="FR482" s="223">
        <f t="shared" ca="1" si="1023"/>
        <v>-1.1889692179661664E-4</v>
      </c>
      <c r="FS482" s="223">
        <f t="shared" ca="1" si="1024"/>
        <v>7.6593710767766736E-5</v>
      </c>
      <c r="FT482" s="223">
        <f t="shared" ca="1" si="1025"/>
        <v>-3.203521973754084E-5</v>
      </c>
      <c r="FU482" s="223">
        <f t="shared" ca="1" si="1026"/>
        <v>-1.3466539214935082E-5</v>
      </c>
      <c r="FV482" s="223">
        <f t="shared" ca="1" si="1027"/>
        <v>5.8571779755199691E-5</v>
      </c>
      <c r="FW482" s="223">
        <f t="shared" ca="1" si="1028"/>
        <v>-1.0195239092050564E-4</v>
      </c>
      <c r="FX482" s="223">
        <f t="shared" ca="1" si="1029"/>
        <v>1.4233104296897025E-4</v>
      </c>
      <c r="FY482" s="223">
        <f t="shared" ca="1" si="1030"/>
        <v>-1.7851879798992074E-4</v>
      </c>
      <c r="FZ482" s="223">
        <f t="shared" ca="1" si="1031"/>
        <v>2.0945011784226586E-4</v>
      </c>
      <c r="GA482" s="223">
        <f t="shared" ca="1" si="1032"/>
        <v>-2.3421423862152375E-4</v>
      </c>
      <c r="GB482" s="223">
        <f t="shared" ca="1" si="1033"/>
        <v>2.5208198784359059E-4</v>
      </c>
      <c r="GC482" s="223">
        <f t="shared" ca="1" si="1034"/>
        <v>-2.6252725472098132E-4</v>
      </c>
      <c r="GD482" s="223">
        <f t="shared" ca="1" si="1035"/>
        <v>2.6524248134507139E-4</v>
      </c>
      <c r="GE482" s="223">
        <f t="shared" ca="1" si="1036"/>
        <v>-2.6014771864114753E-4</v>
      </c>
      <c r="GF482" s="223">
        <f t="shared" ca="1" si="1037"/>
        <v>2.4739298044614434E-4</v>
      </c>
      <c r="GG482" s="223">
        <f t="shared" ca="1" si="1038"/>
        <v>-2.2735382639396304E-4</v>
      </c>
      <c r="GH482" s="223">
        <f t="shared" ca="1" si="1039"/>
        <v>2.0062030366895607E-4</v>
      </c>
      <c r="GI482" s="223">
        <f t="shared" ca="1" si="1040"/>
        <v>-1.6797957323462149E-4</v>
      </c>
      <c r="GJ482" s="223">
        <f t="shared" ca="1" si="1041"/>
        <v>1.3039273210328284E-4</v>
      </c>
      <c r="GK482" s="223">
        <f t="shared" ca="1" si="1042"/>
        <v>-8.8966514108130973E-5</v>
      </c>
      <c r="GL482" s="223">
        <f t="shared" ca="1" si="1043"/>
        <v>4.4920702440732327E-5</v>
      </c>
      <c r="GM482" s="223">
        <f t="shared" ca="1" si="1044"/>
        <v>4.4778651758214656E-7</v>
      </c>
      <c r="GN482" s="223">
        <f t="shared" ca="1" si="1045"/>
        <v>-4.5803090529435817E-5</v>
      </c>
      <c r="GO482" s="223">
        <f t="shared" ca="1" si="1046"/>
        <v>8.9809735584327899E-5</v>
      </c>
      <c r="GP482" s="223">
        <f t="shared" ca="1" si="1047"/>
        <v>-1.3117195855076705E-4</v>
      </c>
      <c r="GQ482" s="223">
        <f t="shared" ca="1" si="1048"/>
        <v>1.6867186055257664E-4</v>
      </c>
      <c r="GR482" s="223">
        <f t="shared" ca="1" si="1049"/>
        <v>-2.0120526765440708E-4</v>
      </c>
      <c r="GS482" s="223">
        <f t="shared" ca="1" si="1050"/>
        <v>2.2781424294896651E-4</v>
      </c>
      <c r="GT482" s="223">
        <f t="shared" ca="1" si="1051"/>
        <v>-2.4771529273636544E-4</v>
      </c>
      <c r="GU482" s="223">
        <f t="shared" ca="1" si="1052"/>
        <v>2.6032243627296671E-4</v>
      </c>
      <c r="GV482" s="223">
        <f t="shared" ca="1" si="1053"/>
        <v>-2.652644598075864E-4</v>
      </c>
      <c r="GW482" s="223">
        <f t="shared" ca="1" si="1054"/>
        <v>2.6239584686462222E-4</v>
      </c>
      <c r="GX482" s="223">
        <f t="shared" ca="1" si="1055"/>
        <v>-2.5180106293526595E-4</v>
      </c>
      <c r="GY482" s="223">
        <f t="shared" ca="1" si="1056"/>
        <v>2.337920684151437E-4</v>
      </c>
      <c r="GZ482" s="223">
        <f t="shared" ca="1" si="1057"/>
        <v>-2.088991330193606E-4</v>
      </c>
      <c r="HA482" s="223">
        <f t="shared" ca="1" si="1058"/>
        <v>1.7785522214167819E-4</v>
      </c>
      <c r="HB482" s="223">
        <f t="shared" ca="1" si="1059"/>
        <v>-1.4157441489724468E-4</v>
      </c>
      <c r="HC482" s="223">
        <f t="shared" ca="1" si="1060"/>
        <v>1.0112498932344833E-4</v>
      </c>
      <c r="HD482" s="223">
        <f t="shared" ca="1" si="1061"/>
        <v>-5.7697967237184796E-5</v>
      </c>
      <c r="HE482" s="223">
        <f t="shared" ca="1" si="1062"/>
        <v>1.257204493669804E-5</v>
      </c>
      <c r="HF482" s="223">
        <f t="shared" ca="1" si="1063"/>
        <v>3.2924057646679868E-5</v>
      </c>
      <c r="HG482" s="223">
        <f t="shared" ca="1" si="1064"/>
        <v>-7.7450720728724002E-5</v>
      </c>
      <c r="HH482" s="223">
        <f t="shared" ca="1" si="1065"/>
        <v>1.1969686939513432E-4</v>
      </c>
      <c r="HI482" s="223">
        <f t="shared" ca="1" si="1066"/>
        <v>-1.5841857782922762E-4</v>
      </c>
      <c r="HJ482" s="223">
        <f t="shared" ca="1" si="1067"/>
        <v>1.9247569635326954E-4</v>
      </c>
      <c r="HK482" s="223">
        <f t="shared" ca="1" si="1068"/>
        <v>-2.2086542281098923E-4</v>
      </c>
      <c r="HL482" s="223">
        <f t="shared" ca="1" si="1069"/>
        <v>2.4275182979162997E-4</v>
      </c>
      <c r="HM482" s="223">
        <f t="shared" ca="1" si="1070"/>
        <v>-2.5749047827441896E-4</v>
      </c>
      <c r="HN482" s="223">
        <f t="shared" ca="1" si="1071"/>
        <v>2.6464739295200244E-4</v>
      </c>
      <c r="HO482" s="223">
        <f t="shared" ca="1" si="1072"/>
        <v>-2.6401184050983917E-4</v>
      </c>
      <c r="HP482" s="223">
        <f t="shared" ca="1" si="1073"/>
        <v>2.5560253460859818E-4</v>
      </c>
      <c r="HQ482" s="223">
        <f t="shared" ca="1" si="1074"/>
        <v>-2.3966708486575933E-4</v>
      </c>
      <c r="HR482" s="223">
        <f t="shared" ca="1" si="1075"/>
        <v>2.1667470606091916E-4</v>
      </c>
      <c r="HS482" s="223">
        <f t="shared" ca="1" si="1076"/>
        <v>-1.873024022402953E-4</v>
      </c>
      <c r="HT482" s="223">
        <f t="shared" ca="1" si="1077"/>
        <v>1.5241503252529012E-4</v>
      </c>
      <c r="HU482" s="223">
        <f t="shared" ca="1" si="1078"/>
        <v>-1.1303984558198288E-4</v>
      </c>
      <c r="HV482" s="223">
        <f t="shared" ca="1" si="1079"/>
        <v>7.0336232576788366E-5</v>
      </c>
      <c r="HW482" s="223">
        <f t="shared" ca="1" si="1080"/>
        <v>-2.5561589233574688E-5</v>
      </c>
      <c r="HX482" s="223">
        <f t="shared" ca="1" si="1081"/>
        <v>-1.9965707825276015E-5</v>
      </c>
      <c r="HY482" s="223">
        <f t="shared" ca="1" si="1082"/>
        <v>6.4905120302973762E-5</v>
      </c>
      <c r="HZ482" s="223">
        <f t="shared" ca="1" si="1083"/>
        <v>-1.0793341999692165E-4</v>
      </c>
      <c r="IA482" s="223">
        <f t="shared" ca="1" si="1084"/>
        <v>1.4778365087608327E-4</v>
      </c>
      <c r="IB482" s="223">
        <f t="shared" ca="1" si="1085"/>
        <v>-1.8328243424071595E-4</v>
      </c>
      <c r="IC482" s="223">
        <f t="shared" ca="1" si="1086"/>
        <v>2.1338451852393484E-4</v>
      </c>
      <c r="ID482" s="223">
        <f t="shared" ca="1" si="1087"/>
        <v>-2.3720355642638905E-4</v>
      </c>
      <c r="IE482" s="223">
        <f t="shared" ca="1" si="1088"/>
        <v>2.3456718303262422E-4</v>
      </c>
      <c r="IF482" s="223">
        <f t="shared" ca="1" si="1089"/>
        <v>-2.6339276734642413E-4</v>
      </c>
      <c r="IG482" s="223">
        <f t="shared" ca="1" si="1090"/>
        <v>2.6499180650656429E-4</v>
      </c>
      <c r="IH482" s="223">
        <f t="shared" ca="1" si="1091"/>
        <v>-2.5878823738792142E-4</v>
      </c>
      <c r="II482" s="223">
        <f t="shared" ca="1" si="1092"/>
        <v>2.4496472231656265E-4</v>
      </c>
      <c r="IJ482" s="223">
        <f t="shared" ca="1" si="1093"/>
        <v>-2.2392829075713113E-4</v>
      </c>
      <c r="IK482" s="223">
        <f t="shared" ca="1" si="1094"/>
        <v>1.9629835444616333E-4</v>
      </c>
      <c r="IL482" s="223">
        <f t="shared" ca="1" si="1095"/>
        <v>-1.6288846898997698E-4</v>
      </c>
      <c r="IM482" s="223">
        <f t="shared" ca="1" si="1096"/>
        <v>1.246823789514164E-4</v>
      </c>
      <c r="IN482" s="223">
        <f t="shared" ca="1" si="1097"/>
        <v>-8.2805051771388315E-5</v>
      </c>
      <c r="IO482" s="223">
        <f t="shared" ca="1" si="1098"/>
        <v>3.8489553423026865E-5</v>
      </c>
      <c r="IP482" s="223">
        <f t="shared" ca="1" si="1099"/>
        <v>6.9592588649317137E-6</v>
      </c>
      <c r="IQ482" s="223">
        <f t="shared" ca="1" si="1100"/>
        <v>-5.22031577574256E-5</v>
      </c>
      <c r="IR482" s="223">
        <f t="shared" ca="1" si="1101"/>
        <v>9.5909949536057603E-5</v>
      </c>
      <c r="IS482" s="223">
        <f t="shared" ca="1" si="1102"/>
        <v>-1.3679270016365991E-4</v>
      </c>
      <c r="IT482" s="223">
        <f t="shared" ca="1" si="1103"/>
        <v>1.7364762869045264E-4</v>
      </c>
      <c r="IU482" s="223">
        <f t="shared" ca="1" si="1104"/>
        <v>-2.0538955224146148E-4</v>
      </c>
      <c r="IV482" s="223">
        <f t="shared" ca="1" si="1105"/>
        <v>2.3108383891714006E-4</v>
      </c>
      <c r="IW482" s="223">
        <f t="shared" ca="1" si="1106"/>
        <v>-2.4997392776345402E-4</v>
      </c>
      <c r="IX482" s="223">
        <f t="shared" ca="1" si="1107"/>
        <v>2.6150360549382756E-4</v>
      </c>
      <c r="IY482" s="223">
        <f t="shared" ca="1" si="1108"/>
        <v>-2.6533338403087213E-4</v>
      </c>
      <c r="IZ482" s="223">
        <f t="shared" ca="1" si="1109"/>
        <v>2.6135049663621071E-4</v>
      </c>
      <c r="JA482" s="223">
        <f t="shared" ca="1" si="1110"/>
        <v>-2.4967221829493063E-4</v>
      </c>
      <c r="JB482" s="223">
        <f t="shared" ca="1" si="1111"/>
        <v>2.3064241258709077E-4</v>
      </c>
    </row>
    <row r="483" spans="2:262">
      <c r="B483" s="230">
        <v>122</v>
      </c>
      <c r="C483" s="229">
        <f t="shared" si="1112"/>
        <v>2.3828125000000017E-3</v>
      </c>
      <c r="D483" s="226">
        <f t="shared" ca="1" si="855"/>
        <v>57.899587466956341</v>
      </c>
      <c r="E483" s="225">
        <f ca="1">DX361</f>
        <v>-0.20041253304366408</v>
      </c>
      <c r="F483" s="224">
        <v>122</v>
      </c>
      <c r="G483" s="223">
        <f t="shared" ca="1" si="856"/>
        <v>1.543473775451802E-4</v>
      </c>
      <c r="H483" s="223">
        <f t="shared" ca="1" si="857"/>
        <v>-1.0754376724391507E-4</v>
      </c>
      <c r="I483" s="223">
        <f t="shared" ca="1" si="858"/>
        <v>5.8412159156421003E-5</v>
      </c>
      <c r="J483" s="223">
        <f t="shared" ca="1" si="859"/>
        <v>-8.0161042237968691E-6</v>
      </c>
      <c r="K483" s="223">
        <f t="shared" ca="1" si="860"/>
        <v>-4.2553475157202346E-5</v>
      </c>
      <c r="L483" s="223">
        <f t="shared" ca="1" si="861"/>
        <v>9.2201900309546296E-5</v>
      </c>
      <c r="M483" s="223">
        <f t="shared" ca="1" si="862"/>
        <v>-1.398544327634318E-4</v>
      </c>
      <c r="N483" s="223">
        <f t="shared" ca="1" si="863"/>
        <v>1.8447953909852605E-4</v>
      </c>
      <c r="O483" s="223">
        <f t="shared" ca="1" si="864"/>
        <v>-2.2511122052735081E-4</v>
      </c>
      <c r="P483" s="223">
        <f t="shared" ca="1" si="865"/>
        <v>2.6086992385178717E-4</v>
      </c>
      <c r="Q483" s="223">
        <f t="shared" ca="1" si="866"/>
        <v>-2.9098158113362733E-4</v>
      </c>
      <c r="R483" s="223">
        <f t="shared" ca="1" si="867"/>
        <v>3.1479436592780446E-4</v>
      </c>
      <c r="S483" s="223">
        <f t="shared" ca="1" si="868"/>
        <v>-3.3179280335645517E-4</v>
      </c>
      <c r="T483" s="223">
        <f t="shared" ca="1" si="869"/>
        <v>3.41608928583334E-4</v>
      </c>
      <c r="U483" s="223">
        <f t="shared" ca="1" si="870"/>
        <v>-3.4403025214128604E-4</v>
      </c>
      <c r="V483" s="223">
        <f t="shared" ca="1" si="871"/>
        <v>3.3900435968750771E-4</v>
      </c>
      <c r="W483" s="223">
        <f t="shared" ca="1" si="872"/>
        <v>-3.2664004661578247E-4</v>
      </c>
      <c r="X483" s="223">
        <f t="shared" ca="1" si="873"/>
        <v>3.0720496296475757E-4</v>
      </c>
      <c r="Y483" s="223">
        <f t="shared" ca="1" si="874"/>
        <v>-2.8111981960289589E-4</v>
      </c>
      <c r="Z483" s="223">
        <f t="shared" ca="1" si="875"/>
        <v>2.4894928110868537E-4</v>
      </c>
      <c r="AA483" s="223">
        <f t="shared" ca="1" si="876"/>
        <v>-2.1138974248776344E-4</v>
      </c>
      <c r="AB483" s="223">
        <f t="shared" ca="1" si="877"/>
        <v>1.6925425432411784E-4</v>
      </c>
      <c r="AC483" s="223">
        <f t="shared" ca="1" si="878"/>
        <v>-1.234549226902748E-4</v>
      </c>
      <c r="AD483" s="223">
        <f t="shared" ca="1" si="879"/>
        <v>7.4983164805362279E-5</v>
      </c>
      <c r="AE483" s="223">
        <f t="shared" ca="1" si="880"/>
        <v>-2.4888247846289725E-5</v>
      </c>
      <c r="AF483" s="223">
        <f t="shared" ca="1" si="881"/>
        <v>-2.5745424517899544E-5</v>
      </c>
      <c r="AG483" s="223">
        <f t="shared" ca="1" si="882"/>
        <v>7.5821786190644898E-5</v>
      </c>
      <c r="AH483" s="223">
        <f t="shared" ca="1" si="883"/>
        <v>-1.2425683516881643E-4</v>
      </c>
      <c r="AI483" s="223">
        <f t="shared" ca="1" si="884"/>
        <v>1.7000209891247716E-4</v>
      </c>
      <c r="AJ483" s="223">
        <f t="shared" ca="1" si="885"/>
        <v>-2.1206733060904248E-4</v>
      </c>
      <c r="AK483" s="223">
        <f t="shared" ca="1" si="886"/>
        <v>2.4954194502632292E-4</v>
      </c>
      <c r="AL483" s="223">
        <f t="shared" ca="1" si="887"/>
        <v>-2.8161472993288038E-4</v>
      </c>
      <c r="AM483" s="223">
        <f t="shared" ca="1" si="888"/>
        <v>3.0759140639303919E-4</v>
      </c>
      <c r="AN483" s="223">
        <f t="shared" ca="1" si="889"/>
        <v>-3.2690965780917005E-4</v>
      </c>
      <c r="AO483" s="223">
        <f t="shared" ca="1" si="890"/>
        <v>3.3915130237787225E-4</v>
      </c>
      <c r="AP483" s="223">
        <f t="shared" ca="1" si="891"/>
        <v>-3.4405134546313792E-4</v>
      </c>
      <c r="AQ483" s="223">
        <f t="shared" ca="1" si="892"/>
        <v>3.4150371592995502E-4</v>
      </c>
      <c r="AR483" s="223">
        <f t="shared" ca="1" si="893"/>
        <v>-3.3156356226405606E-4</v>
      </c>
      <c r="AS483" s="223">
        <f t="shared" ca="1" si="894"/>
        <v>3.1444605877374381E-4</v>
      </c>
      <c r="AT483" s="223">
        <f t="shared" ca="1" si="895"/>
        <v>-2.9052174771592874E-4</v>
      </c>
      <c r="AU483" s="223">
        <f t="shared" ca="1" si="896"/>
        <v>2.6030851817527835E-4</v>
      </c>
      <c r="AV483" s="223">
        <f t="shared" ca="1" si="897"/>
        <v>-2.2446039532951891E-4</v>
      </c>
      <c r="AW483" s="223">
        <f t="shared" ca="1" si="898"/>
        <v>1.8375338277946618E-4</v>
      </c>
      <c r="AX483" s="223">
        <f t="shared" ca="1" si="899"/>
        <v>-1.3906866441450719E-4</v>
      </c>
      <c r="AY483" s="223">
        <f t="shared" ca="1" si="900"/>
        <v>9.137352944253557E-5</v>
      </c>
      <c r="AZ483" s="223">
        <f t="shared" ca="1" si="901"/>
        <v>-4.1700433499764823E-5</v>
      </c>
      <c r="BA483" s="223">
        <f t="shared" ca="1" si="902"/>
        <v>-8.8753508959039528E-6</v>
      </c>
      <c r="BB483" s="223">
        <f t="shared" ca="1" si="903"/>
        <v>5.9259010747610954E-5</v>
      </c>
      <c r="BC483" s="223">
        <f t="shared" ca="1" si="904"/>
        <v>-1.0835989197467057E-4</v>
      </c>
      <c r="BD483" s="223">
        <f t="shared" ca="1" si="905"/>
        <v>1.5511510877971976E-4</v>
      </c>
      <c r="BE483" s="223">
        <f t="shared" ca="1" si="906"/>
        <v>-1.9851255191639065E-4</v>
      </c>
      <c r="BF483" s="223">
        <f t="shared" ca="1" si="907"/>
        <v>2.3761279779799569E-4</v>
      </c>
      <c r="BG483" s="223">
        <f t="shared" ca="1" si="908"/>
        <v>-2.7156944418118667E-4</v>
      </c>
      <c r="BH483" s="223">
        <f t="shared" ca="1" si="909"/>
        <v>2.9964743221844777E-4</v>
      </c>
      <c r="BI483" s="223">
        <f t="shared" ca="1" si="910"/>
        <v>-3.2123895826231829E-4</v>
      </c>
      <c r="BJ483" s="223">
        <f t="shared" ca="1" si="911"/>
        <v>3.3587663097883643E-4</v>
      </c>
      <c r="BK483" s="223">
        <f t="shared" ca="1" si="912"/>
        <v>-3.4324358895843001E-4</v>
      </c>
      <c r="BL483" s="223">
        <f t="shared" ca="1" si="913"/>
        <v>3.4318035980853432E-4</v>
      </c>
      <c r="BM483" s="223">
        <f t="shared" ca="1" si="914"/>
        <v>-3.3568831224929695E-4</v>
      </c>
      <c r="BN483" s="223">
        <f t="shared" ca="1" si="915"/>
        <v>3.2092962648492033E-4</v>
      </c>
      <c r="BO483" s="223">
        <f t="shared" ca="1" si="916"/>
        <v>-2.9922378349201177E-4</v>
      </c>
      <c r="BP483" s="223">
        <f t="shared" ca="1" si="917"/>
        <v>2.7104064922125071E-4</v>
      </c>
      <c r="BQ483" s="223">
        <f t="shared" ca="1" si="918"/>
        <v>-2.3699030341851879E-4</v>
      </c>
      <c r="BR483" s="223">
        <f t="shared" ca="1" si="919"/>
        <v>1.9780983324079929E-4</v>
      </c>
      <c r="BS483" s="223">
        <f t="shared" ca="1" si="920"/>
        <v>-1.5434737754517968E-4</v>
      </c>
      <c r="BT483" s="223">
        <f t="shared" ca="1" si="921"/>
        <v>1.0754376724391525E-4</v>
      </c>
      <c r="BU483" s="223">
        <f t="shared" ca="1" si="922"/>
        <v>-5.8412159156422046E-5</v>
      </c>
      <c r="BV483" s="223">
        <f t="shared" ca="1" si="923"/>
        <v>8.0161042237985767E-6</v>
      </c>
      <c r="BW483" s="223">
        <f t="shared" ca="1" si="924"/>
        <v>4.2553475157200042E-5</v>
      </c>
      <c r="BX483" s="223">
        <f t="shared" ca="1" si="925"/>
        <v>-9.220190030954288E-5</v>
      </c>
      <c r="BY483" s="223">
        <f t="shared" ca="1" si="926"/>
        <v>1.3985443276343752E-4</v>
      </c>
      <c r="BZ483" s="223">
        <f t="shared" ca="1" si="927"/>
        <v>-1.8447953909853031E-4</v>
      </c>
      <c r="CA483" s="223">
        <f t="shared" ca="1" si="928"/>
        <v>2.2511122052735368E-4</v>
      </c>
      <c r="CB483" s="223">
        <f t="shared" ca="1" si="929"/>
        <v>-2.6086992385178966E-4</v>
      </c>
      <c r="CC483" s="223">
        <f t="shared" ca="1" si="930"/>
        <v>2.9098158113362933E-4</v>
      </c>
      <c r="CD483" s="223">
        <f t="shared" ca="1" si="931"/>
        <v>-3.1479436592780501E-4</v>
      </c>
      <c r="CE483" s="223">
        <f t="shared" ca="1" si="932"/>
        <v>3.3179280335645549E-4</v>
      </c>
      <c r="CF483" s="223">
        <f t="shared" ca="1" si="933"/>
        <v>-3.4160892858333422E-4</v>
      </c>
      <c r="CG483" s="223">
        <f t="shared" ca="1" si="934"/>
        <v>3.4403025214128609E-4</v>
      </c>
      <c r="CH483" s="223">
        <f t="shared" ca="1" si="935"/>
        <v>-3.3900435968750792E-4</v>
      </c>
      <c r="CI483" s="223">
        <f t="shared" ca="1" si="936"/>
        <v>3.2664004661578285E-4</v>
      </c>
      <c r="CJ483" s="223">
        <f t="shared" ca="1" si="937"/>
        <v>-3.072049629647592E-4</v>
      </c>
      <c r="CK483" s="223">
        <f t="shared" ca="1" si="938"/>
        <v>2.8111981960289795E-4</v>
      </c>
      <c r="CL483" s="223">
        <f t="shared" ca="1" si="939"/>
        <v>-2.4894928110868108E-4</v>
      </c>
      <c r="CM483" s="223">
        <f t="shared" ca="1" si="940"/>
        <v>2.1138974248776046E-4</v>
      </c>
      <c r="CN483" s="223">
        <f t="shared" ca="1" si="941"/>
        <v>-1.6925425432412093E-4</v>
      </c>
      <c r="CO483" s="223">
        <f t="shared" ca="1" si="942"/>
        <v>1.2345492269028269E-4</v>
      </c>
      <c r="CP483" s="223">
        <f t="shared" ca="1" si="943"/>
        <v>-7.4983164805370479E-5</v>
      </c>
      <c r="CQ483" s="223">
        <f t="shared" ca="1" si="944"/>
        <v>2.4888247846298155E-5</v>
      </c>
      <c r="CR483" s="223">
        <f t="shared" ca="1" si="945"/>
        <v>2.574542451791063E-5</v>
      </c>
      <c r="CS483" s="223">
        <f t="shared" ca="1" si="946"/>
        <v>-7.5821786190655795E-5</v>
      </c>
      <c r="CT483" s="223">
        <f t="shared" ca="1" si="947"/>
        <v>1.2425683516882681E-4</v>
      </c>
      <c r="CU483" s="223">
        <f t="shared" ca="1" si="948"/>
        <v>-1.7000209891248258E-4</v>
      </c>
      <c r="CV483" s="223">
        <f t="shared" ca="1" si="949"/>
        <v>2.1206733060904738E-4</v>
      </c>
      <c r="CW483" s="223">
        <f t="shared" ca="1" si="950"/>
        <v>-2.4954194502632725E-4</v>
      </c>
      <c r="CX483" s="223">
        <f t="shared" ca="1" si="951"/>
        <v>2.8161472993288396E-4</v>
      </c>
      <c r="CY483" s="223">
        <f t="shared" ca="1" si="952"/>
        <v>-3.0759140639304196E-4</v>
      </c>
      <c r="CZ483" s="223">
        <f t="shared" ca="1" si="953"/>
        <v>3.2690965780917194E-4</v>
      </c>
      <c r="DA483" s="223">
        <f t="shared" ca="1" si="954"/>
        <v>-3.3915130237787338E-4</v>
      </c>
      <c r="DB483" s="223">
        <f t="shared" ca="1" si="955"/>
        <v>3.4405134546313797E-4</v>
      </c>
      <c r="DC483" s="223">
        <f t="shared" ca="1" si="956"/>
        <v>-3.4150371592995486E-4</v>
      </c>
      <c r="DD483" s="223">
        <f t="shared" ca="1" si="957"/>
        <v>3.3156356226405562E-4</v>
      </c>
      <c r="DE483" s="223">
        <f t="shared" ca="1" si="958"/>
        <v>-3.1444605877374327E-4</v>
      </c>
      <c r="DF483" s="223">
        <f t="shared" ca="1" si="959"/>
        <v>2.9052174771592804E-4</v>
      </c>
      <c r="DG483" s="223">
        <f t="shared" ca="1" si="960"/>
        <v>-2.6030851817527754E-4</v>
      </c>
      <c r="DH483" s="223">
        <f t="shared" ca="1" si="961"/>
        <v>2.2446039532952159E-4</v>
      </c>
      <c r="DI483" s="223">
        <f t="shared" ca="1" si="962"/>
        <v>-1.8375338277946504E-4</v>
      </c>
      <c r="DJ483" s="223">
        <f t="shared" ca="1" si="963"/>
        <v>1.3906866441450595E-4</v>
      </c>
      <c r="DK483" s="223">
        <f t="shared" ca="1" si="964"/>
        <v>-9.1373529442543688E-5</v>
      </c>
      <c r="DL483" s="223">
        <f t="shared" ca="1" si="965"/>
        <v>4.1700433499773198E-5</v>
      </c>
      <c r="DM483" s="223">
        <f t="shared" ca="1" si="966"/>
        <v>8.8753508958955231E-6</v>
      </c>
      <c r="DN483" s="223">
        <f t="shared" ca="1" si="967"/>
        <v>-5.9259010747602606E-5</v>
      </c>
      <c r="DO483" s="223">
        <f t="shared" ca="1" si="968"/>
        <v>1.0835989197466259E-4</v>
      </c>
      <c r="DP483" s="223">
        <f t="shared" ca="1" si="969"/>
        <v>-1.5511510877971223E-4</v>
      </c>
      <c r="DQ483" s="223">
        <f t="shared" ca="1" si="970"/>
        <v>1.9851255191638374E-4</v>
      </c>
      <c r="DR483" s="223">
        <f t="shared" ca="1" si="971"/>
        <v>-2.3761279779800371E-4</v>
      </c>
      <c r="DS483" s="223">
        <f t="shared" ca="1" si="972"/>
        <v>2.715694441811935E-4</v>
      </c>
      <c r="DT483" s="223">
        <f t="shared" ca="1" si="973"/>
        <v>-2.9964743221845319E-4</v>
      </c>
      <c r="DU483" s="223">
        <f t="shared" ca="1" si="974"/>
        <v>3.2123895826232231E-4</v>
      </c>
      <c r="DV483" s="223">
        <f t="shared" ca="1" si="975"/>
        <v>-3.3587663097883887E-4</v>
      </c>
      <c r="DW483" s="223">
        <f t="shared" ca="1" si="976"/>
        <v>3.4324358895843082E-4</v>
      </c>
      <c r="DX483" s="223">
        <f t="shared" ca="1" si="977"/>
        <v>-3.4318035980853421E-4</v>
      </c>
      <c r="DY483" s="223">
        <f t="shared" ca="1" si="978"/>
        <v>3.3568831224929668E-4</v>
      </c>
      <c r="DZ483" s="223">
        <f t="shared" ca="1" si="979"/>
        <v>-3.2092962648491989E-4</v>
      </c>
      <c r="EA483" s="223">
        <f t="shared" ca="1" si="980"/>
        <v>2.9922378349201112E-4</v>
      </c>
      <c r="EB483" s="223">
        <f t="shared" ca="1" si="981"/>
        <v>-2.7104064922124985E-4</v>
      </c>
      <c r="EC483" s="223">
        <f t="shared" ca="1" si="982"/>
        <v>2.3699030341851782E-4</v>
      </c>
      <c r="ED483" s="223">
        <f t="shared" ca="1" si="983"/>
        <v>-1.9780983324079821E-4</v>
      </c>
      <c r="EE483" s="223">
        <f t="shared" ca="1" si="984"/>
        <v>1.5434737754517846E-4</v>
      </c>
      <c r="EF483" s="223">
        <f t="shared" ca="1" si="985"/>
        <v>-1.0754376724391397E-4</v>
      </c>
      <c r="EG483" s="223">
        <f t="shared" ca="1" si="986"/>
        <v>5.8412159156420731E-5</v>
      </c>
      <c r="EH483" s="223">
        <f t="shared" ca="1" si="987"/>
        <v>-8.0161042237972214E-6</v>
      </c>
      <c r="EI483" s="223">
        <f t="shared" ca="1" si="988"/>
        <v>-4.255347515720137E-5</v>
      </c>
      <c r="EJ483" s="223">
        <f t="shared" ca="1" si="989"/>
        <v>9.2201900309544154E-5</v>
      </c>
      <c r="EK483" s="223">
        <f t="shared" ca="1" si="990"/>
        <v>-1.3985443276342982E-4</v>
      </c>
      <c r="EL483" s="223">
        <f t="shared" ca="1" si="991"/>
        <v>1.8447953909852318E-4</v>
      </c>
      <c r="EM483" s="223">
        <f t="shared" ca="1" si="992"/>
        <v>-2.2511122052734731E-4</v>
      </c>
      <c r="EN483" s="223">
        <f t="shared" ca="1" si="993"/>
        <v>2.6086992385178414E-4</v>
      </c>
      <c r="EO483" s="223">
        <f t="shared" ca="1" si="994"/>
        <v>-2.9098158113362484E-4</v>
      </c>
      <c r="EP483" s="223">
        <f t="shared" ca="1" si="995"/>
        <v>3.1479436592780159E-4</v>
      </c>
      <c r="EQ483" s="223">
        <f t="shared" ca="1" si="996"/>
        <v>-3.3179280335645842E-4</v>
      </c>
      <c r="ER483" s="223">
        <f t="shared" ca="1" si="997"/>
        <v>3.4160892858333563E-4</v>
      </c>
      <c r="ES483" s="223">
        <f t="shared" ca="1" si="998"/>
        <v>-3.4403025214128577E-4</v>
      </c>
      <c r="ET483" s="223">
        <f t="shared" ca="1" si="999"/>
        <v>3.3900435968750597E-4</v>
      </c>
      <c r="EU483" s="223">
        <f t="shared" ca="1" si="1000"/>
        <v>-3.2664004661577933E-4</v>
      </c>
      <c r="EV483" s="223">
        <f t="shared" ca="1" si="1001"/>
        <v>3.0720496296475421E-4</v>
      </c>
      <c r="EW483" s="223">
        <f t="shared" ca="1" si="1002"/>
        <v>-2.8111981960289155E-4</v>
      </c>
      <c r="EX483" s="223">
        <f t="shared" ca="1" si="1003"/>
        <v>2.4894928110868016E-4</v>
      </c>
      <c r="EY483" s="223">
        <f t="shared" ca="1" si="1004"/>
        <v>-2.1138974248775938E-4</v>
      </c>
      <c r="EZ483" s="223">
        <f t="shared" ca="1" si="1005"/>
        <v>1.6925425432411123E-4</v>
      </c>
      <c r="FA483" s="223">
        <f t="shared" ca="1" si="1006"/>
        <v>-1.2345492269027228E-4</v>
      </c>
      <c r="FB483" s="223">
        <f t="shared" ca="1" si="1007"/>
        <v>7.4983164805359637E-5</v>
      </c>
      <c r="FC483" s="223">
        <f t="shared" ca="1" si="1008"/>
        <v>-2.4888247846287069E-5</v>
      </c>
      <c r="FD483" s="223">
        <f t="shared" ca="1" si="1009"/>
        <v>-2.5745424517902254E-5</v>
      </c>
      <c r="FE483" s="223">
        <f t="shared" ca="1" si="1010"/>
        <v>7.5821786190647555E-5</v>
      </c>
      <c r="FF483" s="223">
        <f t="shared" ca="1" si="1011"/>
        <v>-1.2425683516881892E-4</v>
      </c>
      <c r="FG483" s="223">
        <f t="shared" ca="1" si="1012"/>
        <v>1.7000209891247526E-4</v>
      </c>
      <c r="FH483" s="223">
        <f t="shared" ca="1" si="1013"/>
        <v>-2.1206733060904074E-4</v>
      </c>
      <c r="FI483" s="223">
        <f t="shared" ca="1" si="1014"/>
        <v>2.495419450263214E-4</v>
      </c>
      <c r="FJ483" s="223">
        <f t="shared" ca="1" si="1015"/>
        <v>-2.8161472993287913E-4</v>
      </c>
      <c r="FK483" s="223">
        <f t="shared" ca="1" si="1016"/>
        <v>3.0759140639303816E-4</v>
      </c>
      <c r="FL483" s="223">
        <f t="shared" ca="1" si="1017"/>
        <v>-3.2690965780916934E-4</v>
      </c>
      <c r="FM483" s="223">
        <f t="shared" ca="1" si="1018"/>
        <v>3.3915130237787192E-4</v>
      </c>
      <c r="FN483" s="223">
        <f t="shared" ca="1" si="1019"/>
        <v>-3.4405134546313775E-4</v>
      </c>
      <c r="FO483" s="223">
        <f t="shared" ca="1" si="1020"/>
        <v>3.4150371592995589E-4</v>
      </c>
      <c r="FP483" s="223">
        <f t="shared" ca="1" si="1021"/>
        <v>-3.315635622640579E-4</v>
      </c>
      <c r="FQ483" s="223">
        <f t="shared" ca="1" si="1022"/>
        <v>3.1444605877373872E-4</v>
      </c>
      <c r="FR483" s="223">
        <f t="shared" ca="1" si="1023"/>
        <v>-2.9052174771592207E-4</v>
      </c>
      <c r="FS483" s="223">
        <f t="shared" ca="1" si="1024"/>
        <v>2.6030851817527016E-4</v>
      </c>
      <c r="FT483" s="223">
        <f t="shared" ca="1" si="1025"/>
        <v>-2.2446039532951316E-4</v>
      </c>
      <c r="FU483" s="223">
        <f t="shared" ca="1" si="1026"/>
        <v>1.8375338277947217E-4</v>
      </c>
      <c r="FV483" s="223">
        <f t="shared" ca="1" si="1027"/>
        <v>-1.3906866441451367E-4</v>
      </c>
      <c r="FW483" s="223">
        <f t="shared" ca="1" si="1028"/>
        <v>9.1373529442551819E-5</v>
      </c>
      <c r="FX483" s="223">
        <f t="shared" ca="1" si="1029"/>
        <v>-4.1700433499781547E-5</v>
      </c>
      <c r="FY483" s="223">
        <f t="shared" ca="1" si="1030"/>
        <v>-8.8753508958871205E-6</v>
      </c>
      <c r="FZ483" s="223">
        <f t="shared" ca="1" si="1031"/>
        <v>5.9259010747594312E-5</v>
      </c>
      <c r="GA483" s="223">
        <f t="shared" ca="1" si="1032"/>
        <v>-1.0835989197465459E-4</v>
      </c>
      <c r="GB483" s="223">
        <f t="shared" ca="1" si="1033"/>
        <v>1.5511510877970469E-4</v>
      </c>
      <c r="GC483" s="223">
        <f t="shared" ca="1" si="1034"/>
        <v>-1.9851255191637683E-4</v>
      </c>
      <c r="GD483" s="223">
        <f t="shared" ca="1" si="1035"/>
        <v>2.3761279779801176E-4</v>
      </c>
      <c r="GE483" s="223">
        <f t="shared" ca="1" si="1036"/>
        <v>-2.7156944418120033E-4</v>
      </c>
      <c r="GF483" s="223">
        <f t="shared" ca="1" si="1037"/>
        <v>2.9964743221845872E-4</v>
      </c>
      <c r="GG483" s="223">
        <f t="shared" ca="1" si="1038"/>
        <v>-3.2123895826232632E-4</v>
      </c>
      <c r="GH483" s="223">
        <f t="shared" ca="1" si="1039"/>
        <v>3.3587663097884126E-4</v>
      </c>
      <c r="GI483" s="223">
        <f t="shared" ca="1" si="1040"/>
        <v>-3.4324358895843163E-4</v>
      </c>
      <c r="GJ483" s="223">
        <f t="shared" ca="1" si="1041"/>
        <v>3.4318035980853334E-4</v>
      </c>
      <c r="GK483" s="223">
        <f t="shared" ca="1" si="1042"/>
        <v>-3.3568831224929424E-4</v>
      </c>
      <c r="GL483" s="223">
        <f t="shared" ca="1" si="1043"/>
        <v>3.2092962648491588E-4</v>
      </c>
      <c r="GM483" s="223">
        <f t="shared" ca="1" si="1044"/>
        <v>-2.9922378349200559E-4</v>
      </c>
      <c r="GN483" s="223">
        <f t="shared" ca="1" si="1045"/>
        <v>2.7104064922124302E-4</v>
      </c>
      <c r="GO483" s="223">
        <f t="shared" ca="1" si="1046"/>
        <v>-2.3699030341850977E-4</v>
      </c>
      <c r="GP483" s="223">
        <f t="shared" ca="1" si="1047"/>
        <v>1.978098332407891E-4</v>
      </c>
      <c r="GQ483" s="223">
        <f t="shared" ca="1" si="1048"/>
        <v>-1.5434737754516851E-4</v>
      </c>
      <c r="GR483" s="223">
        <f t="shared" ca="1" si="1049"/>
        <v>1.0754376724390342E-4</v>
      </c>
      <c r="GS483" s="223">
        <f t="shared" ca="1" si="1050"/>
        <v>-5.8412159156409754E-5</v>
      </c>
      <c r="GT483" s="223">
        <f t="shared" ca="1" si="1051"/>
        <v>8.0161042237860813E-6</v>
      </c>
      <c r="GU483" s="223">
        <f t="shared" ca="1" si="1052"/>
        <v>4.2553475157212429E-5</v>
      </c>
      <c r="GV483" s="223">
        <f t="shared" ca="1" si="1053"/>
        <v>-9.2201900309554888E-5</v>
      </c>
      <c r="GW483" s="223">
        <f t="shared" ca="1" si="1054"/>
        <v>1.3985443276344001E-4</v>
      </c>
      <c r="GX483" s="223">
        <f t="shared" ca="1" si="1055"/>
        <v>-1.8447953909853256E-4</v>
      </c>
      <c r="GY483" s="223">
        <f t="shared" ca="1" si="1056"/>
        <v>2.2511122052735571E-4</v>
      </c>
      <c r="GZ483" s="223">
        <f t="shared" ca="1" si="1057"/>
        <v>-2.608699238517914E-4</v>
      </c>
      <c r="HA483" s="223">
        <f t="shared" ca="1" si="1058"/>
        <v>2.909815811336308E-4</v>
      </c>
      <c r="HB483" s="223">
        <f t="shared" ca="1" si="1059"/>
        <v>-3.1479436592780609E-4</v>
      </c>
      <c r="HC483" s="223">
        <f t="shared" ca="1" si="1060"/>
        <v>3.317928033564562E-4</v>
      </c>
      <c r="HD483" s="223">
        <f t="shared" ca="1" si="1061"/>
        <v>-3.4160892858333455E-4</v>
      </c>
      <c r="HE483" s="223">
        <f t="shared" ca="1" si="1062"/>
        <v>3.4403025214128598E-4</v>
      </c>
      <c r="HF483" s="223">
        <f t="shared" ca="1" si="1063"/>
        <v>-3.3900435968750744E-4</v>
      </c>
      <c r="HG483" s="223">
        <f t="shared" ca="1" si="1064"/>
        <v>3.2664004661578198E-4</v>
      </c>
      <c r="HH483" s="223">
        <f t="shared" ca="1" si="1065"/>
        <v>-3.07204962964758E-4</v>
      </c>
      <c r="HI483" s="223">
        <f t="shared" ca="1" si="1066"/>
        <v>2.8111981960289643E-4</v>
      </c>
      <c r="HJ483" s="223">
        <f t="shared" ca="1" si="1067"/>
        <v>-2.4894928110868596E-4</v>
      </c>
      <c r="HK483" s="223">
        <f t="shared" ca="1" si="1068"/>
        <v>2.1138974248776605E-4</v>
      </c>
      <c r="HL483" s="223">
        <f t="shared" ca="1" si="1069"/>
        <v>-1.692542543241186E-4</v>
      </c>
      <c r="HM483" s="223">
        <f t="shared" ca="1" si="1070"/>
        <v>1.2345492269028017E-4</v>
      </c>
      <c r="HN483" s="223">
        <f t="shared" ca="1" si="1071"/>
        <v>-7.4983164805367849E-5</v>
      </c>
      <c r="HO483" s="223">
        <f t="shared" ca="1" si="1072"/>
        <v>2.4888247846295444E-5</v>
      </c>
      <c r="HP483" s="223">
        <f t="shared" ca="1" si="1073"/>
        <v>2.5745424517893825E-5</v>
      </c>
      <c r="HQ483" s="223">
        <f t="shared" ca="1" si="1074"/>
        <v>-7.5821786190639288E-5</v>
      </c>
      <c r="HR483" s="223">
        <f t="shared" ca="1" si="1075"/>
        <v>1.2425683516881111E-4</v>
      </c>
      <c r="HS483" s="223">
        <f t="shared" ca="1" si="1076"/>
        <v>-1.7000209891246797E-4</v>
      </c>
      <c r="HT483" s="223">
        <f t="shared" ca="1" si="1077"/>
        <v>2.120673306090341E-4</v>
      </c>
      <c r="HU483" s="223">
        <f t="shared" ca="1" si="1078"/>
        <v>-2.495419450263156E-4</v>
      </c>
      <c r="HV483" s="223">
        <f t="shared" ca="1" si="1079"/>
        <v>2.8161472993287431E-4</v>
      </c>
      <c r="HW483" s="223">
        <f t="shared" ca="1" si="1080"/>
        <v>-3.0759140639303442E-4</v>
      </c>
      <c r="HX483" s="223">
        <f t="shared" ca="1" si="1081"/>
        <v>3.2690965780916669E-4</v>
      </c>
      <c r="HY483" s="223">
        <f t="shared" ca="1" si="1082"/>
        <v>-3.3915130237787046E-4</v>
      </c>
      <c r="HZ483" s="223">
        <f t="shared" ca="1" si="1083"/>
        <v>3.4405134546313754E-4</v>
      </c>
      <c r="IA483" s="223">
        <f t="shared" ca="1" si="1084"/>
        <v>-3.4150371592995697E-4</v>
      </c>
      <c r="IB483" s="223">
        <f t="shared" ca="1" si="1085"/>
        <v>3.3156356226406018E-4</v>
      </c>
      <c r="IC483" s="223">
        <f t="shared" ca="1" si="1086"/>
        <v>-3.1444605877373422E-4</v>
      </c>
      <c r="ID483" s="223">
        <f t="shared" ca="1" si="1087"/>
        <v>2.9052174771591611E-4</v>
      </c>
      <c r="IE483" s="223">
        <f t="shared" ca="1" si="1088"/>
        <v>-4.7044839614245997E-4</v>
      </c>
      <c r="IF483" s="223">
        <f t="shared" ca="1" si="1089"/>
        <v>2.244603953295047E-4</v>
      </c>
      <c r="IG483" s="223">
        <f t="shared" ca="1" si="1090"/>
        <v>-1.8375338277944623E-4</v>
      </c>
      <c r="IH483" s="223">
        <f t="shared" ca="1" si="1091"/>
        <v>1.3906866441448559E-4</v>
      </c>
      <c r="II483" s="223">
        <f t="shared" ca="1" si="1092"/>
        <v>-9.1373529442522261E-5</v>
      </c>
      <c r="IJ483" s="223">
        <f t="shared" ca="1" si="1093"/>
        <v>4.170043349975108E-5</v>
      </c>
      <c r="IK483" s="223">
        <f t="shared" ca="1" si="1094"/>
        <v>8.8753508959177763E-6</v>
      </c>
      <c r="IL483" s="223">
        <f t="shared" ca="1" si="1095"/>
        <v>-5.9259010747624561E-5</v>
      </c>
      <c r="IM483" s="223">
        <f t="shared" ca="1" si="1096"/>
        <v>1.0835989197468371E-4</v>
      </c>
      <c r="IN483" s="223">
        <f t="shared" ca="1" si="1097"/>
        <v>-1.5511510877973212E-4</v>
      </c>
      <c r="IO483" s="223">
        <f t="shared" ca="1" si="1098"/>
        <v>1.9851255191640193E-4</v>
      </c>
      <c r="IP483" s="223">
        <f t="shared" ca="1" si="1099"/>
        <v>-2.3761279779800572E-4</v>
      </c>
      <c r="IQ483" s="223">
        <f t="shared" ca="1" si="1100"/>
        <v>2.7156944418119518E-4</v>
      </c>
      <c r="IR483" s="223">
        <f t="shared" ca="1" si="1101"/>
        <v>-2.9964743221845455E-4</v>
      </c>
      <c r="IS483" s="223">
        <f t="shared" ca="1" si="1102"/>
        <v>3.2123895826232328E-4</v>
      </c>
      <c r="IT483" s="223">
        <f t="shared" ca="1" si="1103"/>
        <v>-3.3587663097883942E-4</v>
      </c>
      <c r="IU483" s="223">
        <f t="shared" ca="1" si="1104"/>
        <v>3.4324358895843098E-4</v>
      </c>
      <c r="IV483" s="223">
        <f t="shared" ca="1" si="1105"/>
        <v>-3.4318035980853399E-4</v>
      </c>
      <c r="IW483" s="223">
        <f t="shared" ca="1" si="1106"/>
        <v>3.3568831224929608E-4</v>
      </c>
      <c r="IX483" s="223">
        <f t="shared" ca="1" si="1107"/>
        <v>-3.2092962648491892E-4</v>
      </c>
      <c r="IY483" s="223">
        <f t="shared" ca="1" si="1108"/>
        <v>2.9922378349200976E-4</v>
      </c>
      <c r="IZ483" s="223">
        <f t="shared" ca="1" si="1109"/>
        <v>-2.7104064922124822E-4</v>
      </c>
      <c r="JA483" s="223">
        <f t="shared" ca="1" si="1110"/>
        <v>2.3699030341851586E-4</v>
      </c>
      <c r="JB483" s="223">
        <f t="shared" ca="1" si="1111"/>
        <v>-1.9780983324079598E-4</v>
      </c>
    </row>
    <row r="484" spans="2:262">
      <c r="B484" s="230">
        <v>123</v>
      </c>
      <c r="C484" s="229">
        <f t="shared" si="1112"/>
        <v>2.4023437500000017E-3</v>
      </c>
      <c r="D484" s="226">
        <f t="shared" ca="1" si="855"/>
        <v>57.900691670069001</v>
      </c>
      <c r="E484" s="225">
        <f ca="1">DY361</f>
        <v>-0.19930832993099715</v>
      </c>
      <c r="F484" s="224">
        <v>123</v>
      </c>
      <c r="G484" s="223">
        <f t="shared" ca="1" si="856"/>
        <v>1.8119003778766586E-4</v>
      </c>
      <c r="H484" s="223">
        <f t="shared" ca="1" si="857"/>
        <v>-1.4878339575222064E-4</v>
      </c>
      <c r="I484" s="223">
        <f t="shared" ca="1" si="858"/>
        <v>1.1413891295669345E-4</v>
      </c>
      <c r="J484" s="223">
        <f t="shared" ca="1" si="859"/>
        <v>-7.777767466950273E-5</v>
      </c>
      <c r="K484" s="223">
        <f t="shared" ca="1" si="860"/>
        <v>4.0246587759622406E-5</v>
      </c>
      <c r="L484" s="223">
        <f t="shared" ca="1" si="861"/>
        <v>-2.1101547082101558E-6</v>
      </c>
      <c r="M484" s="223">
        <f t="shared" ca="1" si="862"/>
        <v>-3.605801703415211E-5</v>
      </c>
      <c r="N484" s="223">
        <f t="shared" ca="1" si="863"/>
        <v>7.3683842637424306E-5</v>
      </c>
      <c r="O484" s="223">
        <f t="shared" ca="1" si="864"/>
        <v>-1.1020139466231887E-4</v>
      </c>
      <c r="P484" s="223">
        <f t="shared" ca="1" si="865"/>
        <v>1.4506141513575068E-4</v>
      </c>
      <c r="Q484" s="223">
        <f t="shared" ca="1" si="866"/>
        <v>-1.7773957690200124E-4</v>
      </c>
      <c r="R484" s="223">
        <f t="shared" ca="1" si="867"/>
        <v>2.0774436999118723E-4</v>
      </c>
      <c r="S484" s="223">
        <f t="shared" ca="1" si="868"/>
        <v>-2.3462449438671183E-4</v>
      </c>
      <c r="T484" s="223">
        <f t="shared" ca="1" si="869"/>
        <v>2.5797564799757549E-4</v>
      </c>
      <c r="U484" s="223">
        <f t="shared" ca="1" si="870"/>
        <v>-2.7744660773815574E-4</v>
      </c>
      <c r="V484" s="223">
        <f t="shared" ca="1" si="871"/>
        <v>2.9274451225033688E-4</v>
      </c>
      <c r="W484" s="223">
        <f t="shared" ca="1" si="872"/>
        <v>-3.0363926681092554E-4</v>
      </c>
      <c r="X484" s="223">
        <f t="shared" ca="1" si="873"/>
        <v>3.0996700417046451E-4</v>
      </c>
      <c r="Y484" s="223">
        <f t="shared" ca="1" si="874"/>
        <v>-3.1163254926919279E-4</v>
      </c>
      <c r="Z484" s="223">
        <f t="shared" ca="1" si="875"/>
        <v>3.0861085075853135E-4</v>
      </c>
      <c r="AA484" s="223">
        <f t="shared" ca="1" si="876"/>
        <v>-3.0094735779668592E-4</v>
      </c>
      <c r="AB484" s="223">
        <f t="shared" ca="1" si="877"/>
        <v>2.8875733645099993E-4</v>
      </c>
      <c r="AC484" s="223">
        <f t="shared" ca="1" si="878"/>
        <v>-2.722241359890186E-4</v>
      </c>
      <c r="AD484" s="223">
        <f t="shared" ca="1" si="879"/>
        <v>2.5159643113483468E-4</v>
      </c>
      <c r="AE484" s="223">
        <f t="shared" ca="1" si="880"/>
        <v>-2.2718448176977288E-4</v>
      </c>
      <c r="AF484" s="223">
        <f t="shared" ca="1" si="881"/>
        <v>1.9935546633499478E-4</v>
      </c>
      <c r="AG484" s="223">
        <f t="shared" ca="1" si="882"/>
        <v>-1.685279591259562E-4</v>
      </c>
      <c r="AH484" s="223">
        <f t="shared" ca="1" si="883"/>
        <v>1.351656345454003E-4</v>
      </c>
      <c r="AI484" s="223">
        <f t="shared" ca="1" si="884"/>
        <v>-9.9770293008764077E-5</v>
      </c>
      <c r="AJ484" s="223">
        <f t="shared" ca="1" si="885"/>
        <v>6.2874313398830021E-5</v>
      </c>
      <c r="AK484" s="223">
        <f t="shared" ca="1" si="886"/>
        <v>-2.5032645591800071E-5</v>
      </c>
      <c r="AL484" s="223">
        <f t="shared" ca="1" si="887"/>
        <v>-1.3185536505377237E-5</v>
      </c>
      <c r="AM484" s="223">
        <f t="shared" ca="1" si="888"/>
        <v>5.1205395860382338E-5</v>
      </c>
      <c r="AN484" s="223">
        <f t="shared" ca="1" si="889"/>
        <v>-8.8455078399536977E-5</v>
      </c>
      <c r="AO484" s="223">
        <f t="shared" ca="1" si="890"/>
        <v>1.2437431422534319E-4</v>
      </c>
      <c r="AP484" s="223">
        <f t="shared" ca="1" si="891"/>
        <v>-1.5842284459726774E-4</v>
      </c>
      <c r="AQ484" s="223">
        <f t="shared" ca="1" si="892"/>
        <v>1.9008854792606063E-4</v>
      </c>
      <c r="AR484" s="223">
        <f t="shared" ca="1" si="893"/>
        <v>-2.1889514255913115E-4</v>
      </c>
      <c r="AS484" s="223">
        <f t="shared" ca="1" si="894"/>
        <v>2.4440935049994912E-4</v>
      </c>
      <c r="AT484" s="223">
        <f t="shared" ca="1" si="895"/>
        <v>-2.6624741431239646E-4</v>
      </c>
      <c r="AU484" s="223">
        <f t="shared" ca="1" si="896"/>
        <v>2.8408086918980268E-4</v>
      </c>
      <c r="AV484" s="223">
        <f t="shared" ca="1" si="897"/>
        <v>-2.9764148337138867E-4</v>
      </c>
      <c r="AW484" s="223">
        <f t="shared" ca="1" si="898"/>
        <v>3.0672529259760949E-4</v>
      </c>
      <c r="AX484" s="223">
        <f t="shared" ca="1" si="899"/>
        <v>-3.1119566792246783E-4</v>
      </c>
      <c r="AY484" s="223">
        <f t="shared" ca="1" si="900"/>
        <v>3.1098537074004159E-4</v>
      </c>
      <c r="AZ484" s="223">
        <f t="shared" ca="1" si="901"/>
        <v>-3.0609756411569932E-4</v>
      </c>
      <c r="BA484" s="223">
        <f t="shared" ca="1" si="902"/>
        <v>2.9660576521065393E-4</v>
      </c>
      <c r="BB484" s="223">
        <f t="shared" ca="1" si="903"/>
        <v>-2.8265273951543185E-4</v>
      </c>
      <c r="BC484" s="223">
        <f t="shared" ca="1" si="904"/>
        <v>2.644483535239951E-4</v>
      </c>
      <c r="BD484" s="223">
        <f t="shared" ca="1" si="905"/>
        <v>-2.422664181463471E-4</v>
      </c>
      <c r="BE484" s="223">
        <f t="shared" ca="1" si="906"/>
        <v>2.1644057033757679E-4</v>
      </c>
      <c r="BF484" s="223">
        <f t="shared" ca="1" si="907"/>
        <v>-1.8735925488748195E-4</v>
      </c>
      <c r="BG484" s="223">
        <f t="shared" ca="1" si="908"/>
        <v>1.5545988184940116E-4</v>
      </c>
      <c r="BH484" s="223">
        <f t="shared" ca="1" si="909"/>
        <v>-1.2122224748585398E-4</v>
      </c>
      <c r="BI484" s="223">
        <f t="shared" ca="1" si="910"/>
        <v>8.5161317686130962E-5</v>
      </c>
      <c r="BJ484" s="223">
        <f t="shared" ca="1" si="911"/>
        <v>-4.7819482400034114E-5</v>
      </c>
      <c r="BK484" s="223">
        <f t="shared" ca="1" si="912"/>
        <v>9.7583975881518651E-6</v>
      </c>
      <c r="BL484" s="223">
        <f t="shared" ca="1" si="913"/>
        <v>2.8449462606606611E-5</v>
      </c>
      <c r="BM484" s="223">
        <f t="shared" ca="1" si="914"/>
        <v>-6.6229416402928447E-5</v>
      </c>
      <c r="BN484" s="223">
        <f t="shared" ca="1" si="915"/>
        <v>1.0301321813003007E-4</v>
      </c>
      <c r="BO484" s="223">
        <f t="shared" ca="1" si="916"/>
        <v>-1.3824760517149525E-4</v>
      </c>
      <c r="BP484" s="223">
        <f t="shared" ca="1" si="917"/>
        <v>1.7140261954995325E-4</v>
      </c>
      <c r="BQ484" s="223">
        <f t="shared" ca="1" si="918"/>
        <v>-2.019795789883723E-4</v>
      </c>
      <c r="BR484" s="223">
        <f t="shared" ca="1" si="919"/>
        <v>2.2951857755569994E-4</v>
      </c>
      <c r="BS484" s="223">
        <f t="shared" ca="1" si="920"/>
        <v>-2.5360540308010522E-4</v>
      </c>
      <c r="BT484" s="223">
        <f t="shared" ca="1" si="921"/>
        <v>2.7387776728561732E-4</v>
      </c>
      <c r="BU484" s="223">
        <f t="shared" ca="1" si="922"/>
        <v>-2.9003075494502591E-4</v>
      </c>
      <c r="BV484" s="223">
        <f t="shared" ca="1" si="923"/>
        <v>3.0182141008868563E-4</v>
      </c>
      <c r="BW484" s="223">
        <f t="shared" ca="1" si="924"/>
        <v>-3.0907239028846249E-4</v>
      </c>
      <c r="BX484" s="223">
        <f t="shared" ca="1" si="925"/>
        <v>3.1167463405292405E-4</v>
      </c>
      <c r="BY484" s="223">
        <f t="shared" ca="1" si="926"/>
        <v>-3.0958900121367541E-4</v>
      </c>
      <c r="BZ484" s="223">
        <f t="shared" ca="1" si="927"/>
        <v>3.0284686162993348E-4</v>
      </c>
      <c r="CA484" s="223">
        <f t="shared" ca="1" si="928"/>
        <v>-2.915496233566354E-4</v>
      </c>
      <c r="CB484" s="223">
        <f t="shared" ca="1" si="929"/>
        <v>2.7586720737291122E-4</v>
      </c>
      <c r="CC484" s="223">
        <f t="shared" ca="1" si="930"/>
        <v>-2.5603549181239452E-4</v>
      </c>
      <c r="CD484" s="223">
        <f t="shared" ca="1" si="931"/>
        <v>2.3235276413651834E-4</v>
      </c>
      <c r="CE484" s="223">
        <f t="shared" ca="1" si="932"/>
        <v>-2.0517523461347604E-4</v>
      </c>
      <c r="CF484" s="223">
        <f t="shared" ca="1" si="933"/>
        <v>1.7491167858421622E-4</v>
      </c>
      <c r="CG484" s="223">
        <f t="shared" ca="1" si="934"/>
        <v>-1.4201728810080101E-4</v>
      </c>
      <c r="CH484" s="223">
        <f t="shared" ca="1" si="935"/>
        <v>1.0698682541429121E-4</v>
      </c>
      <c r="CI484" s="223">
        <f t="shared" ca="1" si="936"/>
        <v>-7.0347181289945765E-5</v>
      </c>
      <c r="CJ484" s="223">
        <f t="shared" ca="1" si="937"/>
        <v>3.2649450079653226E-5</v>
      </c>
      <c r="CK484" s="223">
        <f t="shared" ca="1" si="938"/>
        <v>5.5393592500297783E-6</v>
      </c>
      <c r="CL484" s="223">
        <f t="shared" ca="1" si="939"/>
        <v>-4.3644851460533608E-5</v>
      </c>
      <c r="CM484" s="223">
        <f t="shared" ca="1" si="940"/>
        <v>8.1093884480348043E-5</v>
      </c>
      <c r="CN484" s="223">
        <f t="shared" ca="1" si="941"/>
        <v>-1.1732318999516397E-4</v>
      </c>
      <c r="CO484" s="223">
        <f t="shared" ca="1" si="942"/>
        <v>1.5178784552772522E-4</v>
      </c>
      <c r="CP484" s="223">
        <f t="shared" ca="1" si="943"/>
        <v>-1.8396947057904624E-4</v>
      </c>
      <c r="CQ484" s="223">
        <f t="shared" ca="1" si="944"/>
        <v>2.1338402355358595E-4</v>
      </c>
      <c r="CR484" s="223">
        <f t="shared" ca="1" si="945"/>
        <v>-2.3958908219548109E-4</v>
      </c>
      <c r="CS484" s="223">
        <f t="shared" ca="1" si="946"/>
        <v>2.6219049803103095E-4</v>
      </c>
      <c r="CT484" s="223">
        <f t="shared" ca="1" si="947"/>
        <v>-2.8084832472859204E-4</v>
      </c>
      <c r="CU484" s="223">
        <f t="shared" ca="1" si="948"/>
        <v>2.9528193120789117E-4</v>
      </c>
      <c r="CV484" s="223">
        <f t="shared" ca="1" si="949"/>
        <v>-3.0527422259264513E-4</v>
      </c>
      <c r="CW484" s="223">
        <f t="shared" ca="1" si="950"/>
        <v>3.1067490551956746E-4</v>
      </c>
      <c r="CX484" s="223">
        <f t="shared" ca="1" si="951"/>
        <v>-3.1140274869047334E-4</v>
      </c>
      <c r="CY484" s="223">
        <f t="shared" ca="1" si="952"/>
        <v>3.0744680466659113E-4</v>
      </c>
      <c r="CZ484" s="223">
        <f t="shared" ca="1" si="953"/>
        <v>-2.9886657452824655E-4</v>
      </c>
      <c r="DA484" s="223">
        <f t="shared" ca="1" si="954"/>
        <v>2.8579111292321996E-4</v>
      </c>
      <c r="DB484" s="223">
        <f t="shared" ca="1" si="955"/>
        <v>-2.6841708696471512E-4</v>
      </c>
      <c r="DC484" s="223">
        <f t="shared" ca="1" si="956"/>
        <v>2.4700581817495228E-4</v>
      </c>
      <c r="DD484" s="223">
        <f t="shared" ca="1" si="957"/>
        <v>-2.2187935196618641E-4</v>
      </c>
      <c r="DE484" s="223">
        <f t="shared" ca="1" si="958"/>
        <v>1.93415613777963E-4</v>
      </c>
      <c r="DF484" s="223">
        <f t="shared" ca="1" si="959"/>
        <v>-1.6204272472678004E-4</v>
      </c>
      <c r="DG484" s="223">
        <f t="shared" ca="1" si="960"/>
        <v>1.2823256226592085E-4</v>
      </c>
      <c r="DH484" s="223">
        <f t="shared" ca="1" si="961"/>
        <v>-9.2493662709366059E-5</v>
      </c>
      <c r="DI484" s="223">
        <f t="shared" ca="1" si="962"/>
        <v>5.5363572372339119E-5</v>
      </c>
      <c r="DJ484" s="223">
        <f t="shared" ca="1" si="963"/>
        <v>-1.7400762374276409E-5</v>
      </c>
      <c r="DK484" s="223">
        <f t="shared" ca="1" si="964"/>
        <v>-2.0823771286587522E-5</v>
      </c>
      <c r="DL484" s="223">
        <f t="shared" ca="1" si="965"/>
        <v>5.8735096044463506E-5</v>
      </c>
      <c r="DM484" s="223">
        <f t="shared" ca="1" si="966"/>
        <v>-9.576299028705209E-5</v>
      </c>
      <c r="DN484" s="223">
        <f t="shared" ca="1" si="967"/>
        <v>1.3135052001930154E-4</v>
      </c>
      <c r="DO484" s="223">
        <f t="shared" ca="1" si="968"/>
        <v>-1.649624156690415E-4</v>
      </c>
      <c r="DP484" s="223">
        <f t="shared" ca="1" si="969"/>
        <v>1.9609312303967772E-4</v>
      </c>
      <c r="DQ484" s="223">
        <f t="shared" ca="1" si="970"/>
        <v>-2.2427440731582557E-4</v>
      </c>
      <c r="DR484" s="223">
        <f t="shared" ca="1" si="971"/>
        <v>2.4908239575073375E-4</v>
      </c>
      <c r="DS484" s="223">
        <f t="shared" ca="1" si="972"/>
        <v>-2.7014395310701544E-4</v>
      </c>
      <c r="DT484" s="223">
        <f t="shared" ca="1" si="973"/>
        <v>2.8714229395788722E-4</v>
      </c>
      <c r="DU484" s="223">
        <f t="shared" ca="1" si="974"/>
        <v>-2.9982174743483676E-4</v>
      </c>
      <c r="DV484" s="223">
        <f t="shared" ca="1" si="975"/>
        <v>3.0799160275551182E-4</v>
      </c>
      <c r="DW484" s="223">
        <f t="shared" ca="1" si="976"/>
        <v>-3.1152897769136736E-4</v>
      </c>
      <c r="DX484" s="223">
        <f t="shared" ca="1" si="977"/>
        <v>3.1038066683076744E-4</v>
      </c>
      <c r="DY484" s="223">
        <f t="shared" ca="1" si="978"/>
        <v>-3.0456394183790865E-4</v>
      </c>
      <c r="DZ484" s="223">
        <f t="shared" ca="1" si="979"/>
        <v>2.9416629167090043E-4</v>
      </c>
      <c r="EA484" s="223">
        <f t="shared" ca="1" si="980"/>
        <v>-2.793441066664238E-4</v>
      </c>
      <c r="EB484" s="223">
        <f t="shared" ca="1" si="981"/>
        <v>2.6032032628347021E-4</v>
      </c>
      <c r="EC484" s="223">
        <f t="shared" ca="1" si="982"/>
        <v>-2.3738108588637163E-4</v>
      </c>
      <c r="ED484" s="223">
        <f t="shared" ca="1" si="983"/>
        <v>2.108714130026257E-4</v>
      </c>
      <c r="EE484" s="223">
        <f t="shared" ca="1" si="984"/>
        <v>-1.8119003778766603E-4</v>
      </c>
      <c r="EF484" s="223">
        <f t="shared" ca="1" si="985"/>
        <v>1.4878339575221042E-4</v>
      </c>
      <c r="EG484" s="223">
        <f t="shared" ca="1" si="986"/>
        <v>-1.1413891295668806E-4</v>
      </c>
      <c r="EH484" s="223">
        <f t="shared" ca="1" si="987"/>
        <v>7.7777674669502988E-5</v>
      </c>
      <c r="EI484" s="223">
        <f t="shared" ca="1" si="988"/>
        <v>-4.0246587759611158E-5</v>
      </c>
      <c r="EJ484" s="223">
        <f t="shared" ca="1" si="989"/>
        <v>2.1101547082043553E-6</v>
      </c>
      <c r="EK484" s="223">
        <f t="shared" ca="1" si="990"/>
        <v>3.605801703415127E-5</v>
      </c>
      <c r="EL484" s="223">
        <f t="shared" ca="1" si="991"/>
        <v>-7.3683842637435338E-5</v>
      </c>
      <c r="EM484" s="223">
        <f t="shared" ca="1" si="992"/>
        <v>1.1020139466232426E-4</v>
      </c>
      <c r="EN484" s="223">
        <f t="shared" ca="1" si="993"/>
        <v>-1.4506141513574993E-4</v>
      </c>
      <c r="EO484" s="223">
        <f t="shared" ca="1" si="994"/>
        <v>1.7773957690200964E-4</v>
      </c>
      <c r="EP484" s="223">
        <f t="shared" ca="1" si="995"/>
        <v>-2.0774436999119154E-4</v>
      </c>
      <c r="EQ484" s="223">
        <f t="shared" ca="1" si="996"/>
        <v>2.3462449438671132E-4</v>
      </c>
      <c r="ER484" s="223">
        <f t="shared" ca="1" si="997"/>
        <v>-2.5797564799758123E-4</v>
      </c>
      <c r="ES484" s="223">
        <f t="shared" ca="1" si="998"/>
        <v>2.774466077381584E-4</v>
      </c>
      <c r="ET484" s="223">
        <f t="shared" ca="1" si="999"/>
        <v>-2.927445122503366E-4</v>
      </c>
      <c r="EU484" s="223">
        <f t="shared" ca="1" si="1000"/>
        <v>3.0363926681092781E-4</v>
      </c>
      <c r="EV484" s="223">
        <f t="shared" ca="1" si="1001"/>
        <v>-3.0996700417046505E-4</v>
      </c>
      <c r="EW484" s="223">
        <f t="shared" ca="1" si="1002"/>
        <v>3.1163254926919279E-4</v>
      </c>
      <c r="EX484" s="223">
        <f t="shared" ca="1" si="1003"/>
        <v>-3.0861085075852994E-4</v>
      </c>
      <c r="EY484" s="223">
        <f t="shared" ca="1" si="1004"/>
        <v>3.009473577966844E-4</v>
      </c>
      <c r="EZ484" s="223">
        <f t="shared" ca="1" si="1005"/>
        <v>-2.8875733645100107E-4</v>
      </c>
      <c r="FA484" s="223">
        <f t="shared" ca="1" si="1006"/>
        <v>2.7222413598901367E-4</v>
      </c>
      <c r="FB484" s="223">
        <f t="shared" ca="1" si="1007"/>
        <v>-2.5159643113483127E-4</v>
      </c>
      <c r="FC484" s="223">
        <f t="shared" ca="1" si="1008"/>
        <v>2.2718448176977499E-4</v>
      </c>
      <c r="FD484" s="223">
        <f t="shared" ca="1" si="1009"/>
        <v>-1.9935546633498692E-4</v>
      </c>
      <c r="FE484" s="223">
        <f t="shared" ca="1" si="1010"/>
        <v>1.6852795912595134E-4</v>
      </c>
      <c r="FF484" s="223">
        <f t="shared" ca="1" si="1011"/>
        <v>-1.3516563454540301E-4</v>
      </c>
      <c r="FG484" s="223">
        <f t="shared" ca="1" si="1012"/>
        <v>9.9770293008754387E-5</v>
      </c>
      <c r="FH484" s="223">
        <f t="shared" ca="1" si="1013"/>
        <v>-6.2874313398824343E-5</v>
      </c>
      <c r="FI484" s="223">
        <f t="shared" ca="1" si="1014"/>
        <v>2.5032645591803161E-5</v>
      </c>
      <c r="FJ484" s="223">
        <f t="shared" ca="1" si="1015"/>
        <v>1.3185536505387456E-5</v>
      </c>
      <c r="FK484" s="223">
        <f t="shared" ca="1" si="1016"/>
        <v>-5.1205395860388057E-5</v>
      </c>
      <c r="FL484" s="223">
        <f t="shared" ca="1" si="1017"/>
        <v>8.8455078399534063E-5</v>
      </c>
      <c r="FM484" s="223">
        <f t="shared" ca="1" si="1018"/>
        <v>-1.2437431422535254E-4</v>
      </c>
      <c r="FN484" s="223">
        <f t="shared" ca="1" si="1019"/>
        <v>1.5842284459727273E-4</v>
      </c>
      <c r="FO484" s="223">
        <f t="shared" ca="1" si="1020"/>
        <v>-1.9008854792605824E-4</v>
      </c>
      <c r="FP484" s="223">
        <f t="shared" ca="1" si="1021"/>
        <v>2.1889514255913841E-4</v>
      </c>
      <c r="FQ484" s="223">
        <f t="shared" ca="1" si="1022"/>
        <v>-2.4440935049995275E-4</v>
      </c>
      <c r="FR484" s="223">
        <f t="shared" ca="1" si="1023"/>
        <v>2.6624741431239483E-4</v>
      </c>
      <c r="FS484" s="223">
        <f t="shared" ca="1" si="1024"/>
        <v>-2.8408086918980691E-4</v>
      </c>
      <c r="FT484" s="223">
        <f t="shared" ca="1" si="1025"/>
        <v>2.9764148337139566E-4</v>
      </c>
      <c r="FU484" s="223">
        <f t="shared" ca="1" si="1026"/>
        <v>-3.0672529259760894E-4</v>
      </c>
      <c r="FV484" s="223">
        <f t="shared" ca="1" si="1027"/>
        <v>3.1119566792246815E-4</v>
      </c>
      <c r="FW484" s="223">
        <f t="shared" ca="1" si="1028"/>
        <v>-3.1098537074003996E-4</v>
      </c>
      <c r="FX484" s="223">
        <f t="shared" ca="1" si="1029"/>
        <v>3.0609756411569992E-4</v>
      </c>
      <c r="FY484" s="223">
        <f t="shared" ca="1" si="1030"/>
        <v>-2.9660576521065219E-4</v>
      </c>
      <c r="FZ484" s="223">
        <f t="shared" ca="1" si="1031"/>
        <v>2.8265273951542193E-4</v>
      </c>
      <c r="GA484" s="223">
        <f t="shared" ca="1" si="1032"/>
        <v>-2.6444835352399667E-4</v>
      </c>
      <c r="GB484" s="223">
        <f t="shared" ca="1" si="1033"/>
        <v>2.4226641814634344E-4</v>
      </c>
      <c r="GC484" s="223">
        <f t="shared" ca="1" si="1034"/>
        <v>-2.1644057033755985E-4</v>
      </c>
      <c r="GD484" s="223">
        <f t="shared" ca="1" si="1035"/>
        <v>1.8735925488748442E-4</v>
      </c>
      <c r="GE484" s="223">
        <f t="shared" ca="1" si="1036"/>
        <v>-1.5545988184939612E-4</v>
      </c>
      <c r="GF484" s="223">
        <f t="shared" ca="1" si="1037"/>
        <v>1.2122224748583231E-4</v>
      </c>
      <c r="GG484" s="223">
        <f t="shared" ca="1" si="1038"/>
        <v>-8.5161317686133889E-5</v>
      </c>
      <c r="GH484" s="223">
        <f t="shared" ca="1" si="1039"/>
        <v>4.7819482400028341E-5</v>
      </c>
      <c r="GI484" s="223">
        <f t="shared" ca="1" si="1040"/>
        <v>-9.7583975881283379E-6</v>
      </c>
      <c r="GJ484" s="223">
        <f t="shared" ca="1" si="1041"/>
        <v>-2.8449462606603576E-5</v>
      </c>
      <c r="GK484" s="223">
        <f t="shared" ca="1" si="1042"/>
        <v>6.6229416402934139E-5</v>
      </c>
      <c r="GL484" s="223">
        <f t="shared" ca="1" si="1043"/>
        <v>-1.0301321813005229E-4</v>
      </c>
      <c r="GM484" s="223">
        <f t="shared" ca="1" si="1044"/>
        <v>1.3824760517149251E-4</v>
      </c>
      <c r="GN484" s="223">
        <f t="shared" ca="1" si="1045"/>
        <v>-1.714026195499581E-4</v>
      </c>
      <c r="GO484" s="223">
        <f t="shared" ca="1" si="1046"/>
        <v>2.0197957898839022E-4</v>
      </c>
      <c r="GP484" s="223">
        <f t="shared" ca="1" si="1047"/>
        <v>-2.2951857755569788E-4</v>
      </c>
      <c r="GQ484" s="223">
        <f t="shared" ca="1" si="1048"/>
        <v>2.5360540308010858E-4</v>
      </c>
      <c r="GR484" s="223">
        <f t="shared" ca="1" si="1049"/>
        <v>-2.7387776728562854E-4</v>
      </c>
      <c r="GS484" s="223">
        <f t="shared" ca="1" si="1050"/>
        <v>2.9003075494502478E-4</v>
      </c>
      <c r="GT484" s="223">
        <f t="shared" ca="1" si="1051"/>
        <v>-3.0182141008868704E-4</v>
      </c>
      <c r="GU484" s="223">
        <f t="shared" ca="1" si="1052"/>
        <v>3.0907239028846553E-4</v>
      </c>
      <c r="GV484" s="223">
        <f t="shared" ca="1" si="1053"/>
        <v>-3.1167463405292405E-4</v>
      </c>
      <c r="GW484" s="223">
        <f t="shared" ca="1" si="1054"/>
        <v>3.0958900121367476E-4</v>
      </c>
      <c r="GX484" s="223">
        <f t="shared" ca="1" si="1055"/>
        <v>-3.028468616299279E-4</v>
      </c>
      <c r="GY484" s="223">
        <f t="shared" ca="1" si="1056"/>
        <v>2.9154962335663649E-4</v>
      </c>
      <c r="GZ484" s="223">
        <f t="shared" ca="1" si="1057"/>
        <v>-2.7586720737290851E-4</v>
      </c>
      <c r="HA484" s="223">
        <f t="shared" ca="1" si="1058"/>
        <v>2.5603549181238107E-4</v>
      </c>
      <c r="HB484" s="223">
        <f t="shared" ca="1" si="1059"/>
        <v>-2.3235276413652038E-4</v>
      </c>
      <c r="HC484" s="223">
        <f t="shared" ca="1" si="1060"/>
        <v>2.0517523461347168E-4</v>
      </c>
      <c r="HD484" s="223">
        <f t="shared" ca="1" si="1061"/>
        <v>-1.7491167858419673E-4</v>
      </c>
      <c r="HE484" s="223">
        <f t="shared" ca="1" si="1062"/>
        <v>1.4201728810080372E-4</v>
      </c>
      <c r="HF484" s="223">
        <f t="shared" ca="1" si="1063"/>
        <v>-1.0698682541428574E-4</v>
      </c>
      <c r="HG484" s="223">
        <f t="shared" ca="1" si="1064"/>
        <v>7.0347181289922835E-5</v>
      </c>
      <c r="HH484" s="223">
        <f t="shared" ca="1" si="1065"/>
        <v>-3.2649450079656235E-5</v>
      </c>
      <c r="HI484" s="223">
        <f t="shared" ca="1" si="1066"/>
        <v>-5.5393592500356059E-6</v>
      </c>
      <c r="HJ484" s="223">
        <f t="shared" ca="1" si="1067"/>
        <v>4.3644851460556945E-5</v>
      </c>
      <c r="HK484" s="223">
        <f t="shared" ca="1" si="1068"/>
        <v>-8.1093884480336537E-5</v>
      </c>
      <c r="HL484" s="223">
        <f t="shared" ca="1" si="1069"/>
        <v>1.1732318999516935E-4</v>
      </c>
      <c r="HM484" s="223">
        <f t="shared" ca="1" si="1070"/>
        <v>-1.5178784552774579E-4</v>
      </c>
      <c r="HN484" s="223">
        <f t="shared" ca="1" si="1071"/>
        <v>1.8396947057903665E-4</v>
      </c>
      <c r="HO484" s="223">
        <f t="shared" ca="1" si="1072"/>
        <v>-2.1338402355359021E-4</v>
      </c>
      <c r="HP484" s="223">
        <f t="shared" ca="1" si="1073"/>
        <v>2.3958908219549614E-4</v>
      </c>
      <c r="HQ484" s="223">
        <f t="shared" ca="1" si="1074"/>
        <v>-2.6219049803102455E-4</v>
      </c>
      <c r="HR484" s="223">
        <f t="shared" ca="1" si="1075"/>
        <v>2.8084832472859459E-4</v>
      </c>
      <c r="HS484" s="223">
        <f t="shared" ca="1" si="1076"/>
        <v>-2.9528193120789871E-4</v>
      </c>
      <c r="HT484" s="223">
        <f t="shared" ca="1" si="1077"/>
        <v>3.0527422259264274E-4</v>
      </c>
      <c r="HU484" s="223">
        <f t="shared" ca="1" si="1078"/>
        <v>-3.106749055195679E-4</v>
      </c>
      <c r="HV484" s="223">
        <f t="shared" ca="1" si="1079"/>
        <v>3.1140274869047237E-4</v>
      </c>
      <c r="HW484" s="223">
        <f t="shared" ca="1" si="1080"/>
        <v>-3.0744680466659308E-4</v>
      </c>
      <c r="HX484" s="223">
        <f t="shared" ca="1" si="1081"/>
        <v>2.9886657452824492E-4</v>
      </c>
      <c r="HY484" s="223">
        <f t="shared" ca="1" si="1082"/>
        <v>-2.8579111292321058E-4</v>
      </c>
      <c r="HZ484" s="223">
        <f t="shared" ca="1" si="1083"/>
        <v>2.6841708696472119E-4</v>
      </c>
      <c r="IA484" s="223">
        <f t="shared" ca="1" si="1084"/>
        <v>-2.470058181749487E-4</v>
      </c>
      <c r="IB484" s="223">
        <f t="shared" ca="1" si="1085"/>
        <v>2.2187935196616991E-4</v>
      </c>
      <c r="IC484" s="223">
        <f t="shared" ca="1" si="1086"/>
        <v>-1.9341561377797235E-4</v>
      </c>
      <c r="ID484" s="223">
        <f t="shared" ca="1" si="1087"/>
        <v>1.6204272472677511E-4</v>
      </c>
      <c r="IE484" s="223">
        <f t="shared" ca="1" si="1088"/>
        <v>-3.8116849981743449E-4</v>
      </c>
      <c r="IF484" s="223">
        <f t="shared" ca="1" si="1089"/>
        <v>9.2493662709377443E-5</v>
      </c>
      <c r="IG484" s="223">
        <f t="shared" ca="1" si="1090"/>
        <v>-5.53635723723334E-5</v>
      </c>
      <c r="IH484" s="223">
        <f t="shared" ca="1" si="1091"/>
        <v>1.7400762374252909E-5</v>
      </c>
      <c r="II484" s="223">
        <f t="shared" ca="1" si="1092"/>
        <v>2.0823771286575623E-5</v>
      </c>
      <c r="IJ484" s="223">
        <f t="shared" ca="1" si="1093"/>
        <v>-5.8735096044469225E-5</v>
      </c>
      <c r="IK484" s="223">
        <f t="shared" ca="1" si="1094"/>
        <v>9.5762990287074466E-5</v>
      </c>
      <c r="IL484" s="223">
        <f t="shared" ca="1" si="1095"/>
        <v>-1.3135052001929072E-4</v>
      </c>
      <c r="IM484" s="223">
        <f t="shared" ca="1" si="1096"/>
        <v>1.6496241566904643E-4</v>
      </c>
      <c r="IN484" s="223">
        <f t="shared" ca="1" si="1097"/>
        <v>-1.9609312303969602E-4</v>
      </c>
      <c r="IO484" s="223">
        <f t="shared" ca="1" si="1098"/>
        <v>2.2427440731581733E-4</v>
      </c>
      <c r="IP484" s="223">
        <f t="shared" ca="1" si="1099"/>
        <v>-2.4908239575073722E-4</v>
      </c>
      <c r="IQ484" s="223">
        <f t="shared" ca="1" si="1100"/>
        <v>2.7014395310702714E-4</v>
      </c>
      <c r="IR484" s="223">
        <f t="shared" ca="1" si="1101"/>
        <v>-2.8714229395788255E-4</v>
      </c>
      <c r="IS484" s="223">
        <f t="shared" ca="1" si="1102"/>
        <v>2.9982174743483839E-4</v>
      </c>
      <c r="IT484" s="223">
        <f t="shared" ca="1" si="1103"/>
        <v>-3.0799160275551539E-4</v>
      </c>
      <c r="IU484" s="223">
        <f t="shared" ca="1" si="1104"/>
        <v>3.1152897769136704E-4</v>
      </c>
      <c r="IV484" s="223">
        <f t="shared" ca="1" si="1105"/>
        <v>-3.1038066683076689E-4</v>
      </c>
      <c r="IW484" s="223">
        <f t="shared" ca="1" si="1106"/>
        <v>3.0456394183790361E-4</v>
      </c>
      <c r="IX484" s="223">
        <f t="shared" ca="1" si="1107"/>
        <v>-2.9416629167090434E-4</v>
      </c>
      <c r="IY484" s="223">
        <f t="shared" ca="1" si="1108"/>
        <v>2.7934410666642119E-4</v>
      </c>
      <c r="IZ484" s="223">
        <f t="shared" ca="1" si="1109"/>
        <v>-2.6032032628345726E-4</v>
      </c>
      <c r="JA484" s="223">
        <f t="shared" ca="1" si="1110"/>
        <v>2.3738108588637938E-4</v>
      </c>
      <c r="JB484" s="223">
        <f t="shared" ca="1" si="1111"/>
        <v>-2.1087141300262145E-4</v>
      </c>
    </row>
    <row r="485" spans="2:262">
      <c r="B485" s="230">
        <v>124</v>
      </c>
      <c r="C485" s="229">
        <f t="shared" si="1112"/>
        <v>2.4218750000000017E-3</v>
      </c>
      <c r="D485" s="226">
        <f t="shared" ca="1" si="855"/>
        <v>57.899527988828332</v>
      </c>
      <c r="E485" s="225">
        <f ca="1">DZ361</f>
        <v>-0.20047201117167202</v>
      </c>
      <c r="F485" s="224">
        <v>124</v>
      </c>
      <c r="G485" s="223">
        <f t="shared" ca="1" si="856"/>
        <v>1.6763420740277806E-4</v>
      </c>
      <c r="H485" s="223">
        <f t="shared" ca="1" si="857"/>
        <v>-1.3792499268032942E-4</v>
      </c>
      <c r="I485" s="223">
        <f t="shared" ca="1" si="858"/>
        <v>1.0688748488089861E-4</v>
      </c>
      <c r="J485" s="223">
        <f t="shared" ca="1" si="859"/>
        <v>-7.4820592171422187E-5</v>
      </c>
      <c r="K485" s="223">
        <f t="shared" ca="1" si="860"/>
        <v>4.2033136258238818E-5</v>
      </c>
      <c r="L485" s="223">
        <f t="shared" ca="1" si="861"/>
        <v>-8.8408782652384251E-6</v>
      </c>
      <c r="M485" s="223">
        <f t="shared" ca="1" si="862"/>
        <v>-2.4436522218371324E-5</v>
      </c>
      <c r="N485" s="223">
        <f t="shared" ca="1" si="863"/>
        <v>5.7478585634656269E-5</v>
      </c>
      <c r="O485" s="223">
        <f t="shared" ca="1" si="864"/>
        <v>-8.9967098850288429E-5</v>
      </c>
      <c r="P485" s="223">
        <f t="shared" ca="1" si="865"/>
        <v>1.2158917972297332E-4</v>
      </c>
      <c r="Q485" s="223">
        <f t="shared" ca="1" si="866"/>
        <v>-1.5204029032752031E-4</v>
      </c>
      <c r="R485" s="223">
        <f t="shared" ca="1" si="867"/>
        <v>1.8102716982253513E-4</v>
      </c>
      <c r="S485" s="223">
        <f t="shared" ca="1" si="868"/>
        <v>-2.0827065871264165E-4</v>
      </c>
      <c r="T485" s="223">
        <f t="shared" ca="1" si="869"/>
        <v>2.3350838730702218E-4</v>
      </c>
      <c r="U485" s="223">
        <f t="shared" ca="1" si="870"/>
        <v>-2.5649730248296712E-4</v>
      </c>
      <c r="V485" s="223">
        <f t="shared" ca="1" si="871"/>
        <v>2.7701600842031272E-4</v>
      </c>
      <c r="W485" s="223">
        <f t="shared" ca="1" si="872"/>
        <v>-2.9486689876421672E-4</v>
      </c>
      <c r="X485" s="223">
        <f t="shared" ca="1" si="873"/>
        <v>3.0987805968237799E-4</v>
      </c>
      <c r="Y485" s="223">
        <f t="shared" ca="1" si="874"/>
        <v>-3.2190492548921941E-4</v>
      </c>
      <c r="Z485" s="223">
        <f t="shared" ca="1" si="875"/>
        <v>3.3083167089246747E-4</v>
      </c>
      <c r="AA485" s="223">
        <f t="shared" ca="1" si="876"/>
        <v>-3.365723264540335E-4</v>
      </c>
      <c r="AB485" s="223">
        <f t="shared" ca="1" si="877"/>
        <v>3.3907160652269809E-4</v>
      </c>
      <c r="AC485" s="223">
        <f t="shared" ca="1" si="878"/>
        <v>-3.3830544166515433E-4</v>
      </c>
      <c r="AD485" s="223">
        <f t="shared" ca="1" si="879"/>
        <v>3.3428121046780857E-4</v>
      </c>
      <c r="AE485" s="223">
        <f t="shared" ca="1" si="880"/>
        <v>-3.2703766847696082E-4</v>
      </c>
      <c r="AF485" s="223">
        <f t="shared" ca="1" si="881"/>
        <v>3.1664457496170383E-4</v>
      </c>
      <c r="AG485" s="223">
        <f t="shared" ca="1" si="882"/>
        <v>-3.0320202109403518E-4</v>
      </c>
      <c r="AH485" s="223">
        <f t="shared" ca="1" si="883"/>
        <v>2.8683946601614424E-4</v>
      </c>
      <c r="AI485" s="223">
        <f t="shared" ca="1" si="884"/>
        <v>-2.6771449007811823E-4</v>
      </c>
      <c r="AJ485" s="223">
        <f t="shared" ca="1" si="885"/>
        <v>2.4601127725301013E-4</v>
      </c>
      <c r="AK485" s="223">
        <f t="shared" ca="1" si="886"/>
        <v>-2.2193884134451492E-4</v>
      </c>
      <c r="AL485" s="223">
        <f t="shared" ca="1" si="887"/>
        <v>1.9572901306975658E-4</v>
      </c>
      <c r="AM485" s="223">
        <f t="shared" ca="1" si="888"/>
        <v>-1.6763420740277391E-4</v>
      </c>
      <c r="AN485" s="223">
        <f t="shared" ca="1" si="889"/>
        <v>1.3792499268032741E-4</v>
      </c>
      <c r="AO485" s="223">
        <f t="shared" ca="1" si="890"/>
        <v>-1.0688748488089455E-4</v>
      </c>
      <c r="AP485" s="223">
        <f t="shared" ca="1" si="891"/>
        <v>7.4820592171420357E-5</v>
      </c>
      <c r="AQ485" s="223">
        <f t="shared" ca="1" si="892"/>
        <v>-4.2033136258234536E-5</v>
      </c>
      <c r="AR485" s="223">
        <f t="shared" ca="1" si="893"/>
        <v>8.8408782652371241E-6</v>
      </c>
      <c r="AS485" s="223">
        <f t="shared" ca="1" si="894"/>
        <v>2.443652221837501E-5</v>
      </c>
      <c r="AT485" s="223">
        <f t="shared" ca="1" si="895"/>
        <v>-5.7478585634657543E-5</v>
      </c>
      <c r="AU485" s="223">
        <f t="shared" ca="1" si="896"/>
        <v>8.996709885029198E-5</v>
      </c>
      <c r="AV485" s="223">
        <f t="shared" ca="1" si="897"/>
        <v>-1.2158917972297453E-4</v>
      </c>
      <c r="AW485" s="223">
        <f t="shared" ca="1" si="898"/>
        <v>1.5204029032751825E-4</v>
      </c>
      <c r="AX485" s="223">
        <f t="shared" ca="1" si="899"/>
        <v>-1.8102716982253925E-4</v>
      </c>
      <c r="AY485" s="223">
        <f t="shared" ca="1" si="900"/>
        <v>2.082706587126436E-4</v>
      </c>
      <c r="AZ485" s="223">
        <f t="shared" ca="1" si="901"/>
        <v>-2.3350838730702228E-4</v>
      </c>
      <c r="BA485" s="223">
        <f t="shared" ca="1" si="902"/>
        <v>2.564973024829656E-4</v>
      </c>
      <c r="BB485" s="223">
        <f t="shared" ca="1" si="903"/>
        <v>-2.7701600842031554E-4</v>
      </c>
      <c r="BC485" s="223">
        <f t="shared" ca="1" si="904"/>
        <v>2.9486689876421796E-4</v>
      </c>
      <c r="BD485" s="223">
        <f t="shared" ca="1" si="905"/>
        <v>-3.0987805968237805E-4</v>
      </c>
      <c r="BE485" s="223">
        <f t="shared" ca="1" si="906"/>
        <v>3.2190492548922174E-4</v>
      </c>
      <c r="BF485" s="223">
        <f t="shared" ca="1" si="907"/>
        <v>-3.308316708924686E-4</v>
      </c>
      <c r="BG485" s="223">
        <f t="shared" ca="1" si="908"/>
        <v>3.3657232645403382E-4</v>
      </c>
      <c r="BH485" s="223">
        <f t="shared" ca="1" si="909"/>
        <v>-3.3907160652269804E-4</v>
      </c>
      <c r="BI485" s="223">
        <f t="shared" ca="1" si="910"/>
        <v>3.3830544166515378E-4</v>
      </c>
      <c r="BJ485" s="223">
        <f t="shared" ca="1" si="911"/>
        <v>-3.3428121046780813E-4</v>
      </c>
      <c r="BK485" s="223">
        <f t="shared" ca="1" si="912"/>
        <v>3.2703766847696017E-4</v>
      </c>
      <c r="BL485" s="223">
        <f t="shared" ca="1" si="913"/>
        <v>-3.1664457496170459E-4</v>
      </c>
      <c r="BM485" s="223">
        <f t="shared" ca="1" si="914"/>
        <v>3.0320202109403193E-4</v>
      </c>
      <c r="BN485" s="223">
        <f t="shared" ca="1" si="915"/>
        <v>-2.8683946601614293E-4</v>
      </c>
      <c r="BO485" s="223">
        <f t="shared" ca="1" si="916"/>
        <v>2.6771449007811671E-4</v>
      </c>
      <c r="BP485" s="223">
        <f t="shared" ca="1" si="917"/>
        <v>-2.460112772530117E-4</v>
      </c>
      <c r="BQ485" s="223">
        <f t="shared" ca="1" si="918"/>
        <v>2.2193884134450939E-4</v>
      </c>
      <c r="BR485" s="223">
        <f t="shared" ca="1" si="919"/>
        <v>-1.9572901306975454E-4</v>
      </c>
      <c r="BS485" s="223">
        <f t="shared" ca="1" si="920"/>
        <v>1.6763420740277594E-4</v>
      </c>
      <c r="BT485" s="223">
        <f t="shared" ca="1" si="921"/>
        <v>-1.3792499268032075E-4</v>
      </c>
      <c r="BU485" s="223">
        <f t="shared" ca="1" si="922"/>
        <v>1.068874848808922E-4</v>
      </c>
      <c r="BV485" s="223">
        <f t="shared" ca="1" si="923"/>
        <v>-7.4820592171417904E-5</v>
      </c>
      <c r="BW485" s="223">
        <f t="shared" ca="1" si="924"/>
        <v>4.203313625823684E-5</v>
      </c>
      <c r="BX485" s="223">
        <f t="shared" ca="1" si="925"/>
        <v>-8.8408782652298057E-6</v>
      </c>
      <c r="BY485" s="223">
        <f t="shared" ca="1" si="926"/>
        <v>-2.4436522218377504E-5</v>
      </c>
      <c r="BZ485" s="223">
        <f t="shared" ca="1" si="927"/>
        <v>5.747858563466001E-5</v>
      </c>
      <c r="CA485" s="223">
        <f t="shared" ca="1" si="928"/>
        <v>-8.996709885028973E-5</v>
      </c>
      <c r="CB485" s="223">
        <f t="shared" ca="1" si="929"/>
        <v>1.2158917972298136E-4</v>
      </c>
      <c r="CC485" s="223">
        <f t="shared" ca="1" si="930"/>
        <v>-1.5204029032752476E-4</v>
      </c>
      <c r="CD485" s="223">
        <f t="shared" ca="1" si="931"/>
        <v>1.8102716982253733E-4</v>
      </c>
      <c r="CE485" s="223">
        <f t="shared" ca="1" si="932"/>
        <v>-2.0827065871264173E-4</v>
      </c>
      <c r="CF485" s="223">
        <f t="shared" ca="1" si="933"/>
        <v>2.3350838730702754E-4</v>
      </c>
      <c r="CG485" s="223">
        <f t="shared" ca="1" si="934"/>
        <v>-2.5649730248297043E-4</v>
      </c>
      <c r="CH485" s="223">
        <f t="shared" ca="1" si="935"/>
        <v>2.7701600842031424E-4</v>
      </c>
      <c r="CI485" s="223">
        <f t="shared" ca="1" si="936"/>
        <v>-2.9486689876422154E-4</v>
      </c>
      <c r="CJ485" s="223">
        <f t="shared" ca="1" si="937"/>
        <v>3.0987805968238098E-4</v>
      </c>
      <c r="CK485" s="223">
        <f t="shared" ca="1" si="938"/>
        <v>-3.2190492548922099E-4</v>
      </c>
      <c r="CL485" s="223">
        <f t="shared" ca="1" si="939"/>
        <v>3.3083167089246806E-4</v>
      </c>
      <c r="CM485" s="223">
        <f t="shared" ca="1" si="940"/>
        <v>-3.3657232645403475E-4</v>
      </c>
      <c r="CN485" s="223">
        <f t="shared" ca="1" si="941"/>
        <v>3.3907160652269798E-4</v>
      </c>
      <c r="CO485" s="223">
        <f t="shared" ca="1" si="942"/>
        <v>-3.38305441665154E-4</v>
      </c>
      <c r="CP485" s="223">
        <f t="shared" ca="1" si="943"/>
        <v>3.3428121046780689E-4</v>
      </c>
      <c r="CQ485" s="223">
        <f t="shared" ca="1" si="944"/>
        <v>-3.2703766847696082E-4</v>
      </c>
      <c r="CR485" s="223">
        <f t="shared" ca="1" si="945"/>
        <v>3.1664457496170199E-4</v>
      </c>
      <c r="CS485" s="223">
        <f t="shared" ca="1" si="946"/>
        <v>-3.0320202109402868E-4</v>
      </c>
      <c r="CT485" s="223">
        <f t="shared" ca="1" si="947"/>
        <v>2.8683946601614418E-4</v>
      </c>
      <c r="CU485" s="223">
        <f t="shared" ca="1" si="948"/>
        <v>-2.6771449007811216E-4</v>
      </c>
      <c r="CV485" s="223">
        <f t="shared" ca="1" si="949"/>
        <v>2.4601127725301333E-4</v>
      </c>
      <c r="CW485" s="223">
        <f t="shared" ca="1" si="950"/>
        <v>-2.2193884134451115E-4</v>
      </c>
      <c r="CX485" s="223">
        <f t="shared" ca="1" si="951"/>
        <v>1.9572901306974855E-4</v>
      </c>
      <c r="CY485" s="223">
        <f t="shared" ca="1" si="952"/>
        <v>-1.6763420740277795E-4</v>
      </c>
      <c r="CZ485" s="223">
        <f t="shared" ca="1" si="953"/>
        <v>1.3792499268032289E-4</v>
      </c>
      <c r="DA485" s="223">
        <f t="shared" ca="1" si="954"/>
        <v>-1.0688748488088526E-4</v>
      </c>
      <c r="DB485" s="223">
        <f t="shared" ca="1" si="955"/>
        <v>7.4820592171420208E-5</v>
      </c>
      <c r="DC485" s="223">
        <f t="shared" ca="1" si="956"/>
        <v>-4.2033136258229603E-5</v>
      </c>
      <c r="DD485" s="223">
        <f t="shared" ca="1" si="957"/>
        <v>8.8408782652224602E-6</v>
      </c>
      <c r="DE485" s="223">
        <f t="shared" ca="1" si="958"/>
        <v>2.44365222183752E-5</v>
      </c>
      <c r="DF485" s="223">
        <f t="shared" ca="1" si="959"/>
        <v>-5.747858563466722E-5</v>
      </c>
      <c r="DG485" s="223">
        <f t="shared" ca="1" si="960"/>
        <v>8.9967098850287535E-5</v>
      </c>
      <c r="DH485" s="223">
        <f t="shared" ca="1" si="961"/>
        <v>-1.2158917972297919E-4</v>
      </c>
      <c r="DI485" s="223">
        <f t="shared" ca="1" si="962"/>
        <v>1.5204029032753132E-4</v>
      </c>
      <c r="DJ485" s="223">
        <f t="shared" ca="1" si="963"/>
        <v>-1.8102716982253532E-4</v>
      </c>
      <c r="DK485" s="223">
        <f t="shared" ca="1" si="964"/>
        <v>2.0827065871264751E-4</v>
      </c>
      <c r="DL485" s="223">
        <f t="shared" ca="1" si="965"/>
        <v>-2.3350838730703288E-4</v>
      </c>
      <c r="DM485" s="223">
        <f t="shared" ca="1" si="966"/>
        <v>2.5649730248296886E-4</v>
      </c>
      <c r="DN485" s="223">
        <f t="shared" ca="1" si="967"/>
        <v>-2.7701600842031847E-4</v>
      </c>
      <c r="DO485" s="223">
        <f t="shared" ca="1" si="968"/>
        <v>2.9486689876422517E-4</v>
      </c>
      <c r="DP485" s="223">
        <f t="shared" ca="1" si="969"/>
        <v>-3.0987805968238005E-4</v>
      </c>
      <c r="DQ485" s="223">
        <f t="shared" ca="1" si="970"/>
        <v>3.2190492548922332E-4</v>
      </c>
      <c r="DR485" s="223">
        <f t="shared" ca="1" si="971"/>
        <v>-3.3083167089246757E-4</v>
      </c>
      <c r="DS485" s="223">
        <f t="shared" ca="1" si="972"/>
        <v>3.3657232645403442E-4</v>
      </c>
      <c r="DT485" s="223">
        <f t="shared" ca="1" si="973"/>
        <v>-3.3907160652269842E-4</v>
      </c>
      <c r="DU485" s="223">
        <f t="shared" ca="1" si="974"/>
        <v>3.3830544166515416E-4</v>
      </c>
      <c r="DV485" s="223">
        <f t="shared" ca="1" si="975"/>
        <v>-3.3428121046780732E-4</v>
      </c>
      <c r="DW485" s="223">
        <f t="shared" ca="1" si="976"/>
        <v>3.2703766847695632E-4</v>
      </c>
      <c r="DX485" s="223">
        <f t="shared" ca="1" si="977"/>
        <v>-3.1664457496170285E-4</v>
      </c>
      <c r="DY485" s="223">
        <f t="shared" ca="1" si="978"/>
        <v>3.0320202109402966E-4</v>
      </c>
      <c r="DZ485" s="223">
        <f t="shared" ca="1" si="979"/>
        <v>-2.8683946601614537E-4</v>
      </c>
      <c r="EA485" s="223">
        <f t="shared" ca="1" si="980"/>
        <v>2.6771449007811362E-4</v>
      </c>
      <c r="EB485" s="223">
        <f t="shared" ca="1" si="981"/>
        <v>-2.4601127725300167E-4</v>
      </c>
      <c r="EC485" s="223">
        <f t="shared" ca="1" si="982"/>
        <v>2.2193884134451291E-4</v>
      </c>
      <c r="ED485" s="223">
        <f t="shared" ca="1" si="983"/>
        <v>-1.9572901306975048E-4</v>
      </c>
      <c r="EE485" s="223">
        <f t="shared" ca="1" si="984"/>
        <v>1.6763420740276321E-4</v>
      </c>
      <c r="EF485" s="223">
        <f t="shared" ca="1" si="985"/>
        <v>-1.37924992680325E-4</v>
      </c>
      <c r="EG485" s="223">
        <f t="shared" ca="1" si="986"/>
        <v>1.0688748488088746E-4</v>
      </c>
      <c r="EH485" s="223">
        <f t="shared" ca="1" si="987"/>
        <v>-7.4820592171403674E-5</v>
      </c>
      <c r="EI485" s="223">
        <f t="shared" ca="1" si="988"/>
        <v>4.2033136258231907E-5</v>
      </c>
      <c r="EJ485" s="223">
        <f t="shared" ca="1" si="989"/>
        <v>-8.8408782652248184E-6</v>
      </c>
      <c r="EK485" s="223">
        <f t="shared" ca="1" si="990"/>
        <v>-2.4436522218372896E-5</v>
      </c>
      <c r="EL485" s="223">
        <f t="shared" ca="1" si="991"/>
        <v>5.7478585634664943E-5</v>
      </c>
      <c r="EM485" s="223">
        <f t="shared" ca="1" si="992"/>
        <v>-8.9967098850303852E-5</v>
      </c>
      <c r="EN485" s="223">
        <f t="shared" ca="1" si="993"/>
        <v>1.2158917972297701E-4</v>
      </c>
      <c r="EO485" s="223">
        <f t="shared" ca="1" si="994"/>
        <v>-1.5204029032752923E-4</v>
      </c>
      <c r="EP485" s="223">
        <f t="shared" ca="1" si="995"/>
        <v>1.8102716982254966E-4</v>
      </c>
      <c r="EQ485" s="223">
        <f t="shared" ca="1" si="996"/>
        <v>-2.0827065871264566E-4</v>
      </c>
      <c r="ER485" s="223">
        <f t="shared" ca="1" si="997"/>
        <v>2.3350838730703117E-4</v>
      </c>
      <c r="ES485" s="223">
        <f t="shared" ca="1" si="998"/>
        <v>-2.5649730248296734E-4</v>
      </c>
      <c r="ET485" s="223">
        <f t="shared" ca="1" si="999"/>
        <v>2.7701600842031712E-4</v>
      </c>
      <c r="EU485" s="223">
        <f t="shared" ca="1" si="1000"/>
        <v>-2.9486689876422403E-4</v>
      </c>
      <c r="EV485" s="223">
        <f t="shared" ca="1" si="1001"/>
        <v>3.0987805968237913E-4</v>
      </c>
      <c r="EW485" s="223">
        <f t="shared" ca="1" si="1002"/>
        <v>-3.2190492548922256E-4</v>
      </c>
      <c r="EX485" s="223">
        <f t="shared" ca="1" si="1003"/>
        <v>3.3083167089247132E-4</v>
      </c>
      <c r="EY485" s="223">
        <f t="shared" ca="1" si="1004"/>
        <v>-3.3657232645403415E-4</v>
      </c>
      <c r="EZ485" s="223">
        <f t="shared" ca="1" si="1005"/>
        <v>3.3907160652269836E-4</v>
      </c>
      <c r="FA485" s="223">
        <f t="shared" ca="1" si="1006"/>
        <v>-3.3830544166515292E-4</v>
      </c>
      <c r="FB485" s="223">
        <f t="shared" ca="1" si="1007"/>
        <v>3.342812104678077E-4</v>
      </c>
      <c r="FC485" s="223">
        <f t="shared" ca="1" si="1008"/>
        <v>-3.2703766847695691E-4</v>
      </c>
      <c r="FD485" s="223">
        <f t="shared" ca="1" si="1009"/>
        <v>3.1664457496170361E-4</v>
      </c>
      <c r="FE485" s="223">
        <f t="shared" ca="1" si="1010"/>
        <v>-3.0320202109403074E-4</v>
      </c>
      <c r="FF485" s="223">
        <f t="shared" ca="1" si="1011"/>
        <v>2.8683946601613632E-4</v>
      </c>
      <c r="FG485" s="223">
        <f t="shared" ca="1" si="1012"/>
        <v>-2.6771449007811503E-4</v>
      </c>
      <c r="FH485" s="223">
        <f t="shared" ca="1" si="1013"/>
        <v>2.4601127725300324E-4</v>
      </c>
      <c r="FI485" s="223">
        <f t="shared" ca="1" si="1014"/>
        <v>-2.2193884134450007E-4</v>
      </c>
      <c r="FJ485" s="223">
        <f t="shared" ca="1" si="1015"/>
        <v>1.9572901306975238E-4</v>
      </c>
      <c r="FK485" s="223">
        <f t="shared" ca="1" si="1016"/>
        <v>-1.6763420740276524E-4</v>
      </c>
      <c r="FL485" s="223">
        <f t="shared" ca="1" si="1017"/>
        <v>1.3792499268030952E-4</v>
      </c>
      <c r="FM485" s="223">
        <f t="shared" ca="1" si="1018"/>
        <v>-1.0688748488088968E-4</v>
      </c>
      <c r="FN485" s="223">
        <f t="shared" ca="1" si="1019"/>
        <v>7.482059217140591E-5</v>
      </c>
      <c r="FO485" s="223">
        <f t="shared" ca="1" si="1020"/>
        <v>-4.2033136258234211E-5</v>
      </c>
      <c r="FP485" s="223">
        <f t="shared" ca="1" si="1021"/>
        <v>8.8408782652271494E-6</v>
      </c>
      <c r="FQ485" s="223">
        <f t="shared" ca="1" si="1022"/>
        <v>2.4436522218389809E-5</v>
      </c>
      <c r="FR485" s="223">
        <f t="shared" ca="1" si="1023"/>
        <v>-5.7478585634662612E-5</v>
      </c>
      <c r="FS485" s="223">
        <f t="shared" ca="1" si="1024"/>
        <v>8.9967098850283008E-5</v>
      </c>
      <c r="FT485" s="223">
        <f t="shared" ca="1" si="1025"/>
        <v>-1.2158917972299283E-4</v>
      </c>
      <c r="FU485" s="223">
        <f t="shared" ca="1" si="1026"/>
        <v>1.520402903275272E-4</v>
      </c>
      <c r="FV485" s="223">
        <f t="shared" ca="1" si="1027"/>
        <v>-1.8102716982253136E-4</v>
      </c>
      <c r="FW485" s="223">
        <f t="shared" ca="1" si="1028"/>
        <v>2.0827065871265905E-4</v>
      </c>
      <c r="FX485" s="223">
        <f t="shared" ca="1" si="1029"/>
        <v>-2.3350838730702949E-4</v>
      </c>
      <c r="FY485" s="223">
        <f t="shared" ca="1" si="1030"/>
        <v>2.5649730248296582E-4</v>
      </c>
      <c r="FZ485" s="223">
        <f t="shared" ca="1" si="1031"/>
        <v>-2.7701600842032687E-4</v>
      </c>
      <c r="GA485" s="223">
        <f t="shared" ca="1" si="1032"/>
        <v>2.9486689876422284E-4</v>
      </c>
      <c r="GB485" s="223">
        <f t="shared" ca="1" si="1033"/>
        <v>-3.0987805968237816E-4</v>
      </c>
      <c r="GC485" s="223">
        <f t="shared" ca="1" si="1034"/>
        <v>3.2190492548922792E-4</v>
      </c>
      <c r="GD485" s="223">
        <f t="shared" ca="1" si="1035"/>
        <v>-3.3083167089247077E-4</v>
      </c>
      <c r="GE485" s="223">
        <f t="shared" ca="1" si="1036"/>
        <v>3.3657232645403382E-4</v>
      </c>
      <c r="GF485" s="223">
        <f t="shared" ca="1" si="1037"/>
        <v>-3.390716065226988E-4</v>
      </c>
      <c r="GG485" s="223">
        <f t="shared" ca="1" si="1038"/>
        <v>3.3830544166515313E-4</v>
      </c>
      <c r="GH485" s="223">
        <f t="shared" ca="1" si="1039"/>
        <v>-3.3428121046780808E-4</v>
      </c>
      <c r="GI485" s="223">
        <f t="shared" ca="1" si="1040"/>
        <v>3.2703766847695241E-4</v>
      </c>
      <c r="GJ485" s="223">
        <f t="shared" ca="1" si="1041"/>
        <v>-3.166445749616976E-4</v>
      </c>
      <c r="GK485" s="223">
        <f t="shared" ca="1" si="1042"/>
        <v>3.0320202109403177E-4</v>
      </c>
      <c r="GL485" s="223">
        <f t="shared" ca="1" si="1043"/>
        <v>-2.8683946601614787E-4</v>
      </c>
      <c r="GM485" s="223">
        <f t="shared" ca="1" si="1044"/>
        <v>2.6771449007810462E-4</v>
      </c>
      <c r="GN485" s="223">
        <f t="shared" ca="1" si="1045"/>
        <v>-2.4601127725300487E-4</v>
      </c>
      <c r="GO485" s="223">
        <f t="shared" ca="1" si="1046"/>
        <v>2.2193884134451644E-4</v>
      </c>
      <c r="GP485" s="223">
        <f t="shared" ca="1" si="1047"/>
        <v>-1.9572901306973852E-4</v>
      </c>
      <c r="GQ485" s="223">
        <f t="shared" ca="1" si="1048"/>
        <v>1.6763420740276727E-4</v>
      </c>
      <c r="GR485" s="223">
        <f t="shared" ca="1" si="1049"/>
        <v>-1.3792499268032923E-4</v>
      </c>
      <c r="GS485" s="223">
        <f t="shared" ca="1" si="1050"/>
        <v>1.0688748488087359E-4</v>
      </c>
      <c r="GT485" s="223">
        <f t="shared" ca="1" si="1051"/>
        <v>-7.4820592171408174E-5</v>
      </c>
      <c r="GU485" s="223">
        <f t="shared" ca="1" si="1052"/>
        <v>4.2033136258236542E-5</v>
      </c>
      <c r="GV485" s="223">
        <f t="shared" ca="1" si="1053"/>
        <v>-8.8408782652102088E-6</v>
      </c>
      <c r="GW485" s="223">
        <f t="shared" ca="1" si="1054"/>
        <v>-2.4436522218387451E-5</v>
      </c>
      <c r="GX485" s="223">
        <f t="shared" ca="1" si="1055"/>
        <v>5.7478585634660362E-5</v>
      </c>
      <c r="GY485" s="223">
        <f t="shared" ca="1" si="1056"/>
        <v>-8.9967098850317947E-5</v>
      </c>
      <c r="GZ485" s="223">
        <f t="shared" ca="1" si="1057"/>
        <v>1.2158917972299067E-4</v>
      </c>
      <c r="HA485" s="223">
        <f t="shared" ca="1" si="1058"/>
        <v>-1.5204029032752508E-4</v>
      </c>
      <c r="HB485" s="223">
        <f t="shared" ca="1" si="1059"/>
        <v>1.8102716982256199E-4</v>
      </c>
      <c r="HC485" s="223">
        <f t="shared" ca="1" si="1060"/>
        <v>-2.0827065871265721E-4</v>
      </c>
      <c r="HD485" s="223">
        <f t="shared" ca="1" si="1061"/>
        <v>2.3350838730702779E-4</v>
      </c>
      <c r="HE485" s="223">
        <f t="shared" ca="1" si="1062"/>
        <v>-2.564973024829643E-4</v>
      </c>
      <c r="HF485" s="223">
        <f t="shared" ca="1" si="1063"/>
        <v>2.7701600842032552E-4</v>
      </c>
      <c r="HG485" s="223">
        <f t="shared" ca="1" si="1064"/>
        <v>-2.9486689876422176E-4</v>
      </c>
      <c r="HH485" s="223">
        <f t="shared" ca="1" si="1065"/>
        <v>3.0987805968237723E-4</v>
      </c>
      <c r="HI485" s="223">
        <f t="shared" ca="1" si="1066"/>
        <v>-3.2190492548922717E-4</v>
      </c>
      <c r="HJ485" s="223">
        <f t="shared" ca="1" si="1067"/>
        <v>3.3083167089247023E-4</v>
      </c>
      <c r="HK485" s="223">
        <f t="shared" ca="1" si="1068"/>
        <v>-3.3657232645403355E-4</v>
      </c>
      <c r="HL485" s="223">
        <f t="shared" ca="1" si="1069"/>
        <v>3.3907160652269874E-4</v>
      </c>
      <c r="HM485" s="223">
        <f t="shared" ca="1" si="1070"/>
        <v>-3.3830544166515324E-4</v>
      </c>
      <c r="HN485" s="223">
        <f t="shared" ca="1" si="1071"/>
        <v>3.3428121046780846E-4</v>
      </c>
      <c r="HO485" s="223">
        <f t="shared" ca="1" si="1072"/>
        <v>-3.2703766847695301E-4</v>
      </c>
      <c r="HP485" s="223">
        <f t="shared" ca="1" si="1073"/>
        <v>3.1664457496169841E-4</v>
      </c>
      <c r="HQ485" s="223">
        <f t="shared" ca="1" si="1074"/>
        <v>-3.032020210940328E-4</v>
      </c>
      <c r="HR485" s="223">
        <f t="shared" ca="1" si="1075"/>
        <v>2.8683946601612857E-4</v>
      </c>
      <c r="HS485" s="223">
        <f t="shared" ca="1" si="1076"/>
        <v>-2.6771449007810609E-4</v>
      </c>
      <c r="HT485" s="223">
        <f t="shared" ca="1" si="1077"/>
        <v>2.4601127725300644E-4</v>
      </c>
      <c r="HU485" s="223">
        <f t="shared" ca="1" si="1078"/>
        <v>-2.2193884134448903E-4</v>
      </c>
      <c r="HV485" s="223">
        <f t="shared" ca="1" si="1079"/>
        <v>1.9572901306974042E-4</v>
      </c>
      <c r="HW485" s="223">
        <f t="shared" ca="1" si="1080"/>
        <v>-1.6763420740276928E-4</v>
      </c>
      <c r="HX485" s="223">
        <f t="shared" ca="1" si="1081"/>
        <v>1.3792499268029619E-4</v>
      </c>
      <c r="HY485" s="223">
        <f t="shared" ca="1" si="1082"/>
        <v>-1.0688748488087577E-4</v>
      </c>
      <c r="HZ485" s="223">
        <f t="shared" ca="1" si="1083"/>
        <v>7.4820592171410491E-5</v>
      </c>
      <c r="IA485" s="223">
        <f t="shared" ca="1" si="1084"/>
        <v>-4.2033136258238845E-5</v>
      </c>
      <c r="IB485" s="223">
        <f t="shared" ca="1" si="1085"/>
        <v>8.8408782652125398E-6</v>
      </c>
      <c r="IC485" s="223">
        <f t="shared" ca="1" si="1086"/>
        <v>2.4436522218385147E-5</v>
      </c>
      <c r="ID485" s="223">
        <f t="shared" ca="1" si="1087"/>
        <v>-5.7478585634658085E-5</v>
      </c>
      <c r="IE485" s="223">
        <f t="shared" ca="1" si="1088"/>
        <v>-1.513214883782609E-4</v>
      </c>
      <c r="IF485" s="223">
        <f t="shared" ca="1" si="1089"/>
        <v>-1.215891797229885E-4</v>
      </c>
      <c r="IG485" s="223">
        <f t="shared" ca="1" si="1090"/>
        <v>1.5204029032752297E-4</v>
      </c>
      <c r="IH485" s="223">
        <f t="shared" ca="1" si="1091"/>
        <v>-1.8102716982256007E-4</v>
      </c>
      <c r="II485" s="223">
        <f t="shared" ca="1" si="1092"/>
        <v>2.0827065871265539E-4</v>
      </c>
      <c r="IJ485" s="223">
        <f t="shared" ca="1" si="1093"/>
        <v>-2.3350838730702611E-4</v>
      </c>
      <c r="IK485" s="223">
        <f t="shared" ca="1" si="1094"/>
        <v>2.5649730248298799E-4</v>
      </c>
      <c r="IL485" s="223">
        <f t="shared" ca="1" si="1095"/>
        <v>-2.7701600842032422E-4</v>
      </c>
      <c r="IM485" s="223">
        <f t="shared" ca="1" si="1096"/>
        <v>2.9486689876422056E-4</v>
      </c>
      <c r="IN485" s="223">
        <f t="shared" ca="1" si="1097"/>
        <v>-3.0987805968239193E-4</v>
      </c>
      <c r="IO485" s="223">
        <f t="shared" ca="1" si="1098"/>
        <v>3.2190492548922646E-4</v>
      </c>
      <c r="IP485" s="223">
        <f t="shared" ca="1" si="1099"/>
        <v>-3.308316708924698E-4</v>
      </c>
      <c r="IQ485" s="223">
        <f t="shared" ca="1" si="1100"/>
        <v>3.3657232645403805E-4</v>
      </c>
      <c r="IR485" s="223">
        <f t="shared" ca="1" si="1101"/>
        <v>-3.3907160652269864E-4</v>
      </c>
      <c r="IS485" s="223">
        <f t="shared" ca="1" si="1102"/>
        <v>3.3830544166515346E-4</v>
      </c>
      <c r="IT485" s="223">
        <f t="shared" ca="1" si="1103"/>
        <v>-3.3428121046780884E-4</v>
      </c>
      <c r="IU485" s="223">
        <f t="shared" ca="1" si="1104"/>
        <v>3.2703766847695366E-4</v>
      </c>
      <c r="IV485" s="223">
        <f t="shared" ca="1" si="1105"/>
        <v>-3.1664457496169928E-4</v>
      </c>
      <c r="IW485" s="223">
        <f t="shared" ca="1" si="1106"/>
        <v>3.0320202109403388E-4</v>
      </c>
      <c r="IX485" s="223">
        <f t="shared" ca="1" si="1107"/>
        <v>-2.8683946601612982E-4</v>
      </c>
      <c r="IY485" s="223">
        <f t="shared" ca="1" si="1108"/>
        <v>2.677144900781075E-4</v>
      </c>
      <c r="IZ485" s="223">
        <f t="shared" ca="1" si="1109"/>
        <v>-2.4601127725300801E-4</v>
      </c>
      <c r="JA485" s="223">
        <f t="shared" ca="1" si="1110"/>
        <v>2.219388413444908E-4</v>
      </c>
      <c r="JB485" s="223">
        <f t="shared" ca="1" si="1111"/>
        <v>-1.9572901306974232E-4</v>
      </c>
    </row>
    <row r="486" spans="2:262">
      <c r="B486" s="230">
        <v>125</v>
      </c>
      <c r="C486" s="229">
        <f t="shared" si="1112"/>
        <v>2.4414062500000017E-3</v>
      </c>
      <c r="D486" s="226">
        <f t="shared" ca="1" si="855"/>
        <v>57.902594756170799</v>
      </c>
      <c r="E486" s="225">
        <f ca="1">EA361</f>
        <v>-0.1974052438292033</v>
      </c>
      <c r="F486" s="224">
        <v>125</v>
      </c>
      <c r="G486" s="223">
        <f t="shared" ca="1" si="856"/>
        <v>1.9134644242604554E-4</v>
      </c>
      <c r="H486" s="223">
        <f t="shared" ca="1" si="857"/>
        <v>-1.7314463584292331E-4</v>
      </c>
      <c r="I486" s="223">
        <f t="shared" ca="1" si="858"/>
        <v>1.5400454347646361E-4</v>
      </c>
      <c r="J486" s="223">
        <f t="shared" ca="1" si="859"/>
        <v>-1.3402988714554756E-4</v>
      </c>
      <c r="K486" s="223">
        <f t="shared" ca="1" si="860"/>
        <v>1.133289112434893E-4</v>
      </c>
      <c r="L486" s="223">
        <f t="shared" ca="1" si="861"/>
        <v>-9.201379615228932E-5</v>
      </c>
      <c r="M486" s="223">
        <f t="shared" ca="1" si="862"/>
        <v>7.0200050327423244E-5</v>
      </c>
      <c r="N486" s="223">
        <f t="shared" ca="1" si="863"/>
        <v>-4.8005884347516602E-5</v>
      </c>
      <c r="O486" s="223">
        <f t="shared" ca="1" si="864"/>
        <v>2.5551570320975193E-5</v>
      </c>
      <c r="P486" s="223">
        <f t="shared" ca="1" si="865"/>
        <v>-2.9587901210093991E-6</v>
      </c>
      <c r="Q486" s="223">
        <f t="shared" ca="1" si="866"/>
        <v>-1.9650024018979449E-5</v>
      </c>
      <c r="R486" s="223">
        <f t="shared" ca="1" si="867"/>
        <v>4.215235297627882E-5</v>
      </c>
      <c r="S486" s="223">
        <f t="shared" ca="1" si="868"/>
        <v>-6.4426254680611625E-5</v>
      </c>
      <c r="T486" s="223">
        <f t="shared" ca="1" si="869"/>
        <v>8.6351024928768536E-5</v>
      </c>
      <c r="U486" s="223">
        <f t="shared" ca="1" si="870"/>
        <v>-1.0780785149115956E-4</v>
      </c>
      <c r="V486" s="223">
        <f t="shared" ca="1" si="871"/>
        <v>1.2868045796556325E-4</v>
      </c>
      <c r="W486" s="223">
        <f t="shared" ca="1" si="872"/>
        <v>-1.4885573388903964E-4</v>
      </c>
      <c r="X486" s="223">
        <f t="shared" ca="1" si="873"/>
        <v>1.6822434769332251E-4</v>
      </c>
      <c r="Y486" s="223">
        <f t="shared" ca="1" si="874"/>
        <v>-1.8668133918205528E-4</v>
      </c>
      <c r="Z486" s="223">
        <f t="shared" ca="1" si="875"/>
        <v>2.0412668831920193E-4</v>
      </c>
      <c r="AA486" s="223">
        <f t="shared" ca="1" si="876"/>
        <v>-2.2046585724627417E-4</v>
      </c>
      <c r="AB486" s="223">
        <f t="shared" ca="1" si="877"/>
        <v>2.3561030259119098E-4</v>
      </c>
      <c r="AC486" s="223">
        <f t="shared" ca="1" si="878"/>
        <v>-2.4947795529247209E-4</v>
      </c>
      <c r="AD486" s="223">
        <f t="shared" ca="1" si="879"/>
        <v>2.6199366533859734E-4</v>
      </c>
      <c r="AE486" s="223">
        <f t="shared" ca="1" si="880"/>
        <v>-2.7308960901243761E-4</v>
      </c>
      <c r="AF486" s="223">
        <f t="shared" ca="1" si="881"/>
        <v>2.8270565643384029E-4</v>
      </c>
      <c r="AG486" s="223">
        <f t="shared" ca="1" si="882"/>
        <v>-2.9078969740866766E-4</v>
      </c>
      <c r="AH486" s="223">
        <f t="shared" ca="1" si="883"/>
        <v>2.972979238184579E-4</v>
      </c>
      <c r="AI486" s="223">
        <f t="shared" ca="1" si="884"/>
        <v>-3.021950670204048E-4</v>
      </c>
      <c r="AJ486" s="223">
        <f t="shared" ca="1" si="885"/>
        <v>3.0545458897119574E-4</v>
      </c>
      <c r="AK486" s="223">
        <f t="shared" ca="1" si="886"/>
        <v>-3.0705882603896561E-4</v>
      </c>
      <c r="AL486" s="223">
        <f t="shared" ca="1" si="887"/>
        <v>3.0699908472404963E-4</v>
      </c>
      <c r="AM486" s="223">
        <f t="shared" ca="1" si="888"/>
        <v>-3.0527568876980885E-4</v>
      </c>
      <c r="AN486" s="223">
        <f t="shared" ca="1" si="889"/>
        <v>3.0189797740823982E-4</v>
      </c>
      <c r="AO486" s="223">
        <f t="shared" ca="1" si="890"/>
        <v>-2.9688425474986316E-4</v>
      </c>
      <c r="AP486" s="223">
        <f t="shared" ca="1" si="891"/>
        <v>2.9026169059216732E-4</v>
      </c>
      <c r="AQ486" s="223">
        <f t="shared" ca="1" si="892"/>
        <v>-2.820661731841191E-4</v>
      </c>
      <c r="AR486" s="223">
        <f t="shared" ca="1" si="893"/>
        <v>2.7234211474463585E-4</v>
      </c>
      <c r="AS486" s="223">
        <f t="shared" ca="1" si="894"/>
        <v>-2.6114221078891525E-4</v>
      </c>
      <c r="AT486" s="223">
        <f t="shared" ca="1" si="895"/>
        <v>2.485271545668841E-4</v>
      </c>
      <c r="AU486" s="223">
        <f t="shared" ca="1" si="896"/>
        <v>-2.3456530816121402E-4</v>
      </c>
      <c r="AV486" s="223">
        <f t="shared" ca="1" si="897"/>
        <v>2.1933233202726284E-4</v>
      </c>
      <c r="AW486" s="223">
        <f t="shared" ca="1" si="898"/>
        <v>-2.0291077498252796E-4</v>
      </c>
      <c r="AX486" s="223">
        <f t="shared" ca="1" si="899"/>
        <v>1.8538962686744158E-4</v>
      </c>
      <c r="AY486" s="223">
        <f t="shared" ca="1" si="900"/>
        <v>-1.6686383630171747E-4</v>
      </c>
      <c r="AZ486" s="223">
        <f t="shared" ca="1" si="901"/>
        <v>1.4743379614955436E-4</v>
      </c>
      <c r="BA486" s="223">
        <f t="shared" ca="1" si="902"/>
        <v>-1.272047994820144E-4</v>
      </c>
      <c r="BB486" s="223">
        <f t="shared" ca="1" si="903"/>
        <v>1.0628646898471657E-4</v>
      </c>
      <c r="BC486" s="223">
        <f t="shared" ca="1" si="904"/>
        <v>-8.47921629030524E-5</v>
      </c>
      <c r="BD486" s="223">
        <f t="shared" ca="1" si="905"/>
        <v>6.283836074400144E-5</v>
      </c>
      <c r="BE486" s="223">
        <f t="shared" ca="1" si="906"/>
        <v>-4.0544032063598491E-5</v>
      </c>
      <c r="BF486" s="223">
        <f t="shared" ca="1" si="907"/>
        <v>1.8029991760601757E-5</v>
      </c>
      <c r="BG486" s="223">
        <f t="shared" ca="1" si="908"/>
        <v>4.5817546299114045E-6</v>
      </c>
      <c r="BH486" s="223">
        <f t="shared" ca="1" si="909"/>
        <v>-2.7168672095101193E-5</v>
      </c>
      <c r="BI486" s="223">
        <f t="shared" ca="1" si="910"/>
        <v>4.9608360172251402E-5</v>
      </c>
      <c r="BJ486" s="223">
        <f t="shared" ca="1" si="911"/>
        <v>-7.1779216247429866E-5</v>
      </c>
      <c r="BK486" s="223">
        <f t="shared" ca="1" si="912"/>
        <v>9.3561094530624127E-5</v>
      </c>
      <c r="BL486" s="223">
        <f t="shared" ca="1" si="913"/>
        <v>-1.1483595713617855E-4</v>
      </c>
      <c r="BM486" s="223">
        <f t="shared" ca="1" si="914"/>
        <v>1.3548851374032384E-4</v>
      </c>
      <c r="BN486" s="223">
        <f t="shared" ca="1" si="915"/>
        <v>-1.5540684634943042E-4</v>
      </c>
      <c r="BO486" s="223">
        <f t="shared" ca="1" si="916"/>
        <v>1.7448301579330592E-4</v>
      </c>
      <c r="BP486" s="223">
        <f t="shared" ca="1" si="917"/>
        <v>-1.9261364665693937E-4</v>
      </c>
      <c r="BQ486" s="223">
        <f t="shared" ca="1" si="918"/>
        <v>2.0970048748078783E-4</v>
      </c>
      <c r="BR486" s="223">
        <f t="shared" ca="1" si="919"/>
        <v>-2.256509431939782E-4</v>
      </c>
      <c r="BS486" s="223">
        <f t="shared" ca="1" si="920"/>
        <v>2.4037857689501141E-4</v>
      </c>
      <c r="BT486" s="223">
        <f t="shared" ca="1" si="921"/>
        <v>-2.5380357826082083E-4</v>
      </c>
      <c r="BU486" s="223">
        <f t="shared" ca="1" si="922"/>
        <v>2.6585319604582782E-4</v>
      </c>
      <c r="BV486" s="223">
        <f t="shared" ca="1" si="923"/>
        <v>-2.7646213232724118E-4</v>
      </c>
      <c r="BW486" s="223">
        <f t="shared" ca="1" si="924"/>
        <v>2.8557289636017407E-4</v>
      </c>
      <c r="BX486" s="223">
        <f t="shared" ca="1" si="925"/>
        <v>-2.9313611612494716E-4</v>
      </c>
      <c r="BY486" s="223">
        <f t="shared" ca="1" si="926"/>
        <v>2.9911080587835797E-4</v>
      </c>
      <c r="BZ486" s="223">
        <f t="shared" ca="1" si="927"/>
        <v>-3.0346458825897E-4</v>
      </c>
      <c r="CA486" s="223">
        <f t="shared" ca="1" si="928"/>
        <v>3.0617386974283968E-4</v>
      </c>
      <c r="CB486" s="223">
        <f t="shared" ca="1" si="929"/>
        <v>-3.0722396849886652E-4</v>
      </c>
      <c r="CC486" s="223">
        <f t="shared" ca="1" si="930"/>
        <v>3.0660919395090899E-4</v>
      </c>
      <c r="CD486" s="223">
        <f t="shared" ca="1" si="931"/>
        <v>-3.043328776155076E-4</v>
      </c>
      <c r="CE486" s="223">
        <f t="shared" ca="1" si="932"/>
        <v>3.0040735504810988E-4</v>
      </c>
      <c r="CF486" s="223">
        <f t="shared" ca="1" si="933"/>
        <v>-2.9485389899562602E-4</v>
      </c>
      <c r="CG486" s="223">
        <f t="shared" ca="1" si="934"/>
        <v>2.8770260411757051E-4</v>
      </c>
      <c r="CH486" s="223">
        <f t="shared" ca="1" si="935"/>
        <v>-2.7899222390049443E-4</v>
      </c>
      <c r="CI486" s="223">
        <f t="shared" ca="1" si="936"/>
        <v>2.6876996064948425E-4</v>
      </c>
      <c r="CJ486" s="223">
        <f t="shared" ca="1" si="937"/>
        <v>-2.5709120969478571E-4</v>
      </c>
      <c r="CK486" s="223">
        <f t="shared" ca="1" si="938"/>
        <v>2.4401925919969084E-4</v>
      </c>
      <c r="CL486" s="223">
        <f t="shared" ca="1" si="939"/>
        <v>-2.2962494719652488E-4</v>
      </c>
      <c r="CM486" s="223">
        <f t="shared" ca="1" si="940"/>
        <v>2.139862777091938E-4</v>
      </c>
      <c r="CN486" s="223">
        <f t="shared" ca="1" si="941"/>
        <v>-1.9718799804262487E-4</v>
      </c>
      <c r="CO486" s="223">
        <f t="shared" ca="1" si="942"/>
        <v>1.7932113952977811E-4</v>
      </c>
      <c r="CP486" s="223">
        <f t="shared" ca="1" si="943"/>
        <v>-1.604825242249661E-4</v>
      </c>
      <c r="CQ486" s="223">
        <f t="shared" ca="1" si="944"/>
        <v>1.4077424021675261E-4</v>
      </c>
      <c r="CR486" s="223">
        <f t="shared" ca="1" si="945"/>
        <v>-1.2030308840375547E-4</v>
      </c>
      <c r="CS486" s="223">
        <f t="shared" ca="1" si="946"/>
        <v>9.9180003731323609E-5</v>
      </c>
      <c r="CT486" s="223">
        <f t="shared" ca="1" si="947"/>
        <v>-7.7519454025456325E-5</v>
      </c>
      <c r="CU486" s="223">
        <f t="shared" ca="1" si="948"/>
        <v>5.5438819681753645E-5</v>
      </c>
      <c r="CV486" s="223">
        <f t="shared" ca="1" si="949"/>
        <v>-3.3057757570814042E-5</v>
      </c>
      <c r="CW486" s="223">
        <f t="shared" ca="1" si="950"/>
        <v>1.0497552607387439E-5</v>
      </c>
      <c r="CX486" s="223">
        <f t="shared" ca="1" si="951"/>
        <v>1.2119539503154035E-5</v>
      </c>
      <c r="CY486" s="223">
        <f t="shared" ca="1" si="952"/>
        <v>-3.4670954779059273E-5</v>
      </c>
      <c r="CZ486" s="223">
        <f t="shared" ca="1" si="953"/>
        <v>5.7034485147034386E-5</v>
      </c>
      <c r="DA486" s="223">
        <f t="shared" ca="1" si="954"/>
        <v>-7.9088940698380519E-5</v>
      </c>
      <c r="DB486" s="223">
        <f t="shared" ca="1" si="955"/>
        <v>1.0071480642760907E-4</v>
      </c>
      <c r="DC486" s="223">
        <f t="shared" ca="1" si="956"/>
        <v>-1.2179488989461166E-4</v>
      </c>
      <c r="DD486" s="223">
        <f t="shared" ca="1" si="957"/>
        <v>1.4221495630064701E-4</v>
      </c>
      <c r="DE486" s="223">
        <f t="shared" ca="1" si="958"/>
        <v>-1.6186434753661267E-4</v>
      </c>
      <c r="DF486" s="223">
        <f t="shared" ca="1" si="959"/>
        <v>1.8063658184892624E-4</v>
      </c>
      <c r="DG486" s="223">
        <f t="shared" ca="1" si="960"/>
        <v>-1.9842993087337374E-4</v>
      </c>
      <c r="DH486" s="223">
        <f t="shared" ca="1" si="961"/>
        <v>2.1514797090992926E-4</v>
      </c>
      <c r="DI486" s="223">
        <f t="shared" ca="1" si="962"/>
        <v>-2.3070010545112846E-4</v>
      </c>
      <c r="DJ486" s="223">
        <f t="shared" ca="1" si="963"/>
        <v>2.4500205613243878E-4</v>
      </c>
      <c r="DK486" s="223">
        <f t="shared" ca="1" si="964"/>
        <v>-2.5797631944394735E-4</v>
      </c>
      <c r="DL486" s="223">
        <f t="shared" ca="1" si="965"/>
        <v>2.6955258672864494E-4</v>
      </c>
      <c r="DM486" s="223">
        <f t="shared" ca="1" si="966"/>
        <v>-2.7966812519111757E-4</v>
      </c>
      <c r="DN486" s="223">
        <f t="shared" ca="1" si="967"/>
        <v>2.8826811785200035E-4</v>
      </c>
      <c r="DO486" s="223">
        <f t="shared" ca="1" si="968"/>
        <v>-2.9530596060593816E-4</v>
      </c>
      <c r="DP486" s="223">
        <f t="shared" ca="1" si="969"/>
        <v>3.0074351477327014E-4</v>
      </c>
      <c r="DQ486" s="223">
        <f t="shared" ca="1" si="970"/>
        <v>-3.0455131377683965E-4</v>
      </c>
      <c r="DR486" s="223">
        <f t="shared" ca="1" si="971"/>
        <v>3.0670872282392869E-4</v>
      </c>
      <c r="DS486" s="223">
        <f t="shared" ca="1" si="972"/>
        <v>-3.0720405072798745E-4</v>
      </c>
      <c r="DT486" s="223">
        <f t="shared" ca="1" si="973"/>
        <v>3.0603461326418738E-4</v>
      </c>
      <c r="DU486" s="223">
        <f t="shared" ca="1" si="974"/>
        <v>-3.0320674771546787E-4</v>
      </c>
      <c r="DV486" s="223">
        <f t="shared" ca="1" si="975"/>
        <v>2.9873577853025118E-4</v>
      </c>
      <c r="DW486" s="223">
        <f t="shared" ca="1" si="976"/>
        <v>-2.9264593427793379E-4</v>
      </c>
      <c r="DX486" s="223">
        <f t="shared" ca="1" si="977"/>
        <v>2.8497021635214963E-4</v>
      </c>
      <c r="DY486" s="223">
        <f t="shared" ca="1" si="978"/>
        <v>-2.7575022013338695E-4</v>
      </c>
      <c r="DZ486" s="223">
        <f t="shared" ca="1" si="979"/>
        <v>2.6503590957999986E-4</v>
      </c>
      <c r="EA486" s="223">
        <f t="shared" ca="1" si="980"/>
        <v>-2.5288534646919313E-4</v>
      </c>
      <c r="EB486" s="223">
        <f t="shared" ca="1" si="981"/>
        <v>2.3936437575522074E-4</v>
      </c>
      <c r="EC486" s="223">
        <f t="shared" ca="1" si="982"/>
        <v>-2.2454626874987419E-4</v>
      </c>
      <c r="ED486" s="223">
        <f t="shared" ca="1" si="983"/>
        <v>2.0851132605889493E-4</v>
      </c>
      <c r="EE486" s="223">
        <f t="shared" ca="1" si="984"/>
        <v>-1.9134644242603494E-4</v>
      </c>
      <c r="EF486" s="223">
        <f t="shared" ca="1" si="985"/>
        <v>1.7314463584291109E-4</v>
      </c>
      <c r="EG486" s="223">
        <f t="shared" ca="1" si="986"/>
        <v>-1.5400454347644959E-4</v>
      </c>
      <c r="EH486" s="223">
        <f t="shared" ca="1" si="987"/>
        <v>1.3402988714553203E-4</v>
      </c>
      <c r="EI486" s="223">
        <f t="shared" ca="1" si="988"/>
        <v>-1.1332891124347224E-4</v>
      </c>
      <c r="EJ486" s="223">
        <f t="shared" ca="1" si="989"/>
        <v>9.2013796152270265E-5</v>
      </c>
      <c r="EK486" s="223">
        <f t="shared" ca="1" si="990"/>
        <v>-7.0200050327402726E-5</v>
      </c>
      <c r="EL486" s="223">
        <f t="shared" ca="1" si="991"/>
        <v>4.8005884347511967E-5</v>
      </c>
      <c r="EM486" s="223">
        <f t="shared" ca="1" si="992"/>
        <v>-2.5551570320969419E-5</v>
      </c>
      <c r="EN486" s="223">
        <f t="shared" ca="1" si="993"/>
        <v>2.9587901210025144E-6</v>
      </c>
      <c r="EO486" s="223">
        <f t="shared" ca="1" si="994"/>
        <v>1.9650024018987418E-5</v>
      </c>
      <c r="EP486" s="223">
        <f t="shared" ca="1" si="995"/>
        <v>-4.2152352976288876E-5</v>
      </c>
      <c r="EQ486" s="223">
        <f t="shared" ca="1" si="996"/>
        <v>6.4426254680621532E-5</v>
      </c>
      <c r="ER486" s="223">
        <f t="shared" ca="1" si="997"/>
        <v>-8.6351024928780381E-5</v>
      </c>
      <c r="ES486" s="223">
        <f t="shared" ca="1" si="998"/>
        <v>1.078078514911711E-4</v>
      </c>
      <c r="ET486" s="223">
        <f t="shared" ca="1" si="999"/>
        <v>-1.2868045796557643E-4</v>
      </c>
      <c r="EU486" s="223">
        <f t="shared" ca="1" si="1000"/>
        <v>1.4885573388905427E-4</v>
      </c>
      <c r="EV486" s="223">
        <f t="shared" ca="1" si="1001"/>
        <v>-1.6822434769333652E-4</v>
      </c>
      <c r="EW486" s="223">
        <f t="shared" ca="1" si="1002"/>
        <v>1.866813391820703E-4</v>
      </c>
      <c r="EX486" s="223">
        <f t="shared" ca="1" si="1003"/>
        <v>-2.0412668831921605E-4</v>
      </c>
      <c r="EY486" s="223">
        <f t="shared" ca="1" si="1004"/>
        <v>2.2046585724628883E-4</v>
      </c>
      <c r="EZ486" s="223">
        <f t="shared" ca="1" si="1005"/>
        <v>-2.3561030259119326E-4</v>
      </c>
      <c r="FA486" s="223">
        <f t="shared" ca="1" si="1006"/>
        <v>2.494779552924742E-4</v>
      </c>
      <c r="FB486" s="223">
        <f t="shared" ca="1" si="1007"/>
        <v>-2.6199366533860157E-4</v>
      </c>
      <c r="FC486" s="223">
        <f t="shared" ca="1" si="1008"/>
        <v>2.7308960901244129E-4</v>
      </c>
      <c r="FD486" s="223">
        <f t="shared" ca="1" si="1009"/>
        <v>-2.8270565643384338E-4</v>
      </c>
      <c r="FE486" s="223">
        <f t="shared" ca="1" si="1010"/>
        <v>2.9078969740867162E-4</v>
      </c>
      <c r="FF486" s="223">
        <f t="shared" ca="1" si="1011"/>
        <v>-2.9729792381846099E-4</v>
      </c>
      <c r="FG486" s="223">
        <f t="shared" ca="1" si="1012"/>
        <v>3.0219506702040702E-4</v>
      </c>
      <c r="FH486" s="223">
        <f t="shared" ca="1" si="1013"/>
        <v>-3.0545458897119704E-4</v>
      </c>
      <c r="FI486" s="223">
        <f t="shared" ca="1" si="1014"/>
        <v>3.0705882603896621E-4</v>
      </c>
      <c r="FJ486" s="223">
        <f t="shared" ca="1" si="1015"/>
        <v>-3.0699908472404892E-4</v>
      </c>
      <c r="FK486" s="223">
        <f t="shared" ca="1" si="1016"/>
        <v>3.0527568876980696E-4</v>
      </c>
      <c r="FL486" s="223">
        <f t="shared" ca="1" si="1017"/>
        <v>-3.0189797740823592E-4</v>
      </c>
      <c r="FM486" s="223">
        <f t="shared" ca="1" si="1018"/>
        <v>2.9688425474985774E-4</v>
      </c>
      <c r="FN486" s="223">
        <f t="shared" ca="1" si="1019"/>
        <v>-2.9026169059216613E-4</v>
      </c>
      <c r="FO486" s="223">
        <f t="shared" ca="1" si="1020"/>
        <v>2.8206617318411763E-4</v>
      </c>
      <c r="FP486" s="223">
        <f t="shared" ca="1" si="1021"/>
        <v>-2.7234211474463211E-4</v>
      </c>
      <c r="FQ486" s="223">
        <f t="shared" ca="1" si="1022"/>
        <v>2.6114221078891103E-4</v>
      </c>
      <c r="FR486" s="223">
        <f t="shared" ca="1" si="1023"/>
        <v>-2.4852715456687944E-4</v>
      </c>
      <c r="FS486" s="223">
        <f t="shared" ca="1" si="1024"/>
        <v>2.3456530816120605E-4</v>
      </c>
      <c r="FT486" s="223">
        <f t="shared" ca="1" si="1025"/>
        <v>-2.1933233202725419E-4</v>
      </c>
      <c r="FU486" s="223">
        <f t="shared" ca="1" si="1026"/>
        <v>2.0291077498251872E-4</v>
      </c>
      <c r="FV486" s="223">
        <f t="shared" ca="1" si="1027"/>
        <v>-1.8538962686743171E-4</v>
      </c>
      <c r="FW486" s="223">
        <f t="shared" ca="1" si="1028"/>
        <v>1.6686383630170709E-4</v>
      </c>
      <c r="FX486" s="223">
        <f t="shared" ca="1" si="1029"/>
        <v>-1.4743379614954355E-4</v>
      </c>
      <c r="FY486" s="223">
        <f t="shared" ca="1" si="1030"/>
        <v>1.2720479948199521E-4</v>
      </c>
      <c r="FZ486" s="223">
        <f t="shared" ca="1" si="1031"/>
        <v>-1.062864689846968E-4</v>
      </c>
      <c r="GA486" s="223">
        <f t="shared" ca="1" si="1032"/>
        <v>8.4792162903032125E-5</v>
      </c>
      <c r="GB486" s="223">
        <f t="shared" ca="1" si="1033"/>
        <v>-6.2838360743980786E-5</v>
      </c>
      <c r="GC486" s="223">
        <f t="shared" ca="1" si="1034"/>
        <v>4.0544032063577593E-5</v>
      </c>
      <c r="GD486" s="223">
        <f t="shared" ca="1" si="1035"/>
        <v>-1.8029991760580723E-5</v>
      </c>
      <c r="GE486" s="223">
        <f t="shared" ca="1" si="1036"/>
        <v>-4.5817546299324922E-6</v>
      </c>
      <c r="GF486" s="223">
        <f t="shared" ca="1" si="1037"/>
        <v>2.7168672095130873E-5</v>
      </c>
      <c r="GG486" s="223">
        <f t="shared" ca="1" si="1038"/>
        <v>-4.9608360172280811E-5</v>
      </c>
      <c r="GH486" s="223">
        <f t="shared" ca="1" si="1039"/>
        <v>7.1779216247458842E-5</v>
      </c>
      <c r="GI486" s="223">
        <f t="shared" ca="1" si="1040"/>
        <v>-9.3561094530619234E-5</v>
      </c>
      <c r="GJ486" s="223">
        <f t="shared" ca="1" si="1041"/>
        <v>1.1483595713617381E-4</v>
      </c>
      <c r="GK486" s="223">
        <f t="shared" ca="1" si="1042"/>
        <v>-1.3548851374031923E-4</v>
      </c>
      <c r="GL486" s="223">
        <f t="shared" ca="1" si="1043"/>
        <v>1.5540684634942603E-4</v>
      </c>
      <c r="GM486" s="223">
        <f t="shared" ca="1" si="1044"/>
        <v>-1.744830157933089E-4</v>
      </c>
      <c r="GN486" s="223">
        <f t="shared" ca="1" si="1045"/>
        <v>1.9261364665694219E-4</v>
      </c>
      <c r="GO486" s="223">
        <f t="shared" ca="1" si="1046"/>
        <v>-2.0970048748079044E-4</v>
      </c>
      <c r="GP486" s="223">
        <f t="shared" ca="1" si="1047"/>
        <v>2.2565094319398064E-4</v>
      </c>
      <c r="GQ486" s="223">
        <f t="shared" ca="1" si="1048"/>
        <v>-2.4037857689501369E-4</v>
      </c>
      <c r="GR486" s="223">
        <f t="shared" ca="1" si="1049"/>
        <v>2.5380357826082289E-4</v>
      </c>
      <c r="GS486" s="223">
        <f t="shared" ca="1" si="1050"/>
        <v>-2.6585319604582961E-4</v>
      </c>
      <c r="GT486" s="223">
        <f t="shared" ca="1" si="1051"/>
        <v>2.7646213232724654E-4</v>
      </c>
      <c r="GU486" s="223">
        <f t="shared" ca="1" si="1052"/>
        <v>-2.8557289636017857E-4</v>
      </c>
      <c r="GV486" s="223">
        <f t="shared" ca="1" si="1053"/>
        <v>2.9313611612495085E-4</v>
      </c>
      <c r="GW486" s="223">
        <f t="shared" ca="1" si="1054"/>
        <v>-2.9911080587836079E-4</v>
      </c>
      <c r="GX486" s="223">
        <f t="shared" ca="1" si="1055"/>
        <v>3.0346458825897195E-4</v>
      </c>
      <c r="GY486" s="223">
        <f t="shared" ca="1" si="1056"/>
        <v>-3.0617386974284071E-4</v>
      </c>
      <c r="GZ486" s="223">
        <f t="shared" ca="1" si="1057"/>
        <v>3.0722396849886663E-4</v>
      </c>
      <c r="HA486" s="223">
        <f t="shared" ca="1" si="1058"/>
        <v>-3.0660919395090764E-4</v>
      </c>
      <c r="HB486" s="223">
        <f t="shared" ca="1" si="1059"/>
        <v>3.0433287761550472E-4</v>
      </c>
      <c r="HC486" s="223">
        <f t="shared" ca="1" si="1060"/>
        <v>-3.0040735504810543E-4</v>
      </c>
      <c r="HD486" s="223">
        <f t="shared" ca="1" si="1061"/>
        <v>2.9485389899562011E-4</v>
      </c>
      <c r="HE486" s="223">
        <f t="shared" ca="1" si="1062"/>
        <v>-2.8770260411756313E-4</v>
      </c>
      <c r="HF486" s="223">
        <f t="shared" ca="1" si="1063"/>
        <v>2.789922239004856E-4</v>
      </c>
      <c r="HG486" s="223">
        <f t="shared" ca="1" si="1064"/>
        <v>-2.6876996064947406E-4</v>
      </c>
      <c r="HH486" s="223">
        <f t="shared" ca="1" si="1065"/>
        <v>2.570912096947694E-4</v>
      </c>
      <c r="HI486" s="223">
        <f t="shared" ca="1" si="1066"/>
        <v>-2.4401925919967273E-4</v>
      </c>
      <c r="HJ486" s="223">
        <f t="shared" ca="1" si="1067"/>
        <v>2.2962494719650506E-4</v>
      </c>
      <c r="HK486" s="223">
        <f t="shared" ca="1" si="1068"/>
        <v>-2.1398627770917244E-4</v>
      </c>
      <c r="HL486" s="223">
        <f t="shared" ca="1" si="1069"/>
        <v>1.971879980426288E-4</v>
      </c>
      <c r="HM486" s="223">
        <f t="shared" ca="1" si="1070"/>
        <v>-1.7932113952978226E-4</v>
      </c>
      <c r="HN486" s="223">
        <f t="shared" ca="1" si="1071"/>
        <v>1.6048252422497044E-4</v>
      </c>
      <c r="HO486" s="223">
        <f t="shared" ca="1" si="1072"/>
        <v>-1.4077424021675713E-4</v>
      </c>
      <c r="HP486" s="223">
        <f t="shared" ca="1" si="1073"/>
        <v>1.2030308840376019E-4</v>
      </c>
      <c r="HQ486" s="223">
        <f t="shared" ca="1" si="1074"/>
        <v>-9.9180003731328461E-5</v>
      </c>
      <c r="HR486" s="223">
        <f t="shared" ca="1" si="1075"/>
        <v>7.7519454025461258E-5</v>
      </c>
      <c r="HS486" s="223">
        <f t="shared" ca="1" si="1076"/>
        <v>-5.5438819681741502E-5</v>
      </c>
      <c r="HT486" s="223">
        <f t="shared" ca="1" si="1077"/>
        <v>3.3057757570801791E-5</v>
      </c>
      <c r="HU486" s="223">
        <f t="shared" ca="1" si="1078"/>
        <v>-1.0497552607375134E-5</v>
      </c>
      <c r="HV486" s="223">
        <f t="shared" ca="1" si="1079"/>
        <v>-1.2119539503166368E-5</v>
      </c>
      <c r="HW486" s="223">
        <f t="shared" ca="1" si="1080"/>
        <v>3.4670954779071524E-5</v>
      </c>
      <c r="HX486" s="223">
        <f t="shared" ca="1" si="1081"/>
        <v>-5.7034485147046502E-5</v>
      </c>
      <c r="HY486" s="223">
        <f t="shared" ca="1" si="1082"/>
        <v>7.9088940698392418E-5</v>
      </c>
      <c r="HZ486" s="223">
        <f t="shared" ca="1" si="1083"/>
        <v>-1.0071480642762071E-4</v>
      </c>
      <c r="IA486" s="223">
        <f t="shared" ca="1" si="1084"/>
        <v>1.21794889894623E-4</v>
      </c>
      <c r="IB486" s="223">
        <f t="shared" ca="1" si="1085"/>
        <v>-1.422149563006579E-4</v>
      </c>
      <c r="IC486" s="223">
        <f t="shared" ca="1" si="1086"/>
        <v>1.6186434753662319E-4</v>
      </c>
      <c r="ID486" s="223">
        <f t="shared" ca="1" si="1087"/>
        <v>-1.8063658184893624E-4</v>
      </c>
      <c r="IE486" s="223">
        <f t="shared" ca="1" si="1088"/>
        <v>1.2186505587168328E-4</v>
      </c>
      <c r="IF486" s="223">
        <f t="shared" ca="1" si="1089"/>
        <v>-2.1514797090993809E-4</v>
      </c>
      <c r="IG486" s="223">
        <f t="shared" ca="1" si="1090"/>
        <v>2.3070010545114814E-4</v>
      </c>
      <c r="IH486" s="223">
        <f t="shared" ca="1" si="1091"/>
        <v>-2.4500205613245678E-4</v>
      </c>
      <c r="II486" s="223">
        <f t="shared" ca="1" si="1092"/>
        <v>2.5797631944396356E-4</v>
      </c>
      <c r="IJ486" s="223">
        <f t="shared" ca="1" si="1093"/>
        <v>-2.695525867286592E-4</v>
      </c>
      <c r="IK486" s="223">
        <f t="shared" ca="1" si="1094"/>
        <v>2.7966812519112988E-4</v>
      </c>
      <c r="IL486" s="223">
        <f t="shared" ca="1" si="1095"/>
        <v>-2.882681178520107E-4</v>
      </c>
      <c r="IM486" s="223">
        <f t="shared" ca="1" si="1096"/>
        <v>2.953059606059464E-4</v>
      </c>
      <c r="IN486" s="223">
        <f t="shared" ca="1" si="1097"/>
        <v>-3.0074351477326911E-4</v>
      </c>
      <c r="IO486" s="223">
        <f t="shared" ca="1" si="1098"/>
        <v>3.04551313776839E-4</v>
      </c>
      <c r="IP486" s="223">
        <f t="shared" ca="1" si="1099"/>
        <v>-3.0670872282392836E-4</v>
      </c>
      <c r="IQ486" s="223">
        <f t="shared" ca="1" si="1100"/>
        <v>3.0720405072798751E-4</v>
      </c>
      <c r="IR486" s="223">
        <f t="shared" ca="1" si="1101"/>
        <v>-3.0603461326418781E-4</v>
      </c>
      <c r="IS486" s="223">
        <f t="shared" ca="1" si="1102"/>
        <v>3.0320674771546873E-4</v>
      </c>
      <c r="IT486" s="223">
        <f t="shared" ca="1" si="1103"/>
        <v>-2.9873577853025237E-4</v>
      </c>
      <c r="IU486" s="223">
        <f t="shared" ca="1" si="1104"/>
        <v>2.9264593427792999E-4</v>
      </c>
      <c r="IV486" s="223">
        <f t="shared" ca="1" si="1105"/>
        <v>-2.8497021635214503E-4</v>
      </c>
      <c r="IW486" s="223">
        <f t="shared" ca="1" si="1106"/>
        <v>2.7575022013338153E-4</v>
      </c>
      <c r="IX486" s="223">
        <f t="shared" ca="1" si="1107"/>
        <v>-2.6503590957999363E-4</v>
      </c>
      <c r="IY486" s="223">
        <f t="shared" ca="1" si="1108"/>
        <v>2.5288534646918608E-4</v>
      </c>
      <c r="IZ486" s="223">
        <f t="shared" ca="1" si="1109"/>
        <v>-2.3936437575521302E-4</v>
      </c>
      <c r="JA486" s="223">
        <f t="shared" ca="1" si="1110"/>
        <v>2.2454626874986573E-4</v>
      </c>
      <c r="JB486" s="223">
        <f t="shared" ca="1" si="1111"/>
        <v>-2.0851132605888587E-4</v>
      </c>
    </row>
    <row r="487" spans="2:262">
      <c r="B487" s="230">
        <v>126</v>
      </c>
      <c r="C487" s="229">
        <f t="shared" si="1112"/>
        <v>2.4609375000000018E-3</v>
      </c>
      <c r="D487" s="226">
        <f t="shared" ca="1" si="855"/>
        <v>57.904844051774404</v>
      </c>
      <c r="E487" s="225">
        <f ca="1">EB361</f>
        <v>-0.19515594822559584</v>
      </c>
      <c r="F487" s="224">
        <v>126</v>
      </c>
      <c r="G487" s="223">
        <f t="shared" ca="1" si="856"/>
        <v>1.8016469656669039E-4</v>
      </c>
      <c r="H487" s="223">
        <f t="shared" ca="1" si="857"/>
        <v>-1.6612442347357399E-4</v>
      </c>
      <c r="I487" s="223">
        <f t="shared" ca="1" si="858"/>
        <v>1.5168394209352876E-4</v>
      </c>
      <c r="J487" s="223">
        <f t="shared" ca="1" si="859"/>
        <v>-1.3687804081103606E-4</v>
      </c>
      <c r="K487" s="223">
        <f t="shared" ca="1" si="860"/>
        <v>1.2174238833912915E-4</v>
      </c>
      <c r="L487" s="223">
        <f t="shared" ca="1" si="861"/>
        <v>-1.0631344779033946E-4</v>
      </c>
      <c r="M487" s="223">
        <f t="shared" ca="1" si="862"/>
        <v>9.0628388833865198E-5</v>
      </c>
      <c r="N487" s="223">
        <f t="shared" ca="1" si="863"/>
        <v>-7.472499815057963E-5</v>
      </c>
      <c r="O487" s="223">
        <f t="shared" ca="1" si="864"/>
        <v>5.8641588401612545E-5</v>
      </c>
      <c r="P487" s="223">
        <f t="shared" ca="1" si="865"/>
        <v>-4.2416905929790584E-5</v>
      </c>
      <c r="Q487" s="223">
        <f t="shared" ca="1" si="866"/>
        <v>2.6090037416301627E-5</v>
      </c>
      <c r="R487" s="223">
        <f t="shared" ca="1" si="867"/>
        <v>-9.7003157174582451E-6</v>
      </c>
      <c r="S487" s="223">
        <f t="shared" ca="1" si="868"/>
        <v>-6.7127748915958487E-6</v>
      </c>
      <c r="T487" s="223">
        <f t="shared" ca="1" si="869"/>
        <v>2.3109693837964051E-5</v>
      </c>
      <c r="U487" s="223">
        <f t="shared" ca="1" si="870"/>
        <v>-3.9450939507708864E-5</v>
      </c>
      <c r="V487" s="223">
        <f t="shared" ca="1" si="871"/>
        <v>5.56971444086854E-5</v>
      </c>
      <c r="W487" s="223">
        <f t="shared" ca="1" si="872"/>
        <v>-7.1809170010287711E-5</v>
      </c>
      <c r="X487" s="223">
        <f t="shared" ca="1" si="873"/>
        <v>8.7748201031594814E-5</v>
      </c>
      <c r="Y487" s="223">
        <f t="shared" ca="1" si="874"/>
        <v>-1.0347583895077984E-4</v>
      </c>
      <c r="Z487" s="223">
        <f t="shared" ca="1" si="875"/>
        <v>1.1895419451052168E-4</v>
      </c>
      <c r="AA487" s="223">
        <f t="shared" ca="1" si="876"/>
        <v>-1.3414597899652855E-4</v>
      </c>
      <c r="AB487" s="223">
        <f t="shared" ca="1" si="877"/>
        <v>1.4901459406933495E-4</v>
      </c>
      <c r="AC487" s="223">
        <f t="shared" ca="1" si="878"/>
        <v>-1.6352421993289144E-4</v>
      </c>
      <c r="AD487" s="223">
        <f t="shared" ca="1" si="879"/>
        <v>1.7763990162759943E-4</v>
      </c>
      <c r="AE487" s="223">
        <f t="shared" ca="1" si="880"/>
        <v>-1.9132763323986886E-4</v>
      </c>
      <c r="AF487" s="223">
        <f t="shared" ca="1" si="881"/>
        <v>2.0455443982534191E-4</v>
      </c>
      <c r="AG487" s="223">
        <f t="shared" ca="1" si="882"/>
        <v>-2.1728845684842286E-4</v>
      </c>
      <c r="AH487" s="223">
        <f t="shared" ca="1" si="883"/>
        <v>2.2949900694673136E-4</v>
      </c>
      <c r="AI487" s="223">
        <f t="shared" ca="1" si="884"/>
        <v>-2.4115667383556999E-4</v>
      </c>
      <c r="AJ487" s="223">
        <f t="shared" ca="1" si="885"/>
        <v>2.5223337317430871E-4</v>
      </c>
      <c r="AK487" s="223">
        <f t="shared" ca="1" si="886"/>
        <v>-2.6270242022403631E-4</v>
      </c>
      <c r="AL487" s="223">
        <f t="shared" ca="1" si="887"/>
        <v>2.7253859413342975E-4</v>
      </c>
      <c r="AM487" s="223">
        <f t="shared" ca="1" si="888"/>
        <v>-2.8171819869799423E-4</v>
      </c>
      <c r="AN487" s="223">
        <f t="shared" ca="1" si="889"/>
        <v>2.9021911944629523E-4</v>
      </c>
      <c r="AO487" s="223">
        <f t="shared" ca="1" si="890"/>
        <v>-2.9802087691565752E-4</v>
      </c>
      <c r="AP487" s="223">
        <f t="shared" ca="1" si="891"/>
        <v>3.0510467598898413E-4</v>
      </c>
      <c r="AQ487" s="223">
        <f t="shared" ca="1" si="892"/>
        <v>-3.1145345117383798E-4</v>
      </c>
      <c r="AR487" s="223">
        <f t="shared" ca="1" si="893"/>
        <v>3.1705190771471567E-4</v>
      </c>
      <c r="AS487" s="223">
        <f t="shared" ca="1" si="894"/>
        <v>-3.2188655843944124E-4</v>
      </c>
      <c r="AT487" s="223">
        <f t="shared" ca="1" si="895"/>
        <v>3.2594575625095342E-4</v>
      </c>
      <c r="AU487" s="223">
        <f t="shared" ca="1" si="896"/>
        <v>-3.292197221861806E-4</v>
      </c>
      <c r="AV487" s="223">
        <f t="shared" ca="1" si="897"/>
        <v>3.3170056897441867E-4</v>
      </c>
      <c r="AW487" s="223">
        <f t="shared" ca="1" si="898"/>
        <v>-3.3338232003846005E-4</v>
      </c>
      <c r="AX487" s="223">
        <f t="shared" ca="1" si="899"/>
        <v>3.3426092389268552E-4</v>
      </c>
      <c r="AY487" s="223">
        <f t="shared" ca="1" si="900"/>
        <v>-3.3433426390345469E-4</v>
      </c>
      <c r="AZ487" s="223">
        <f t="shared" ca="1" si="901"/>
        <v>3.3360216338825758E-4</v>
      </c>
      <c r="BA487" s="223">
        <f t="shared" ca="1" si="902"/>
        <v>-3.3206638604135904E-4</v>
      </c>
      <c r="BB487" s="223">
        <f t="shared" ca="1" si="903"/>
        <v>3.297306316849077E-4</v>
      </c>
      <c r="BC487" s="223">
        <f t="shared" ca="1" si="904"/>
        <v>-3.2660052735573538E-4</v>
      </c>
      <c r="BD487" s="223">
        <f t="shared" ca="1" si="905"/>
        <v>3.2268361374933351E-4</v>
      </c>
      <c r="BE487" s="223">
        <f t="shared" ca="1" si="906"/>
        <v>-3.1798932705366537E-4</v>
      </c>
      <c r="BF487" s="223">
        <f t="shared" ca="1" si="907"/>
        <v>3.1252897621654652E-4</v>
      </c>
      <c r="BG487" s="223">
        <f t="shared" ca="1" si="908"/>
        <v>-3.0631571570142004E-4</v>
      </c>
      <c r="BH487" s="223">
        <f t="shared" ca="1" si="909"/>
        <v>2.9936451379707703E-4</v>
      </c>
      <c r="BI487" s="223">
        <f t="shared" ca="1" si="910"/>
        <v>-2.9169211655776645E-4</v>
      </c>
      <c r="BJ487" s="223">
        <f t="shared" ca="1" si="911"/>
        <v>2.8331700746045673E-4</v>
      </c>
      <c r="BK487" s="223">
        <f t="shared" ca="1" si="912"/>
        <v>-2.7425936287653069E-4</v>
      </c>
      <c r="BL487" s="223">
        <f t="shared" ca="1" si="913"/>
        <v>2.6454100346515739E-4</v>
      </c>
      <c r="BM487" s="223">
        <f t="shared" ca="1" si="914"/>
        <v>-2.5418534160537542E-4</v>
      </c>
      <c r="BN487" s="223">
        <f t="shared" ca="1" si="915"/>
        <v>2.4321732499366577E-4</v>
      </c>
      <c r="BO487" s="223">
        <f t="shared" ca="1" si="916"/>
        <v>-2.3166337654271818E-4</v>
      </c>
      <c r="BP487" s="223">
        <f t="shared" ca="1" si="917"/>
        <v>2.1955133072637073E-4</v>
      </c>
      <c r="BQ487" s="223">
        <f t="shared" ca="1" si="918"/>
        <v>-2.0691036652387089E-4</v>
      </c>
      <c r="BR487" s="223">
        <f t="shared" ca="1" si="919"/>
        <v>1.9377093712521481E-4</v>
      </c>
      <c r="BS487" s="223">
        <f t="shared" ca="1" si="920"/>
        <v>-1.8016469656669475E-4</v>
      </c>
      <c r="BT487" s="223">
        <f t="shared" ca="1" si="921"/>
        <v>1.661244234735738E-4</v>
      </c>
      <c r="BU487" s="223">
        <f t="shared" ca="1" si="922"/>
        <v>-1.5168394209353229E-4</v>
      </c>
      <c r="BV487" s="223">
        <f t="shared" ca="1" si="923"/>
        <v>1.3687804081103478E-4</v>
      </c>
      <c r="BW487" s="223">
        <f t="shared" ca="1" si="924"/>
        <v>-1.2174238833913173E-4</v>
      </c>
      <c r="BX487" s="223">
        <f t="shared" ca="1" si="925"/>
        <v>1.0631344779033702E-4</v>
      </c>
      <c r="BY487" s="223">
        <f t="shared" ca="1" si="926"/>
        <v>-9.0628388833866134E-5</v>
      </c>
      <c r="BZ487" s="223">
        <f t="shared" ca="1" si="927"/>
        <v>7.4724998150575985E-5</v>
      </c>
      <c r="CA487" s="223">
        <f t="shared" ca="1" si="928"/>
        <v>-5.8641588401613521E-5</v>
      </c>
      <c r="CB487" s="223">
        <f t="shared" ca="1" si="929"/>
        <v>4.2416905929795111E-5</v>
      </c>
      <c r="CC487" s="223">
        <f t="shared" ca="1" si="930"/>
        <v>-2.6090037416300245E-5</v>
      </c>
      <c r="CD487" s="223">
        <f t="shared" ca="1" si="931"/>
        <v>9.700315717461579E-6</v>
      </c>
      <c r="CE487" s="223">
        <f t="shared" ca="1" si="932"/>
        <v>6.7127748915972311E-6</v>
      </c>
      <c r="CF487" s="223">
        <f t="shared" ca="1" si="933"/>
        <v>-2.3109693837963075E-5</v>
      </c>
      <c r="CG487" s="223">
        <f t="shared" ca="1" si="934"/>
        <v>3.9450939507712577E-5</v>
      </c>
      <c r="CH487" s="223">
        <f t="shared" ca="1" si="935"/>
        <v>-5.5697144408684425E-5</v>
      </c>
      <c r="CI487" s="223">
        <f t="shared" ca="1" si="936"/>
        <v>7.1809170010282128E-5</v>
      </c>
      <c r="CJ487" s="223">
        <f t="shared" ca="1" si="937"/>
        <v>-8.7748201031593838E-5</v>
      </c>
      <c r="CK487" s="223">
        <f t="shared" ca="1" si="938"/>
        <v>1.0347583895077667E-4</v>
      </c>
      <c r="CL487" s="223">
        <f t="shared" ca="1" si="939"/>
        <v>-1.1895419451051407E-4</v>
      </c>
      <c r="CM487" s="223">
        <f t="shared" ca="1" si="940"/>
        <v>1.3414597899653636E-4</v>
      </c>
      <c r="CN487" s="223">
        <f t="shared" ca="1" si="941"/>
        <v>-1.4901459406933831E-4</v>
      </c>
      <c r="CO487" s="223">
        <f t="shared" ca="1" si="942"/>
        <v>1.6352421993289055E-4</v>
      </c>
      <c r="CP487" s="223">
        <f t="shared" ca="1" si="943"/>
        <v>-1.7763990162759458E-4</v>
      </c>
      <c r="CQ487" s="223">
        <f t="shared" ca="1" si="944"/>
        <v>1.9132763323986021E-4</v>
      </c>
      <c r="CR487" s="223">
        <f t="shared" ca="1" si="945"/>
        <v>-2.0455443982534489E-4</v>
      </c>
      <c r="CS487" s="223">
        <f t="shared" ca="1" si="946"/>
        <v>2.1728845684842207E-4</v>
      </c>
      <c r="CT487" s="223">
        <f t="shared" ca="1" si="947"/>
        <v>-2.2949900694673066E-4</v>
      </c>
      <c r="CU487" s="223">
        <f t="shared" ca="1" si="948"/>
        <v>2.4115667383556601E-4</v>
      </c>
      <c r="CV487" s="223">
        <f t="shared" ca="1" si="949"/>
        <v>-2.5223337317431429E-4</v>
      </c>
      <c r="CW487" s="223">
        <f t="shared" ca="1" si="950"/>
        <v>2.6270242022403864E-4</v>
      </c>
      <c r="CX487" s="223">
        <f t="shared" ca="1" si="951"/>
        <v>-2.7253859413342915E-4</v>
      </c>
      <c r="CY487" s="223">
        <f t="shared" ca="1" si="952"/>
        <v>2.8171819869799109E-4</v>
      </c>
      <c r="CZ487" s="223">
        <f t="shared" ca="1" si="953"/>
        <v>-2.9021911944629008E-4</v>
      </c>
      <c r="DA487" s="223">
        <f t="shared" ca="1" si="954"/>
        <v>2.980208769156592E-4</v>
      </c>
      <c r="DB487" s="223">
        <f t="shared" ca="1" si="955"/>
        <v>-3.0510467598898365E-4</v>
      </c>
      <c r="DC487" s="223">
        <f t="shared" ca="1" si="956"/>
        <v>3.1145345117383766E-4</v>
      </c>
      <c r="DD487" s="223">
        <f t="shared" ca="1" si="957"/>
        <v>-3.1705190771471383E-4</v>
      </c>
      <c r="DE487" s="223">
        <f t="shared" ca="1" si="958"/>
        <v>3.2188655843944352E-4</v>
      </c>
      <c r="DF487" s="223">
        <f t="shared" ca="1" si="959"/>
        <v>-3.2594575625095423E-4</v>
      </c>
      <c r="DG487" s="223">
        <f t="shared" ca="1" si="960"/>
        <v>3.2921972218618044E-4</v>
      </c>
      <c r="DH487" s="223">
        <f t="shared" ca="1" si="961"/>
        <v>-3.3170056897441856E-4</v>
      </c>
      <c r="DI487" s="223">
        <f t="shared" ca="1" si="962"/>
        <v>3.3338232003845924E-4</v>
      </c>
      <c r="DJ487" s="223">
        <f t="shared" ca="1" si="963"/>
        <v>-3.3426092389268579E-4</v>
      </c>
      <c r="DK487" s="223">
        <f t="shared" ca="1" si="964"/>
        <v>3.3433426390345469E-4</v>
      </c>
      <c r="DL487" s="223">
        <f t="shared" ca="1" si="965"/>
        <v>-3.3360216338825768E-4</v>
      </c>
      <c r="DM487" s="223">
        <f t="shared" ca="1" si="966"/>
        <v>3.3206638604136023E-4</v>
      </c>
      <c r="DN487" s="223">
        <f t="shared" ca="1" si="967"/>
        <v>-3.2973063168490943E-4</v>
      </c>
      <c r="DO487" s="223">
        <f t="shared" ca="1" si="968"/>
        <v>3.2660052735573354E-4</v>
      </c>
      <c r="DP487" s="223">
        <f t="shared" ca="1" si="969"/>
        <v>-3.2268361374933373E-4</v>
      </c>
      <c r="DQ487" s="223">
        <f t="shared" ca="1" si="970"/>
        <v>3.1798932705366569E-4</v>
      </c>
      <c r="DR487" s="223">
        <f t="shared" ca="1" si="971"/>
        <v>-3.1252897621655026E-4</v>
      </c>
      <c r="DS487" s="223">
        <f t="shared" ca="1" si="972"/>
        <v>3.0631571570141657E-4</v>
      </c>
      <c r="DT487" s="223">
        <f t="shared" ca="1" si="973"/>
        <v>-2.9936451379707746E-4</v>
      </c>
      <c r="DU487" s="223">
        <f t="shared" ca="1" si="974"/>
        <v>2.9169211655776699E-4</v>
      </c>
      <c r="DV487" s="223">
        <f t="shared" ca="1" si="975"/>
        <v>-2.8331700746045727E-4</v>
      </c>
      <c r="DW487" s="223">
        <f t="shared" ca="1" si="976"/>
        <v>2.7425936287653666E-4</v>
      </c>
      <c r="DX487" s="223">
        <f t="shared" ca="1" si="977"/>
        <v>-2.6454100346515218E-4</v>
      </c>
      <c r="DY487" s="223">
        <f t="shared" ca="1" si="978"/>
        <v>2.5418534160537602E-4</v>
      </c>
      <c r="DZ487" s="223">
        <f t="shared" ca="1" si="979"/>
        <v>-2.4321732499366644E-4</v>
      </c>
      <c r="EA487" s="223">
        <f t="shared" ca="1" si="980"/>
        <v>2.3166337654272572E-4</v>
      </c>
      <c r="EB487" s="223">
        <f t="shared" ca="1" si="981"/>
        <v>-2.195513307263643E-4</v>
      </c>
      <c r="EC487" s="223">
        <f t="shared" ca="1" si="982"/>
        <v>2.0691036652387167E-4</v>
      </c>
      <c r="ED487" s="223">
        <f t="shared" ca="1" si="983"/>
        <v>-1.937709371252156E-4</v>
      </c>
      <c r="EE487" s="223">
        <f t="shared" ca="1" si="984"/>
        <v>1.8016469656669556E-4</v>
      </c>
      <c r="EF487" s="223">
        <f t="shared" ca="1" si="985"/>
        <v>-1.6612442347358294E-4</v>
      </c>
      <c r="EG487" s="223">
        <f t="shared" ca="1" si="986"/>
        <v>1.5168394209352472E-4</v>
      </c>
      <c r="EH487" s="223">
        <f t="shared" ca="1" si="987"/>
        <v>-1.3687804081103568E-4</v>
      </c>
      <c r="EI487" s="223">
        <f t="shared" ca="1" si="988"/>
        <v>1.2174238833913263E-4</v>
      </c>
      <c r="EJ487" s="223">
        <f t="shared" ca="1" si="989"/>
        <v>-1.0631344779034697E-4</v>
      </c>
      <c r="EK487" s="223">
        <f t="shared" ca="1" si="990"/>
        <v>9.0628388833857934E-5</v>
      </c>
      <c r="EL487" s="223">
        <f t="shared" ca="1" si="991"/>
        <v>-7.4724998150576947E-5</v>
      </c>
      <c r="EM487" s="223">
        <f t="shared" ca="1" si="992"/>
        <v>5.8641588401614443E-5</v>
      </c>
      <c r="EN487" s="223">
        <f t="shared" ca="1" si="993"/>
        <v>-4.2416905929796087E-5</v>
      </c>
      <c r="EO487" s="223">
        <f t="shared" ca="1" si="994"/>
        <v>2.609003741631068E-5</v>
      </c>
      <c r="EP487" s="223">
        <f t="shared" ca="1" si="995"/>
        <v>-9.700315717453068E-6</v>
      </c>
      <c r="EQ487" s="223">
        <f t="shared" ca="1" si="996"/>
        <v>-6.7127748915962553E-6</v>
      </c>
      <c r="ER487" s="223">
        <f t="shared" ca="1" si="997"/>
        <v>2.3109693837962072E-5</v>
      </c>
      <c r="ES487" s="223">
        <f t="shared" ca="1" si="998"/>
        <v>-3.9450939507702196E-5</v>
      </c>
      <c r="ET487" s="223">
        <f t="shared" ca="1" si="999"/>
        <v>5.56971444086928E-5</v>
      </c>
      <c r="EU487" s="223">
        <f t="shared" ca="1" si="1000"/>
        <v>-7.1809170010290449E-5</v>
      </c>
      <c r="EV487" s="223">
        <f t="shared" ca="1" si="1001"/>
        <v>8.7748201031592917E-5</v>
      </c>
      <c r="EW487" s="223">
        <f t="shared" ca="1" si="1002"/>
        <v>-1.0347583895077573E-4</v>
      </c>
      <c r="EX487" s="223">
        <f t="shared" ca="1" si="1003"/>
        <v>1.1895419451051316E-4</v>
      </c>
      <c r="EY487" s="223">
        <f t="shared" ca="1" si="1004"/>
        <v>-1.3414597899653549E-4</v>
      </c>
      <c r="EZ487" s="223">
        <f t="shared" ca="1" si="1005"/>
        <v>1.490145940693375E-4</v>
      </c>
      <c r="FA487" s="223">
        <f t="shared" ca="1" si="1006"/>
        <v>-1.6352421993288968E-4</v>
      </c>
      <c r="FB487" s="223">
        <f t="shared" ca="1" si="1007"/>
        <v>1.7763990162759376E-4</v>
      </c>
      <c r="FC487" s="223">
        <f t="shared" ca="1" si="1008"/>
        <v>-1.913276332398594E-4</v>
      </c>
      <c r="FD487" s="223">
        <f t="shared" ca="1" si="1009"/>
        <v>2.0455443982534408E-4</v>
      </c>
      <c r="FE487" s="223">
        <f t="shared" ca="1" si="1010"/>
        <v>-2.1728845684842131E-4</v>
      </c>
      <c r="FF487" s="223">
        <f t="shared" ca="1" si="1011"/>
        <v>2.2949900694672998E-4</v>
      </c>
      <c r="FG487" s="223">
        <f t="shared" ca="1" si="1012"/>
        <v>-2.4115667383556533E-4</v>
      </c>
      <c r="FH487" s="223">
        <f t="shared" ca="1" si="1013"/>
        <v>2.5223337317431364E-4</v>
      </c>
      <c r="FI487" s="223">
        <f t="shared" ca="1" si="1014"/>
        <v>-2.6270242022403804E-4</v>
      </c>
      <c r="FJ487" s="223">
        <f t="shared" ca="1" si="1015"/>
        <v>2.7253859413342861E-4</v>
      </c>
      <c r="FK487" s="223">
        <f t="shared" ca="1" si="1016"/>
        <v>-2.817181986979906E-4</v>
      </c>
      <c r="FL487" s="223">
        <f t="shared" ca="1" si="1017"/>
        <v>2.9021911944628954E-4</v>
      </c>
      <c r="FM487" s="223">
        <f t="shared" ca="1" si="1018"/>
        <v>-2.9802087691565882E-4</v>
      </c>
      <c r="FN487" s="223">
        <f t="shared" ca="1" si="1019"/>
        <v>3.0510467598898327E-4</v>
      </c>
      <c r="FO487" s="223">
        <f t="shared" ca="1" si="1020"/>
        <v>-3.1145345117383728E-4</v>
      </c>
      <c r="FP487" s="223">
        <f t="shared" ca="1" si="1021"/>
        <v>3.170519077147135E-4</v>
      </c>
      <c r="FQ487" s="223">
        <f t="shared" ca="1" si="1022"/>
        <v>-3.2188655843944319E-4</v>
      </c>
      <c r="FR487" s="223">
        <f t="shared" ca="1" si="1023"/>
        <v>3.2594575625094979E-4</v>
      </c>
      <c r="FS487" s="223">
        <f t="shared" ca="1" si="1024"/>
        <v>-3.2921972218618028E-4</v>
      </c>
      <c r="FT487" s="223">
        <f t="shared" ca="1" si="1025"/>
        <v>3.3170056897442084E-4</v>
      </c>
      <c r="FU487" s="223">
        <f t="shared" ca="1" si="1026"/>
        <v>-3.3338232003845918E-4</v>
      </c>
      <c r="FV487" s="223">
        <f t="shared" ca="1" si="1027"/>
        <v>3.3426092389268573E-4</v>
      </c>
      <c r="FW487" s="223">
        <f t="shared" ca="1" si="1028"/>
        <v>-3.3433426390345507E-4</v>
      </c>
      <c r="FX487" s="223">
        <f t="shared" ca="1" si="1029"/>
        <v>3.3360216338825779E-4</v>
      </c>
      <c r="FY487" s="223">
        <f t="shared" ca="1" si="1030"/>
        <v>-3.3206638604135817E-4</v>
      </c>
      <c r="FZ487" s="223">
        <f t="shared" ca="1" si="1031"/>
        <v>3.2973063168490954E-4</v>
      </c>
      <c r="GA487" s="223">
        <f t="shared" ca="1" si="1032"/>
        <v>-3.2660052735573376E-4</v>
      </c>
      <c r="GB487" s="223">
        <f t="shared" ca="1" si="1033"/>
        <v>3.2268361374933894E-4</v>
      </c>
      <c r="GC487" s="223">
        <f t="shared" ca="1" si="1034"/>
        <v>-3.1798932705366602E-4</v>
      </c>
      <c r="GD487" s="223">
        <f t="shared" ca="1" si="1035"/>
        <v>3.1252897621654381E-4</v>
      </c>
      <c r="GE487" s="223">
        <f t="shared" ca="1" si="1036"/>
        <v>-3.063157157014246E-4</v>
      </c>
      <c r="GF487" s="223">
        <f t="shared" ca="1" si="1037"/>
        <v>2.993645137970779E-4</v>
      </c>
      <c r="GG487" s="223">
        <f t="shared" ca="1" si="1038"/>
        <v>-2.9169211655775815E-4</v>
      </c>
      <c r="GH487" s="223">
        <f t="shared" ca="1" si="1039"/>
        <v>2.8331700746045781E-4</v>
      </c>
      <c r="GI487" s="223">
        <f t="shared" ca="1" si="1040"/>
        <v>-2.7425936287652636E-4</v>
      </c>
      <c r="GJ487" s="223">
        <f t="shared" ca="1" si="1041"/>
        <v>2.6454100346516444E-4</v>
      </c>
      <c r="GK487" s="223">
        <f t="shared" ca="1" si="1042"/>
        <v>-2.5418534160537667E-4</v>
      </c>
      <c r="GL487" s="223">
        <f t="shared" ca="1" si="1043"/>
        <v>2.4321732499365406E-4</v>
      </c>
      <c r="GM487" s="223">
        <f t="shared" ca="1" si="1044"/>
        <v>-2.3166337654272645E-4</v>
      </c>
      <c r="GN487" s="223">
        <f t="shared" ca="1" si="1045"/>
        <v>2.1955133072636504E-4</v>
      </c>
      <c r="GO487" s="223">
        <f t="shared" ca="1" si="1046"/>
        <v>-2.0691036652388734E-4</v>
      </c>
      <c r="GP487" s="223">
        <f t="shared" ca="1" si="1047"/>
        <v>1.9377093712521641E-4</v>
      </c>
      <c r="GQ487" s="223">
        <f t="shared" ca="1" si="1048"/>
        <v>-1.8016469656668039E-4</v>
      </c>
      <c r="GR487" s="223">
        <f t="shared" ca="1" si="1049"/>
        <v>1.6612442347358375E-4</v>
      </c>
      <c r="GS487" s="223">
        <f t="shared" ca="1" si="1050"/>
        <v>-1.5168394209352559E-4</v>
      </c>
      <c r="GT487" s="223">
        <f t="shared" ca="1" si="1051"/>
        <v>1.3687804081105392E-4</v>
      </c>
      <c r="GU487" s="223">
        <f t="shared" ca="1" si="1052"/>
        <v>-1.2174238833913358E-4</v>
      </c>
      <c r="GV487" s="223">
        <f t="shared" ca="1" si="1053"/>
        <v>1.0631344779032985E-4</v>
      </c>
      <c r="GW487" s="223">
        <f t="shared" ca="1" si="1054"/>
        <v>-9.0628388833877152E-5</v>
      </c>
      <c r="GX487" s="223">
        <f t="shared" ca="1" si="1055"/>
        <v>7.4724998150577909E-5</v>
      </c>
      <c r="GY487" s="223">
        <f t="shared" ca="1" si="1056"/>
        <v>-5.8641588401634162E-5</v>
      </c>
      <c r="GZ487" s="223">
        <f t="shared" ca="1" si="1057"/>
        <v>4.2416905929797035E-5</v>
      </c>
      <c r="HA487" s="223">
        <f t="shared" ca="1" si="1058"/>
        <v>-2.6090037416292737E-5</v>
      </c>
      <c r="HB487" s="223">
        <f t="shared" ca="1" si="1059"/>
        <v>9.7003157174730445E-6</v>
      </c>
      <c r="HC487" s="223">
        <f t="shared" ca="1" si="1060"/>
        <v>6.7127748915952524E-6</v>
      </c>
      <c r="HD487" s="223">
        <f t="shared" ca="1" si="1061"/>
        <v>-2.310969383798007E-5</v>
      </c>
      <c r="HE487" s="223">
        <f t="shared" ca="1" si="1062"/>
        <v>3.9450939507701193E-5</v>
      </c>
      <c r="HF487" s="223">
        <f t="shared" ca="1" si="1063"/>
        <v>-5.5697144408691851E-5</v>
      </c>
      <c r="HG487" s="223">
        <f t="shared" ca="1" si="1064"/>
        <v>7.1809170010270933E-5</v>
      </c>
      <c r="HH487" s="223">
        <f t="shared" ca="1" si="1065"/>
        <v>-8.7748201031591968E-5</v>
      </c>
      <c r="HI487" s="223">
        <f t="shared" ca="1" si="1066"/>
        <v>1.0347583895079285E-4</v>
      </c>
      <c r="HJ487" s="223">
        <f t="shared" ca="1" si="1067"/>
        <v>-1.1895419451051226E-4</v>
      </c>
      <c r="HK487" s="223">
        <f t="shared" ca="1" si="1068"/>
        <v>1.3414597899653457E-4</v>
      </c>
      <c r="HL487" s="223">
        <f t="shared" ca="1" si="1069"/>
        <v>-1.4901459406931956E-4</v>
      </c>
      <c r="HM487" s="223">
        <f t="shared" ca="1" si="1070"/>
        <v>1.6352421993288886E-4</v>
      </c>
      <c r="HN487" s="223">
        <f t="shared" ca="1" si="1071"/>
        <v>-1.77639901627609E-4</v>
      </c>
      <c r="HO487" s="223">
        <f t="shared" ca="1" si="1072"/>
        <v>1.9132763323985859E-4</v>
      </c>
      <c r="HP487" s="223">
        <f t="shared" ca="1" si="1073"/>
        <v>-2.0455443982534332E-4</v>
      </c>
      <c r="HQ487" s="223">
        <f t="shared" ca="1" si="1074"/>
        <v>2.1728845684840611E-4</v>
      </c>
      <c r="HR487" s="223">
        <f t="shared" ca="1" si="1075"/>
        <v>-2.2949900694672925E-4</v>
      </c>
      <c r="HS487" s="223">
        <f t="shared" ca="1" si="1076"/>
        <v>2.4115667383557785E-4</v>
      </c>
      <c r="HT487" s="223">
        <f t="shared" ca="1" si="1077"/>
        <v>-2.5223337317430052E-4</v>
      </c>
      <c r="HU487" s="223">
        <f t="shared" ca="1" si="1078"/>
        <v>2.6270242022403739E-4</v>
      </c>
      <c r="HV487" s="223">
        <f t="shared" ca="1" si="1079"/>
        <v>-2.7253859413341701E-4</v>
      </c>
      <c r="HW487" s="223">
        <f t="shared" ca="1" si="1080"/>
        <v>2.8171819869799E-4</v>
      </c>
      <c r="HX487" s="223">
        <f t="shared" ca="1" si="1081"/>
        <v>-2.9021911944629854E-4</v>
      </c>
      <c r="HY487" s="223">
        <f t="shared" ca="1" si="1082"/>
        <v>2.9802087691564976E-4</v>
      </c>
      <c r="HZ487" s="223">
        <f t="shared" ca="1" si="1083"/>
        <v>-3.0510467598898289E-4</v>
      </c>
      <c r="IA487" s="223">
        <f t="shared" ca="1" si="1084"/>
        <v>3.1145345117384378E-4</v>
      </c>
      <c r="IB487" s="223">
        <f t="shared" ca="1" si="1085"/>
        <v>-3.1705190771471318E-4</v>
      </c>
      <c r="IC487" s="223">
        <f t="shared" ca="1" si="1086"/>
        <v>3.2188655843944298E-4</v>
      </c>
      <c r="ID487" s="223">
        <f t="shared" ca="1" si="1087"/>
        <v>-3.2594575625094957E-4</v>
      </c>
      <c r="IE487" s="223">
        <f t="shared" ca="1" si="1088"/>
        <v>3.5505806058765821E-4</v>
      </c>
      <c r="IF487" s="223">
        <f t="shared" ca="1" si="1089"/>
        <v>-3.3170056897442073E-4</v>
      </c>
      <c r="IG487" s="223">
        <f t="shared" ca="1" si="1090"/>
        <v>3.3338232003845907E-4</v>
      </c>
      <c r="IH487" s="223">
        <f t="shared" ca="1" si="1091"/>
        <v>-3.3426092389268573E-4</v>
      </c>
      <c r="II487" s="223">
        <f t="shared" ca="1" si="1092"/>
        <v>3.3433426390345512E-4</v>
      </c>
      <c r="IJ487" s="223">
        <f t="shared" ca="1" si="1093"/>
        <v>-3.3360216338825779E-4</v>
      </c>
      <c r="IK487" s="223">
        <f t="shared" ca="1" si="1094"/>
        <v>3.3206638604135828E-4</v>
      </c>
      <c r="IL487" s="223">
        <f t="shared" ca="1" si="1095"/>
        <v>-3.2973063168490976E-4</v>
      </c>
      <c r="IM487" s="223">
        <f t="shared" ca="1" si="1096"/>
        <v>3.2660052735573398E-4</v>
      </c>
      <c r="IN487" s="223">
        <f t="shared" ca="1" si="1097"/>
        <v>-3.2268361374933926E-4</v>
      </c>
      <c r="IO487" s="223">
        <f t="shared" ca="1" si="1098"/>
        <v>3.1798932705366634E-4</v>
      </c>
      <c r="IP487" s="223">
        <f t="shared" ca="1" si="1099"/>
        <v>-3.1252897621654419E-4</v>
      </c>
      <c r="IQ487" s="223">
        <f t="shared" ca="1" si="1100"/>
        <v>3.0631571570142503E-4</v>
      </c>
      <c r="IR487" s="223">
        <f t="shared" ca="1" si="1101"/>
        <v>-2.9936451379707833E-4</v>
      </c>
      <c r="IS487" s="223">
        <f t="shared" ca="1" si="1102"/>
        <v>2.9169211655775864E-4</v>
      </c>
      <c r="IT487" s="223">
        <f t="shared" ca="1" si="1103"/>
        <v>-2.833170074604583E-4</v>
      </c>
      <c r="IU487" s="223">
        <f t="shared" ca="1" si="1104"/>
        <v>2.742593628765269E-4</v>
      </c>
      <c r="IV487" s="223">
        <f t="shared" ca="1" si="1105"/>
        <v>-2.6454100346516498E-4</v>
      </c>
      <c r="IW487" s="223">
        <f t="shared" ca="1" si="1106"/>
        <v>2.5418534160537732E-4</v>
      </c>
      <c r="IX487" s="223">
        <f t="shared" ca="1" si="1107"/>
        <v>-2.4321732499365474E-4</v>
      </c>
      <c r="IY487" s="223">
        <f t="shared" ca="1" si="1108"/>
        <v>2.3166337654272715E-4</v>
      </c>
      <c r="IZ487" s="223">
        <f t="shared" ca="1" si="1109"/>
        <v>-2.1955133072636579E-4</v>
      </c>
      <c r="JA487" s="223">
        <f t="shared" ca="1" si="1110"/>
        <v>2.0691036652388815E-4</v>
      </c>
      <c r="JB487" s="223">
        <f t="shared" ca="1" si="1111"/>
        <v>-1.937709371252172E-4</v>
      </c>
    </row>
    <row r="488" spans="2:262">
      <c r="B488" s="230">
        <v>127</v>
      </c>
      <c r="C488" s="229">
        <f t="shared" si="1112"/>
        <v>2.4804687500000018E-3</v>
      </c>
      <c r="D488" s="226">
        <f t="shared" ca="1" si="855"/>
        <v>57.910213564129627</v>
      </c>
      <c r="E488" s="225">
        <f ca="1">EC361</f>
        <v>-0.18978643587037231</v>
      </c>
      <c r="F488" s="224">
        <v>127</v>
      </c>
      <c r="G488" s="223">
        <f t="shared" ca="1" si="856"/>
        <v>2.0076540712391739E-4</v>
      </c>
      <c r="H488" s="223">
        <f t="shared" ca="1" si="857"/>
        <v>-1.9513719114158947E-4</v>
      </c>
      <c r="I488" s="223">
        <f t="shared" ca="1" si="858"/>
        <v>1.8939143181196717E-4</v>
      </c>
      <c r="J488" s="223">
        <f t="shared" ca="1" si="859"/>
        <v>-1.8353159016562355E-4</v>
      </c>
      <c r="K488" s="223">
        <f t="shared" ca="1" si="860"/>
        <v>1.7756119595205237E-4</v>
      </c>
      <c r="L488" s="223">
        <f t="shared" ca="1" si="861"/>
        <v>-1.7148384551347954E-4</v>
      </c>
      <c r="M488" s="223">
        <f t="shared" ca="1" si="862"/>
        <v>1.6530319961856425E-4</v>
      </c>
      <c r="N488" s="223">
        <f t="shared" ca="1" si="863"/>
        <v>-1.590229812572835E-4</v>
      </c>
      <c r="O488" s="223">
        <f t="shared" ca="1" si="864"/>
        <v>1.5264697339834564E-4</v>
      </c>
      <c r="P488" s="223">
        <f t="shared" ca="1" si="865"/>
        <v>-1.461790167104706E-4</v>
      </c>
      <c r="Q488" s="223">
        <f t="shared" ca="1" si="866"/>
        <v>1.396230072489147E-4</v>
      </c>
      <c r="R488" s="223">
        <f t="shared" ca="1" si="867"/>
        <v>-1.3298289410863061E-4</v>
      </c>
      <c r="S488" s="223">
        <f t="shared" ca="1" si="868"/>
        <v>1.2626267704548809E-4</v>
      </c>
      <c r="T488" s="223">
        <f t="shared" ca="1" si="869"/>
        <v>-1.1946640406695897E-4</v>
      </c>
      <c r="U488" s="223">
        <f t="shared" ca="1" si="870"/>
        <v>1.125981689937565E-4</v>
      </c>
      <c r="V488" s="223">
        <f t="shared" ca="1" si="871"/>
        <v>-1.0566210899386891E-4</v>
      </c>
      <c r="W488" s="223">
        <f t="shared" ca="1" si="872"/>
        <v>9.8662402090484184E-5</v>
      </c>
      <c r="X488" s="223">
        <f t="shared" ca="1" si="873"/>
        <v>-9.1603264645304962E-5</v>
      </c>
      <c r="Y488" s="223">
        <f t="shared" ca="1" si="874"/>
        <v>8.4488948818770102E-5</v>
      </c>
      <c r="Z488" s="223">
        <f t="shared" ca="1" si="875"/>
        <v>-7.7323740008712095E-5</v>
      </c>
      <c r="AA488" s="223">
        <f t="shared" ca="1" si="876"/>
        <v>7.0111954268993733E-5</v>
      </c>
      <c r="AB488" s="223">
        <f t="shared" ca="1" si="877"/>
        <v>-6.2857935709678534E-5</v>
      </c>
      <c r="AC488" s="223">
        <f t="shared" ca="1" si="878"/>
        <v>5.5566053880301441E-5</v>
      </c>
      <c r="AD488" s="223">
        <f t="shared" ca="1" si="879"/>
        <v>-4.824070113781118E-5</v>
      </c>
      <c r="AE488" s="223">
        <f t="shared" ca="1" si="880"/>
        <v>4.0886290000795772E-5</v>
      </c>
      <c r="AF488" s="223">
        <f t="shared" ca="1" si="881"/>
        <v>-3.3507250491520704E-5</v>
      </c>
      <c r="AG488" s="223">
        <f t="shared" ca="1" si="882"/>
        <v>2.6108027467466372E-5</v>
      </c>
      <c r="AH488" s="223">
        <f t="shared" ca="1" si="883"/>
        <v>-1.8693077943907668E-5</v>
      </c>
      <c r="AI488" s="223">
        <f t="shared" ca="1" si="884"/>
        <v>1.126686840917474E-5</v>
      </c>
      <c r="AJ488" s="223">
        <f t="shared" ca="1" si="885"/>
        <v>-3.8338721342074517E-6</v>
      </c>
      <c r="AK488" s="223">
        <f t="shared" ca="1" si="886"/>
        <v>-3.6014335219757183E-6</v>
      </c>
      <c r="AL488" s="223">
        <f t="shared" ca="1" si="887"/>
        <v>1.1034569809271534E-5</v>
      </c>
      <c r="AM488" s="223">
        <f t="shared" ca="1" si="888"/>
        <v>-1.8461059284323434E-5</v>
      </c>
      <c r="AN488" s="223">
        <f t="shared" ca="1" si="889"/>
        <v>2.5876428507565891E-5</v>
      </c>
      <c r="AO488" s="223">
        <f t="shared" ca="1" si="890"/>
        <v>-3.3276210737857392E-5</v>
      </c>
      <c r="AP488" s="223">
        <f t="shared" ca="1" si="891"/>
        <v>4.0655948623078049E-5</v>
      </c>
      <c r="AQ488" s="223">
        <f t="shared" ca="1" si="892"/>
        <v>-4.8011196885072032E-5</v>
      </c>
      <c r="AR488" s="223">
        <f t="shared" ca="1" si="893"/>
        <v>5.53375249973167E-5</v>
      </c>
      <c r="AS488" s="223">
        <f t="shared" ca="1" si="894"/>
        <v>-6.2630519853706349E-5</v>
      </c>
      <c r="AT488" s="223">
        <f t="shared" ca="1" si="895"/>
        <v>6.9885788426842082E-5</v>
      </c>
      <c r="AU488" s="223">
        <f t="shared" ca="1" si="896"/>
        <v>-7.7098960414231623E-5</v>
      </c>
      <c r="AV488" s="223">
        <f t="shared" ca="1" si="897"/>
        <v>8.4265690870775106E-5</v>
      </c>
      <c r="AW488" s="223">
        <f t="shared" ca="1" si="898"/>
        <v>-9.1381662826039346E-5</v>
      </c>
      <c r="AX488" s="223">
        <f t="shared" ca="1" si="899"/>
        <v>9.8442589884597634E-5</v>
      </c>
      <c r="AY488" s="223">
        <f t="shared" ca="1" si="900"/>
        <v>-1.0544421880801498E-4</v>
      </c>
      <c r="AZ488" s="223">
        <f t="shared" ca="1" si="901"/>
        <v>1.123823320768357E-4</v>
      </c>
      <c r="BA488" s="223">
        <f t="shared" ca="1" si="902"/>
        <v>-1.1925275043105938E-4</v>
      </c>
      <c r="BB488" s="223">
        <f t="shared" ca="1" si="903"/>
        <v>1.2605133538757873E-4</v>
      </c>
      <c r="BC488" s="223">
        <f t="shared" ca="1" si="904"/>
        <v>-1.3277399173301579E-4</v>
      </c>
      <c r="BD488" s="223">
        <f t="shared" ca="1" si="905"/>
        <v>1.3941666999057217E-4</v>
      </c>
      <c r="BE488" s="223">
        <f t="shared" ca="1" si="906"/>
        <v>-1.4597536885925131E-4</v>
      </c>
      <c r="BF488" s="223">
        <f t="shared" ca="1" si="907"/>
        <v>1.5244613762410025E-4</v>
      </c>
      <c r="BG488" s="223">
        <f t="shared" ca="1" si="908"/>
        <v>-1.5882507853597273E-4</v>
      </c>
      <c r="BH488" s="223">
        <f t="shared" ca="1" si="909"/>
        <v>1.6510834915938732E-4</v>
      </c>
      <c r="BI488" s="223">
        <f t="shared" ca="1" si="910"/>
        <v>-1.7129216468706712E-4</v>
      </c>
      <c r="BJ488" s="223">
        <f t="shared" ca="1" si="911"/>
        <v>1.7737280021976602E-4</v>
      </c>
      <c r="BK488" s="223">
        <f t="shared" ca="1" si="912"/>
        <v>-1.8334659301000875E-4</v>
      </c>
      <c r="BL488" s="223">
        <f t="shared" ca="1" si="913"/>
        <v>1.8920994466839296E-4</v>
      </c>
      <c r="BM488" s="223">
        <f t="shared" ca="1" si="914"/>
        <v>-1.9495932333112446E-4</v>
      </c>
      <c r="BN488" s="223">
        <f t="shared" ca="1" si="915"/>
        <v>2.0059126578747993E-4</v>
      </c>
      <c r="BO488" s="223">
        <f t="shared" ca="1" si="916"/>
        <v>-2.0610237956591554E-4</v>
      </c>
      <c r="BP488" s="223">
        <f t="shared" ca="1" si="917"/>
        <v>2.1148934497756508E-4</v>
      </c>
      <c r="BQ488" s="223">
        <f t="shared" ca="1" si="918"/>
        <v>-2.1674891711589609E-4</v>
      </c>
      <c r="BR488" s="223">
        <f t="shared" ca="1" si="919"/>
        <v>2.2187792781132052E-4</v>
      </c>
      <c r="BS488" s="223">
        <f t="shared" ca="1" si="920"/>
        <v>-2.2687328753958152E-4</v>
      </c>
      <c r="BT488" s="223">
        <f t="shared" ca="1" si="921"/>
        <v>2.3173198728276731E-4</v>
      </c>
      <c r="BU488" s="223">
        <f t="shared" ca="1" si="922"/>
        <v>-2.3645110034183111E-4</v>
      </c>
      <c r="BV488" s="223">
        <f t="shared" ca="1" si="923"/>
        <v>2.410277840995251E-4</v>
      </c>
      <c r="BW488" s="223">
        <f t="shared" ca="1" si="924"/>
        <v>-2.4545928173268689E-4</v>
      </c>
      <c r="BX488" s="223">
        <f t="shared" ca="1" si="925"/>
        <v>2.4974292387284667E-4</v>
      </c>
      <c r="BY488" s="223">
        <f t="shared" ca="1" si="926"/>
        <v>-2.5387613021415488E-4</v>
      </c>
      <c r="BZ488" s="223">
        <f t="shared" ca="1" si="927"/>
        <v>2.57856411067662E-4</v>
      </c>
      <c r="CA488" s="223">
        <f t="shared" ca="1" si="928"/>
        <v>-2.6168136886101421E-4</v>
      </c>
      <c r="CB488" s="223">
        <f t="shared" ca="1" si="929"/>
        <v>2.6534869958266122E-4</v>
      </c>
      <c r="CC488" s="223">
        <f t="shared" ca="1" si="930"/>
        <v>-2.6885619416970656E-4</v>
      </c>
      <c r="CD488" s="223">
        <f t="shared" ca="1" si="931"/>
        <v>2.7220173983856472E-4</v>
      </c>
      <c r="CE488" s="223">
        <f t="shared" ca="1" si="932"/>
        <v>-2.7538332135762278E-4</v>
      </c>
      <c r="CF488" s="223">
        <f t="shared" ca="1" si="933"/>
        <v>2.7839902226114066E-4</v>
      </c>
      <c r="CG488" s="223">
        <f t="shared" ca="1" si="934"/>
        <v>-2.8124702600365841E-4</v>
      </c>
      <c r="CH488" s="223">
        <f t="shared" ca="1" si="935"/>
        <v>2.8392561705421521E-4</v>
      </c>
      <c r="CI488" s="223">
        <f t="shared" ca="1" si="936"/>
        <v>-2.86433181929724E-4</v>
      </c>
      <c r="CJ488" s="223">
        <f t="shared" ca="1" si="937"/>
        <v>2.8876821016686184E-4</v>
      </c>
      <c r="CK488" s="223">
        <f t="shared" ca="1" si="938"/>
        <v>-2.9092929523193405E-4</v>
      </c>
      <c r="CL488" s="223">
        <f t="shared" ca="1" si="939"/>
        <v>2.9291513536810343E-4</v>
      </c>
      <c r="CM488" s="223">
        <f t="shared" ca="1" si="940"/>
        <v>-2.9472453437953379E-4</v>
      </c>
      <c r="CN488" s="223">
        <f t="shared" ca="1" si="941"/>
        <v>2.9635640235191021E-4</v>
      </c>
      <c r="CO488" s="223">
        <f t="shared" ca="1" si="942"/>
        <v>-2.9780975630899298E-4</v>
      </c>
      <c r="CP488" s="223">
        <f t="shared" ca="1" si="943"/>
        <v>2.990837208046961E-4</v>
      </c>
      <c r="CQ488" s="223">
        <f t="shared" ca="1" si="944"/>
        <v>-3.0017752845044995E-4</v>
      </c>
      <c r="CR488" s="223">
        <f t="shared" ca="1" si="945"/>
        <v>3.0109052037742361E-4</v>
      </c>
      <c r="CS488" s="223">
        <f t="shared" ca="1" si="946"/>
        <v>-3.018221466334236E-4</v>
      </c>
      <c r="CT488" s="223">
        <f t="shared" ca="1" si="947"/>
        <v>3.023719665141471E-4</v>
      </c>
      <c r="CU488" s="223">
        <f t="shared" ca="1" si="948"/>
        <v>-3.0273964882865964E-4</v>
      </c>
      <c r="CV488" s="223">
        <f t="shared" ca="1" si="949"/>
        <v>3.0292497209888174E-4</v>
      </c>
      <c r="CW488" s="223">
        <f t="shared" ca="1" si="950"/>
        <v>-3.0292782469300598E-4</v>
      </c>
      <c r="CX488" s="223">
        <f t="shared" ca="1" si="951"/>
        <v>3.0274820489273574E-4</v>
      </c>
      <c r="CY488" s="223">
        <f t="shared" ca="1" si="952"/>
        <v>-3.0238622089432326E-4</v>
      </c>
      <c r="CZ488" s="223">
        <f t="shared" ca="1" si="953"/>
        <v>3.018420907433921E-4</v>
      </c>
      <c r="DA488" s="223">
        <f t="shared" ca="1" si="954"/>
        <v>-3.0111614220360131E-4</v>
      </c>
      <c r="DB488" s="223">
        <f t="shared" ca="1" si="955"/>
        <v>3.0020881255920302E-4</v>
      </c>
      <c r="DC488" s="223">
        <f t="shared" ca="1" si="956"/>
        <v>-2.9912064835165188E-4</v>
      </c>
      <c r="DD488" s="223">
        <f t="shared" ca="1" si="957"/>
        <v>2.9785230505037247E-4</v>
      </c>
      <c r="DE488" s="223">
        <f t="shared" ca="1" si="958"/>
        <v>-2.9640454665794889E-4</v>
      </c>
      <c r="DF488" s="223">
        <f t="shared" ca="1" si="959"/>
        <v>2.9477824524989493E-4</v>
      </c>
      <c r="DG488" s="223">
        <f t="shared" ca="1" si="960"/>
        <v>-2.929743804493749E-4</v>
      </c>
      <c r="DH488" s="223">
        <f t="shared" ca="1" si="961"/>
        <v>2.9099403883708555E-4</v>
      </c>
      <c r="DI488" s="223">
        <f t="shared" ca="1" si="962"/>
        <v>-2.8883841329677346E-4</v>
      </c>
      <c r="DJ488" s="223">
        <f t="shared" ca="1" si="963"/>
        <v>2.8650880229665016E-4</v>
      </c>
      <c r="DK488" s="223">
        <f t="shared" ca="1" si="964"/>
        <v>-2.8400660910728312E-4</v>
      </c>
      <c r="DL488" s="223">
        <f t="shared" ca="1" si="965"/>
        <v>2.8133334095627497E-4</v>
      </c>
      <c r="DM488" s="223">
        <f t="shared" ca="1" si="966"/>
        <v>-2.7849060812041237E-4</v>
      </c>
      <c r="DN488" s="223">
        <f t="shared" ca="1" si="967"/>
        <v>2.7548012295564587E-4</v>
      </c>
      <c r="DO488" s="223">
        <f t="shared" ca="1" si="968"/>
        <v>-2.7230369886568331E-4</v>
      </c>
      <c r="DP488" s="223">
        <f t="shared" ca="1" si="969"/>
        <v>2.6896324920960764E-4</v>
      </c>
      <c r="DQ488" s="223">
        <f t="shared" ca="1" si="970"/>
        <v>-2.6546078614939973E-4</v>
      </c>
      <c r="DR488" s="223">
        <f t="shared" ca="1" si="971"/>
        <v>2.6179841943782523E-4</v>
      </c>
      <c r="DS488" s="223">
        <f t="shared" ca="1" si="972"/>
        <v>-2.5797835514766352E-4</v>
      </c>
      <c r="DT488" s="223">
        <f t="shared" ca="1" si="973"/>
        <v>2.5400289434278388E-4</v>
      </c>
      <c r="DU488" s="223">
        <f t="shared" ca="1" si="974"/>
        <v>-2.4987443169214148E-4</v>
      </c>
      <c r="DV488" s="223">
        <f t="shared" ca="1" si="975"/>
        <v>2.4559545402724487E-4</v>
      </c>
      <c r="DW488" s="223">
        <f t="shared" ca="1" si="976"/>
        <v>-2.4116853884425783E-4</v>
      </c>
      <c r="DX488" s="223">
        <f t="shared" ca="1" si="977"/>
        <v>2.3659635275133313E-4</v>
      </c>
      <c r="DY488" s="223">
        <f t="shared" ca="1" si="978"/>
        <v>-2.3188164986242919E-4</v>
      </c>
      <c r="DZ488" s="223">
        <f t="shared" ca="1" si="979"/>
        <v>2.2702727013825048E-4</v>
      </c>
      <c r="EA488" s="223">
        <f t="shared" ca="1" si="980"/>
        <v>-2.2203613767564828E-4</v>
      </c>
      <c r="EB488" s="223">
        <f t="shared" ca="1" si="981"/>
        <v>2.1691125894616453E-4</v>
      </c>
      <c r="EC488" s="223">
        <f t="shared" ca="1" si="982"/>
        <v>-2.1165572098513801E-4</v>
      </c>
      <c r="ED488" s="223">
        <f t="shared" ca="1" si="983"/>
        <v>2.0627268953209491E-4</v>
      </c>
      <c r="EE488" s="223">
        <f t="shared" ca="1" si="984"/>
        <v>-2.0076540712391007E-4</v>
      </c>
      <c r="EF488" s="223">
        <f t="shared" ca="1" si="985"/>
        <v>1.9513719114158873E-4</v>
      </c>
      <c r="EG488" s="223">
        <f t="shared" ca="1" si="986"/>
        <v>-1.8939143181196015E-4</v>
      </c>
      <c r="EH488" s="223">
        <f t="shared" ca="1" si="987"/>
        <v>1.8353159016562323E-4</v>
      </c>
      <c r="EI488" s="223">
        <f t="shared" ca="1" si="988"/>
        <v>-1.7756119595204505E-4</v>
      </c>
      <c r="EJ488" s="223">
        <f t="shared" ca="1" si="989"/>
        <v>1.7148384551348008E-4</v>
      </c>
      <c r="EK488" s="223">
        <f t="shared" ca="1" si="990"/>
        <v>-1.6530319961855758E-4</v>
      </c>
      <c r="EL488" s="223">
        <f t="shared" ca="1" si="991"/>
        <v>1.590229812572841E-4</v>
      </c>
      <c r="EM488" s="223">
        <f t="shared" ca="1" si="992"/>
        <v>-1.5264697339833878E-4</v>
      </c>
      <c r="EN488" s="223">
        <f t="shared" ca="1" si="993"/>
        <v>1.4617901671047119E-4</v>
      </c>
      <c r="EO488" s="223">
        <f t="shared" ca="1" si="994"/>
        <v>-1.3962300724890765E-4</v>
      </c>
      <c r="EP488" s="223">
        <f t="shared" ca="1" si="995"/>
        <v>1.3298289410863313E-4</v>
      </c>
      <c r="EQ488" s="223">
        <f t="shared" ca="1" si="996"/>
        <v>-1.2626267704548286E-4</v>
      </c>
      <c r="ER488" s="223">
        <f t="shared" ca="1" si="997"/>
        <v>1.1946640406696157E-4</v>
      </c>
      <c r="ES488" s="223">
        <f t="shared" ca="1" si="998"/>
        <v>-1.1259816899375113E-4</v>
      </c>
      <c r="ET488" s="223">
        <f t="shared" ca="1" si="999"/>
        <v>1.0566210899387155E-4</v>
      </c>
      <c r="EU488" s="223">
        <f t="shared" ca="1" si="1000"/>
        <v>-9.8662402090478695E-5</v>
      </c>
      <c r="EV488" s="223">
        <f t="shared" ca="1" si="1001"/>
        <v>9.1603264645307632E-5</v>
      </c>
      <c r="EW488" s="223">
        <f t="shared" ca="1" si="1002"/>
        <v>-8.4488948818764532E-5</v>
      </c>
      <c r="EX488" s="223">
        <f t="shared" ca="1" si="1003"/>
        <v>7.732374000871482E-5</v>
      </c>
      <c r="EY488" s="223">
        <f t="shared" ca="1" si="1004"/>
        <v>-7.0111954268988082E-5</v>
      </c>
      <c r="EZ488" s="223">
        <f t="shared" ca="1" si="1005"/>
        <v>6.2857935709681285E-5</v>
      </c>
      <c r="FA488" s="223">
        <f t="shared" ca="1" si="1006"/>
        <v>-5.5566053880295749E-5</v>
      </c>
      <c r="FB488" s="223">
        <f t="shared" ca="1" si="1007"/>
        <v>4.8240701137818254E-5</v>
      </c>
      <c r="FC488" s="223">
        <f t="shared" ca="1" si="1008"/>
        <v>-4.0886290000794281E-5</v>
      </c>
      <c r="FD488" s="223">
        <f t="shared" ca="1" si="1009"/>
        <v>3.3507250491527832E-5</v>
      </c>
      <c r="FE488" s="223">
        <f t="shared" ca="1" si="1010"/>
        <v>-2.6108027467464909E-5</v>
      </c>
      <c r="FF488" s="223">
        <f t="shared" ca="1" si="1011"/>
        <v>1.8693077943914769E-5</v>
      </c>
      <c r="FG488" s="223">
        <f t="shared" ca="1" si="1012"/>
        <v>-1.1266868409173249E-5</v>
      </c>
      <c r="FH488" s="223">
        <f t="shared" ca="1" si="1013"/>
        <v>3.8338721342145803E-6</v>
      </c>
      <c r="FI488" s="223">
        <f t="shared" ca="1" si="1014"/>
        <v>3.6014335219772091E-6</v>
      </c>
      <c r="FJ488" s="223">
        <f t="shared" ca="1" si="1015"/>
        <v>-1.1034569809264459E-5</v>
      </c>
      <c r="FK488" s="223">
        <f t="shared" ca="1" si="1016"/>
        <v>1.8461059284324898E-5</v>
      </c>
      <c r="FL488" s="223">
        <f t="shared" ca="1" si="1017"/>
        <v>-2.5876428507575974E-5</v>
      </c>
      <c r="FM488" s="223">
        <f t="shared" ca="1" si="1018"/>
        <v>3.3276210737858856E-5</v>
      </c>
      <c r="FN488" s="223">
        <f t="shared" ca="1" si="1019"/>
        <v>-4.065594862308805E-5</v>
      </c>
      <c r="FO488" s="223">
        <f t="shared" ca="1" si="1020"/>
        <v>4.8011196885090518E-5</v>
      </c>
      <c r="FP488" s="223">
        <f t="shared" ca="1" si="1021"/>
        <v>-5.5337524997326647E-5</v>
      </c>
      <c r="FQ488" s="223">
        <f t="shared" ca="1" si="1022"/>
        <v>6.2630519853707799E-5</v>
      </c>
      <c r="FR488" s="223">
        <f t="shared" ca="1" si="1023"/>
        <v>-6.9885788426835157E-5</v>
      </c>
      <c r="FS488" s="223">
        <f t="shared" ca="1" si="1024"/>
        <v>7.7098960414245527E-5</v>
      </c>
      <c r="FT488" s="223">
        <f t="shared" ca="1" si="1025"/>
        <v>-8.4265690870784809E-5</v>
      </c>
      <c r="FU488" s="223">
        <f t="shared" ca="1" si="1026"/>
        <v>9.1381662826040769E-5</v>
      </c>
      <c r="FV488" s="223">
        <f t="shared" ca="1" si="1027"/>
        <v>-9.8442589884590898E-5</v>
      </c>
      <c r="FW488" s="223">
        <f t="shared" ca="1" si="1028"/>
        <v>1.0544421880803253E-4</v>
      </c>
      <c r="FX488" s="223">
        <f t="shared" ca="1" si="1029"/>
        <v>-1.1238233207684506E-4</v>
      </c>
      <c r="FY488" s="223">
        <f t="shared" ca="1" si="1030"/>
        <v>1.1925275043106073E-4</v>
      </c>
      <c r="FZ488" s="223">
        <f t="shared" ca="1" si="1031"/>
        <v>-1.2605133538756447E-4</v>
      </c>
      <c r="GA488" s="223">
        <f t="shared" ca="1" si="1032"/>
        <v>1.3277399173302487E-4</v>
      </c>
      <c r="GB488" s="223">
        <f t="shared" ca="1" si="1033"/>
        <v>-1.394166699905735E-4</v>
      </c>
      <c r="GC488" s="223">
        <f t="shared" ca="1" si="1034"/>
        <v>1.4597536885924508E-4</v>
      </c>
      <c r="GD488" s="223">
        <f t="shared" ca="1" si="1035"/>
        <v>-1.524461376240867E-4</v>
      </c>
      <c r="GE488" s="223">
        <f t="shared" ca="1" si="1036"/>
        <v>1.5882507853598135E-4</v>
      </c>
      <c r="GF488" s="223">
        <f t="shared" ca="1" si="1037"/>
        <v>-1.6510834915938857E-4</v>
      </c>
      <c r="GG488" s="223">
        <f t="shared" ca="1" si="1038"/>
        <v>1.7129216468706124E-4</v>
      </c>
      <c r="GH488" s="223">
        <f t="shared" ca="1" si="1039"/>
        <v>-1.7737280021975325E-4</v>
      </c>
      <c r="GI488" s="223">
        <f t="shared" ca="1" si="1040"/>
        <v>1.833465930100168E-4</v>
      </c>
      <c r="GJ488" s="223">
        <f t="shared" ca="1" si="1041"/>
        <v>-1.892099446683941E-4</v>
      </c>
      <c r="GK488" s="223">
        <f t="shared" ca="1" si="1042"/>
        <v>1.9495932333111899E-4</v>
      </c>
      <c r="GL488" s="223">
        <f t="shared" ca="1" si="1043"/>
        <v>-2.0059126578746812E-4</v>
      </c>
      <c r="GM488" s="223">
        <f t="shared" ca="1" si="1044"/>
        <v>2.0610237956592294E-4</v>
      </c>
      <c r="GN488" s="223">
        <f t="shared" ca="1" si="1045"/>
        <v>-2.1148934497756613E-4</v>
      </c>
      <c r="GO488" s="223">
        <f t="shared" ca="1" si="1046"/>
        <v>2.167489171158911E-4</v>
      </c>
      <c r="GP488" s="223">
        <f t="shared" ca="1" si="1047"/>
        <v>-2.2187792781133326E-4</v>
      </c>
      <c r="GQ488" s="223">
        <f t="shared" ca="1" si="1048"/>
        <v>2.2687328753958819E-4</v>
      </c>
      <c r="GR488" s="223">
        <f t="shared" ca="1" si="1049"/>
        <v>-2.3173198728276826E-4</v>
      </c>
      <c r="GS488" s="223">
        <f t="shared" ca="1" si="1050"/>
        <v>2.3645110034182663E-4</v>
      </c>
      <c r="GT488" s="223">
        <f t="shared" ca="1" si="1051"/>
        <v>-2.4102778409953643E-4</v>
      </c>
      <c r="GU488" s="223">
        <f t="shared" ca="1" si="1052"/>
        <v>2.4545928173269279E-4</v>
      </c>
      <c r="GV488" s="223">
        <f t="shared" ca="1" si="1053"/>
        <v>-2.4974292387284754E-4</v>
      </c>
      <c r="GW488" s="223">
        <f t="shared" ca="1" si="1054"/>
        <v>2.5387613021415098E-4</v>
      </c>
      <c r="GX488" s="223">
        <f t="shared" ca="1" si="1055"/>
        <v>-2.5785641106767181E-4</v>
      </c>
      <c r="GY488" s="223">
        <f t="shared" ca="1" si="1056"/>
        <v>2.616813688610193E-4</v>
      </c>
      <c r="GZ488" s="223">
        <f t="shared" ca="1" si="1057"/>
        <v>-2.6534869958266192E-4</v>
      </c>
      <c r="HA488" s="223">
        <f t="shared" ca="1" si="1058"/>
        <v>2.6885619416970325E-4</v>
      </c>
      <c r="HB488" s="223">
        <f t="shared" ca="1" si="1059"/>
        <v>-2.7220173983857291E-4</v>
      </c>
      <c r="HC488" s="223">
        <f t="shared" ca="1" si="1060"/>
        <v>2.7538332135762701E-4</v>
      </c>
      <c r="HD488" s="223">
        <f t="shared" ca="1" si="1061"/>
        <v>-2.7839902226114126E-4</v>
      </c>
      <c r="HE488" s="223">
        <f t="shared" ca="1" si="1062"/>
        <v>2.812470260036557E-4</v>
      </c>
      <c r="HF488" s="223">
        <f t="shared" ca="1" si="1063"/>
        <v>-2.8392561705422171E-4</v>
      </c>
      <c r="HG488" s="223">
        <f t="shared" ca="1" si="1064"/>
        <v>2.8643318192972449E-4</v>
      </c>
      <c r="HH488" s="223">
        <f t="shared" ca="1" si="1065"/>
        <v>-2.8876821016685973E-4</v>
      </c>
      <c r="HI488" s="223">
        <f t="shared" ca="1" si="1066"/>
        <v>2.9092929523192972E-4</v>
      </c>
      <c r="HJ488" s="223">
        <f t="shared" ca="1" si="1067"/>
        <v>-2.929151353681082E-4</v>
      </c>
      <c r="HK488" s="223">
        <f t="shared" ca="1" si="1068"/>
        <v>2.9472453437953417E-4</v>
      </c>
      <c r="HL488" s="223">
        <f t="shared" ca="1" si="1069"/>
        <v>-2.9635640235191048E-4</v>
      </c>
      <c r="HM488" s="223">
        <f t="shared" ca="1" si="1070"/>
        <v>2.9780975630899005E-4</v>
      </c>
      <c r="HN488" s="223">
        <f t="shared" ca="1" si="1071"/>
        <v>-2.9908372080469914E-4</v>
      </c>
      <c r="HO488" s="223">
        <f t="shared" ca="1" si="1072"/>
        <v>3.0017752845045017E-4</v>
      </c>
      <c r="HP488" s="223">
        <f t="shared" ca="1" si="1073"/>
        <v>-3.0109052037742383E-4</v>
      </c>
      <c r="HQ488" s="223">
        <f t="shared" ca="1" si="1074"/>
        <v>3.0182214663342224E-4</v>
      </c>
      <c r="HR488" s="223">
        <f t="shared" ca="1" si="1075"/>
        <v>-3.0237196651414829E-4</v>
      </c>
      <c r="HS488" s="223">
        <f t="shared" ca="1" si="1076"/>
        <v>3.0273964882865964E-4</v>
      </c>
      <c r="HT488" s="223">
        <f t="shared" ca="1" si="1077"/>
        <v>-3.0292497209888174E-4</v>
      </c>
      <c r="HU488" s="223">
        <f t="shared" ca="1" si="1078"/>
        <v>3.029278246930062E-4</v>
      </c>
      <c r="HV488" s="223">
        <f t="shared" ca="1" si="1079"/>
        <v>-3.0274820489273568E-4</v>
      </c>
      <c r="HW488" s="223">
        <f t="shared" ca="1" si="1080"/>
        <v>3.0238622089432315E-4</v>
      </c>
      <c r="HX488" s="223">
        <f t="shared" ca="1" si="1081"/>
        <v>-3.0184209074339346E-4</v>
      </c>
      <c r="HY488" s="223">
        <f t="shared" ca="1" si="1082"/>
        <v>3.0111614220359925E-4</v>
      </c>
      <c r="HZ488" s="223">
        <f t="shared" ca="1" si="1083"/>
        <v>-3.0020881255920281E-4</v>
      </c>
      <c r="IA488" s="223">
        <f t="shared" ca="1" si="1084"/>
        <v>2.991206483516516E-4</v>
      </c>
      <c r="IB488" s="223">
        <f t="shared" ca="1" si="1085"/>
        <v>-2.9785230505037529E-4</v>
      </c>
      <c r="IC488" s="223">
        <f t="shared" ca="1" si="1086"/>
        <v>2.9640454665794504E-4</v>
      </c>
      <c r="ID488" s="223">
        <f t="shared" ca="1" si="1087"/>
        <v>-2.9477824524989455E-4</v>
      </c>
      <c r="IE488" s="223">
        <f t="shared" ca="1" si="1088"/>
        <v>3.3496465915350921E-4</v>
      </c>
      <c r="IF488" s="223">
        <f t="shared" ca="1" si="1089"/>
        <v>-2.9099403883708994E-4</v>
      </c>
      <c r="IG488" s="223">
        <f t="shared" ca="1" si="1090"/>
        <v>2.8883841329676782E-4</v>
      </c>
      <c r="IH488" s="223">
        <f t="shared" ca="1" si="1091"/>
        <v>-2.8650880229664968E-4</v>
      </c>
      <c r="II488" s="223">
        <f t="shared" ca="1" si="1092"/>
        <v>2.8400660910728263E-4</v>
      </c>
      <c r="IJ488" s="223">
        <f t="shared" ca="1" si="1093"/>
        <v>-2.8133334095628083E-4</v>
      </c>
      <c r="IK488" s="223">
        <f t="shared" ca="1" si="1094"/>
        <v>2.78490608120405E-4</v>
      </c>
      <c r="IL488" s="223">
        <f t="shared" ca="1" si="1095"/>
        <v>-2.7548012295564522E-4</v>
      </c>
      <c r="IM488" s="223">
        <f t="shared" ca="1" si="1096"/>
        <v>2.7230369886568266E-4</v>
      </c>
      <c r="IN488" s="223">
        <f t="shared" ca="1" si="1097"/>
        <v>-2.6896324920961485E-4</v>
      </c>
      <c r="IO488" s="223">
        <f t="shared" ca="1" si="1098"/>
        <v>2.6546078614939067E-4</v>
      </c>
      <c r="IP488" s="223">
        <f t="shared" ca="1" si="1099"/>
        <v>-2.6179841943782452E-4</v>
      </c>
      <c r="IQ488" s="223">
        <f t="shared" ca="1" si="1100"/>
        <v>2.5797835514766276E-4</v>
      </c>
      <c r="IR488" s="223">
        <f t="shared" ca="1" si="1101"/>
        <v>-2.5400289434279245E-4</v>
      </c>
      <c r="IS488" s="223">
        <f t="shared" ca="1" si="1102"/>
        <v>2.4987443169213091E-4</v>
      </c>
      <c r="IT488" s="223">
        <f t="shared" ca="1" si="1103"/>
        <v>-2.4559545402724401E-4</v>
      </c>
      <c r="IU488" s="223">
        <f t="shared" ca="1" si="1104"/>
        <v>2.4116853884425694E-4</v>
      </c>
      <c r="IV488" s="223">
        <f t="shared" ca="1" si="1105"/>
        <v>-2.3659635275134294E-4</v>
      </c>
      <c r="IW488" s="223">
        <f t="shared" ca="1" si="1106"/>
        <v>2.3188164986241719E-4</v>
      </c>
      <c r="IX488" s="223">
        <f t="shared" ca="1" si="1107"/>
        <v>-2.2702727013824948E-4</v>
      </c>
      <c r="IY488" s="223">
        <f t="shared" ca="1" si="1108"/>
        <v>2.2203613767564728E-4</v>
      </c>
      <c r="IZ488" s="223">
        <f t="shared" ca="1" si="1109"/>
        <v>-2.1691125894617551E-4</v>
      </c>
      <c r="JA488" s="223">
        <f t="shared" ca="1" si="1110"/>
        <v>2.1165572098512462E-4</v>
      </c>
      <c r="JB488" s="223">
        <f t="shared" ca="1" si="1111"/>
        <v>-2.0627268953209382E-4</v>
      </c>
    </row>
    <row r="489" spans="2:262">
      <c r="B489" s="230">
        <v>128</v>
      </c>
      <c r="C489" s="229">
        <f t="shared" si="1112"/>
        <v>2.5000000000000018E-3</v>
      </c>
      <c r="D489" s="226">
        <f t="shared" ca="1" si="855"/>
        <v>57.913656766584808</v>
      </c>
      <c r="E489" s="225">
        <f ca="1">ED361</f>
        <v>-0.18634323341519671</v>
      </c>
      <c r="F489" s="224">
        <v>128</v>
      </c>
      <c r="G489" s="223">
        <f t="shared" ca="1" si="856"/>
        <v>1.9192751767721096E-4</v>
      </c>
      <c r="H489" s="223">
        <f t="shared" ca="1" si="857"/>
        <v>-1.9192751767721093E-4</v>
      </c>
      <c r="I489" s="223">
        <f t="shared" ca="1" si="858"/>
        <v>1.9192751767721088E-4</v>
      </c>
      <c r="J489" s="223">
        <f t="shared" ca="1" si="859"/>
        <v>-1.9192751767721085E-4</v>
      </c>
      <c r="K489" s="223">
        <f t="shared" ca="1" si="860"/>
        <v>1.9192751767721083E-4</v>
      </c>
      <c r="L489" s="223">
        <f t="shared" ca="1" si="861"/>
        <v>-1.919275176772108E-4</v>
      </c>
      <c r="M489" s="223">
        <f t="shared" ca="1" si="862"/>
        <v>1.9192751767721077E-4</v>
      </c>
      <c r="N489" s="223">
        <f t="shared" ca="1" si="863"/>
        <v>-1.9192751767721072E-4</v>
      </c>
      <c r="O489" s="223">
        <f t="shared" ca="1" si="864"/>
        <v>1.9192751767721069E-4</v>
      </c>
      <c r="P489" s="223">
        <f t="shared" ca="1" si="865"/>
        <v>-1.9192751767721066E-4</v>
      </c>
      <c r="Q489" s="223">
        <f t="shared" ca="1" si="866"/>
        <v>1.9192751767720969E-4</v>
      </c>
      <c r="R489" s="223">
        <f t="shared" ca="1" si="867"/>
        <v>-1.9192751767721058E-4</v>
      </c>
      <c r="S489" s="223">
        <f t="shared" ca="1" si="868"/>
        <v>1.919275176772115E-4</v>
      </c>
      <c r="T489" s="223">
        <f t="shared" ca="1" si="869"/>
        <v>-1.9192751767721053E-4</v>
      </c>
      <c r="U489" s="223">
        <f t="shared" ca="1" si="870"/>
        <v>1.9192751767720955E-4</v>
      </c>
      <c r="V489" s="223">
        <f t="shared" ca="1" si="871"/>
        <v>-1.9192751767721047E-4</v>
      </c>
      <c r="W489" s="223">
        <f t="shared" ca="1" si="872"/>
        <v>1.9192751767721139E-4</v>
      </c>
      <c r="X489" s="223">
        <f t="shared" ca="1" si="873"/>
        <v>-1.9192751767721039E-4</v>
      </c>
      <c r="Y489" s="223">
        <f t="shared" ca="1" si="874"/>
        <v>1.9192751767720942E-4</v>
      </c>
      <c r="Z489" s="223">
        <f t="shared" ca="1" si="875"/>
        <v>-1.9192751767721034E-4</v>
      </c>
      <c r="AA489" s="223">
        <f t="shared" ca="1" si="876"/>
        <v>1.9192751767721126E-4</v>
      </c>
      <c r="AB489" s="223">
        <f t="shared" ca="1" si="877"/>
        <v>-1.9192751767720836E-4</v>
      </c>
      <c r="AC489" s="223">
        <f t="shared" ca="1" si="878"/>
        <v>1.9192751767720928E-4</v>
      </c>
      <c r="AD489" s="223">
        <f t="shared" ca="1" si="879"/>
        <v>-1.919275176772102E-4</v>
      </c>
      <c r="AE489" s="223">
        <f t="shared" ca="1" si="880"/>
        <v>1.9192751767721112E-4</v>
      </c>
      <c r="AF489" s="223">
        <f t="shared" ca="1" si="881"/>
        <v>-1.9192751767721205E-4</v>
      </c>
      <c r="AG489" s="223">
        <f t="shared" ca="1" si="882"/>
        <v>1.9192751767720914E-4</v>
      </c>
      <c r="AH489" s="223">
        <f t="shared" ca="1" si="883"/>
        <v>-1.9192751767721007E-4</v>
      </c>
      <c r="AI489" s="223">
        <f t="shared" ca="1" si="884"/>
        <v>1.9192751767721099E-4</v>
      </c>
      <c r="AJ489" s="223">
        <f t="shared" ca="1" si="885"/>
        <v>-1.9192751767720809E-4</v>
      </c>
      <c r="AK489" s="223">
        <f t="shared" ca="1" si="886"/>
        <v>1.9192751767720901E-4</v>
      </c>
      <c r="AL489" s="223">
        <f t="shared" ca="1" si="887"/>
        <v>-1.9192751767720993E-4</v>
      </c>
      <c r="AM489" s="223">
        <f t="shared" ca="1" si="888"/>
        <v>1.9192751767721085E-4</v>
      </c>
      <c r="AN489" s="223">
        <f t="shared" ca="1" si="889"/>
        <v>-1.9192751767721177E-4</v>
      </c>
      <c r="AO489" s="223">
        <f t="shared" ca="1" si="890"/>
        <v>1.9192751767720887E-4</v>
      </c>
      <c r="AP489" s="223">
        <f t="shared" ca="1" si="891"/>
        <v>-1.919275176772098E-4</v>
      </c>
      <c r="AQ489" s="223">
        <f t="shared" ca="1" si="892"/>
        <v>1.9192751767721072E-4</v>
      </c>
      <c r="AR489" s="223">
        <f t="shared" ca="1" si="893"/>
        <v>-1.9192751767720784E-4</v>
      </c>
      <c r="AS489" s="223">
        <f t="shared" ca="1" si="894"/>
        <v>1.9192751767720877E-4</v>
      </c>
      <c r="AT489" s="223">
        <f t="shared" ca="1" si="895"/>
        <v>-1.9192751767720969E-4</v>
      </c>
      <c r="AU489" s="223">
        <f t="shared" ca="1" si="896"/>
        <v>1.9192751767720679E-4</v>
      </c>
      <c r="AV489" s="223">
        <f t="shared" ca="1" si="897"/>
        <v>-1.919275176772115E-4</v>
      </c>
      <c r="AW489" s="223">
        <f t="shared" ca="1" si="898"/>
        <v>1.9192751767720863E-4</v>
      </c>
      <c r="AX489" s="223">
        <f t="shared" ca="1" si="899"/>
        <v>-1.9192751767720573E-4</v>
      </c>
      <c r="AY489" s="223">
        <f t="shared" ca="1" si="900"/>
        <v>1.9192751767721047E-4</v>
      </c>
      <c r="AZ489" s="223">
        <f t="shared" ca="1" si="901"/>
        <v>-1.9192751767720757E-4</v>
      </c>
      <c r="BA489" s="223">
        <f t="shared" ca="1" si="902"/>
        <v>1.9192751767721229E-4</v>
      </c>
      <c r="BB489" s="223">
        <f t="shared" ca="1" si="903"/>
        <v>-1.9192751767720942E-4</v>
      </c>
      <c r="BC489" s="223">
        <f t="shared" ca="1" si="904"/>
        <v>1.9192751767720652E-4</v>
      </c>
      <c r="BD489" s="223">
        <f t="shared" ca="1" si="905"/>
        <v>-1.9192751767721126E-4</v>
      </c>
      <c r="BE489" s="223">
        <f t="shared" ca="1" si="906"/>
        <v>1.9192751767720836E-4</v>
      </c>
      <c r="BF489" s="223">
        <f t="shared" ca="1" si="907"/>
        <v>-1.919275176772131E-4</v>
      </c>
      <c r="BG489" s="223">
        <f t="shared" ca="1" si="908"/>
        <v>1.919275176772102E-4</v>
      </c>
      <c r="BH489" s="223">
        <f t="shared" ca="1" si="909"/>
        <v>-1.919275176772073E-4</v>
      </c>
      <c r="BI489" s="223">
        <f t="shared" ca="1" si="910"/>
        <v>1.9192751767721205E-4</v>
      </c>
      <c r="BJ489" s="223">
        <f t="shared" ca="1" si="911"/>
        <v>-1.9192751767720914E-4</v>
      </c>
      <c r="BK489" s="223">
        <f t="shared" ca="1" si="912"/>
        <v>1.9192751767720624E-4</v>
      </c>
      <c r="BL489" s="223">
        <f t="shared" ca="1" si="913"/>
        <v>-1.9192751767721099E-4</v>
      </c>
      <c r="BM489" s="223">
        <f t="shared" ca="1" si="914"/>
        <v>1.9192751767720809E-4</v>
      </c>
      <c r="BN489" s="223">
        <f t="shared" ca="1" si="915"/>
        <v>-1.9192751767720521E-4</v>
      </c>
      <c r="BO489" s="223">
        <f t="shared" ca="1" si="916"/>
        <v>1.9192751767720993E-4</v>
      </c>
      <c r="BP489" s="223">
        <f t="shared" ca="1" si="917"/>
        <v>-1.9192751767720706E-4</v>
      </c>
      <c r="BQ489" s="223">
        <f t="shared" ca="1" si="918"/>
        <v>1.9192751767721177E-4</v>
      </c>
      <c r="BR489" s="223">
        <f t="shared" ca="1" si="919"/>
        <v>-1.9192751767720887E-4</v>
      </c>
      <c r="BS489" s="223">
        <f t="shared" ca="1" si="920"/>
        <v>1.91927517677206E-4</v>
      </c>
      <c r="BT489" s="223">
        <f t="shared" ca="1" si="921"/>
        <v>-1.9192751767721072E-4</v>
      </c>
      <c r="BU489" s="223">
        <f t="shared" ca="1" si="922"/>
        <v>1.9192751767720784E-4</v>
      </c>
      <c r="BV489" s="223">
        <f t="shared" ca="1" si="923"/>
        <v>-1.9192751767721256E-4</v>
      </c>
      <c r="BW489" s="223">
        <f t="shared" ca="1" si="924"/>
        <v>1.9192751767720969E-4</v>
      </c>
      <c r="BX489" s="223">
        <f t="shared" ca="1" si="925"/>
        <v>-1.9192751767720679E-4</v>
      </c>
      <c r="BY489" s="223">
        <f t="shared" ca="1" si="926"/>
        <v>1.919275176772115E-4</v>
      </c>
      <c r="BZ489" s="223">
        <f t="shared" ca="1" si="927"/>
        <v>-1.9192751767720863E-4</v>
      </c>
      <c r="CA489" s="223">
        <f t="shared" ca="1" si="928"/>
        <v>1.9192751767720573E-4</v>
      </c>
      <c r="CB489" s="223">
        <f t="shared" ca="1" si="929"/>
        <v>-1.9192751767721047E-4</v>
      </c>
      <c r="CC489" s="223">
        <f t="shared" ca="1" si="930"/>
        <v>1.9192751767720757E-4</v>
      </c>
      <c r="CD489" s="223">
        <f t="shared" ca="1" si="931"/>
        <v>-1.9192751767720467E-4</v>
      </c>
      <c r="CE489" s="223">
        <f t="shared" ca="1" si="932"/>
        <v>1.9192751767720942E-4</v>
      </c>
      <c r="CF489" s="223">
        <f t="shared" ca="1" si="933"/>
        <v>-1.9192751767720652E-4</v>
      </c>
      <c r="CG489" s="223">
        <f t="shared" ca="1" si="934"/>
        <v>1.9192751767721126E-4</v>
      </c>
      <c r="CH489" s="223">
        <f t="shared" ca="1" si="935"/>
        <v>-1.9192751767720836E-4</v>
      </c>
      <c r="CI489" s="223">
        <f t="shared" ca="1" si="936"/>
        <v>1.9192751767720546E-4</v>
      </c>
      <c r="CJ489" s="223">
        <f t="shared" ca="1" si="937"/>
        <v>-1.9192751767720259E-4</v>
      </c>
      <c r="CK489" s="223">
        <f t="shared" ca="1" si="938"/>
        <v>1.9192751767721492E-4</v>
      </c>
      <c r="CL489" s="223">
        <f t="shared" ca="1" si="939"/>
        <v>-1.9192751767721205E-4</v>
      </c>
      <c r="CM489" s="223">
        <f t="shared" ca="1" si="940"/>
        <v>1.9192751767720914E-4</v>
      </c>
      <c r="CN489" s="223">
        <f t="shared" ca="1" si="941"/>
        <v>-1.9192751767720624E-4</v>
      </c>
      <c r="CO489" s="223">
        <f t="shared" ca="1" si="942"/>
        <v>1.9192751767720337E-4</v>
      </c>
      <c r="CP489" s="223">
        <f t="shared" ca="1" si="943"/>
        <v>-1.9192751767720047E-4</v>
      </c>
      <c r="CQ489" s="223">
        <f t="shared" ca="1" si="944"/>
        <v>1.9192751767721283E-4</v>
      </c>
      <c r="CR489" s="223">
        <f t="shared" ca="1" si="945"/>
        <v>-1.9192751767720993E-4</v>
      </c>
      <c r="CS489" s="223">
        <f t="shared" ca="1" si="946"/>
        <v>1.9192751767720706E-4</v>
      </c>
      <c r="CT489" s="223">
        <f t="shared" ca="1" si="947"/>
        <v>-1.9192751767720416E-4</v>
      </c>
      <c r="CU489" s="223">
        <f t="shared" ca="1" si="948"/>
        <v>1.9192751767720126E-4</v>
      </c>
      <c r="CV489" s="223">
        <f t="shared" ca="1" si="949"/>
        <v>-1.9192751767721362E-4</v>
      </c>
      <c r="CW489" s="223">
        <f t="shared" ca="1" si="950"/>
        <v>1.9192751767721072E-4</v>
      </c>
      <c r="CX489" s="223">
        <f t="shared" ca="1" si="951"/>
        <v>-1.9192751767720784E-4</v>
      </c>
      <c r="CY489" s="223">
        <f t="shared" ca="1" si="952"/>
        <v>1.9192751767720494E-4</v>
      </c>
      <c r="CZ489" s="223">
        <f t="shared" ca="1" si="953"/>
        <v>-1.9192751767720204E-4</v>
      </c>
      <c r="DA489" s="223">
        <f t="shared" ca="1" si="954"/>
        <v>1.919275176772144E-4</v>
      </c>
      <c r="DB489" s="223">
        <f t="shared" ca="1" si="955"/>
        <v>-1.919275176772115E-4</v>
      </c>
      <c r="DC489" s="223">
        <f t="shared" ca="1" si="956"/>
        <v>1.9192751767720863E-4</v>
      </c>
      <c r="DD489" s="223">
        <f t="shared" ca="1" si="957"/>
        <v>-1.9192751767720573E-4</v>
      </c>
      <c r="DE489" s="223">
        <f t="shared" ca="1" si="958"/>
        <v>1.9192751767720283E-4</v>
      </c>
      <c r="DF489" s="223">
        <f t="shared" ca="1" si="959"/>
        <v>-1.9192751767721519E-4</v>
      </c>
      <c r="DG489" s="223">
        <f t="shared" ca="1" si="960"/>
        <v>1.9192751767721229E-4</v>
      </c>
      <c r="DH489" s="223">
        <f t="shared" ca="1" si="961"/>
        <v>-1.9192751767720942E-4</v>
      </c>
      <c r="DI489" s="223">
        <f t="shared" ca="1" si="962"/>
        <v>1.9192751767720652E-4</v>
      </c>
      <c r="DJ489" s="223">
        <f t="shared" ca="1" si="963"/>
        <v>-1.9192751767720362E-4</v>
      </c>
      <c r="DK489" s="223">
        <f t="shared" ca="1" si="964"/>
        <v>1.9192751767720074E-4</v>
      </c>
      <c r="DL489" s="223">
        <f t="shared" ca="1" si="965"/>
        <v>-1.919275176772131E-4</v>
      </c>
      <c r="DM489" s="223">
        <f t="shared" ca="1" si="966"/>
        <v>1.919275176772102E-4</v>
      </c>
      <c r="DN489" s="223">
        <f t="shared" ca="1" si="967"/>
        <v>-1.919275176772073E-4</v>
      </c>
      <c r="DO489" s="223">
        <f t="shared" ca="1" si="968"/>
        <v>1.9192751767720443E-4</v>
      </c>
      <c r="DP489" s="223">
        <f t="shared" ca="1" si="969"/>
        <v>-1.9192751767720153E-4</v>
      </c>
      <c r="DQ489" s="223">
        <f t="shared" ca="1" si="970"/>
        <v>1.9192751767721389E-4</v>
      </c>
      <c r="DR489" s="223">
        <f t="shared" ca="1" si="971"/>
        <v>-1.9192751767721099E-4</v>
      </c>
      <c r="DS489" s="223">
        <f t="shared" ca="1" si="972"/>
        <v>1.9192751767720809E-4</v>
      </c>
      <c r="DT489" s="223">
        <f t="shared" ca="1" si="973"/>
        <v>-1.9192751767720521E-4</v>
      </c>
      <c r="DU489" s="223">
        <f t="shared" ca="1" si="974"/>
        <v>1.9192751767720231E-4</v>
      </c>
      <c r="DV489" s="223">
        <f t="shared" ca="1" si="975"/>
        <v>-1.9192751767719941E-4</v>
      </c>
      <c r="DW489" s="223">
        <f t="shared" ca="1" si="976"/>
        <v>1.9192751767721177E-4</v>
      </c>
      <c r="DX489" s="223">
        <f t="shared" ca="1" si="977"/>
        <v>-1.9192751767720887E-4</v>
      </c>
      <c r="DY489" s="223">
        <f t="shared" ca="1" si="978"/>
        <v>1.91927517677206E-4</v>
      </c>
      <c r="DZ489" s="223">
        <f t="shared" ca="1" si="979"/>
        <v>-1.919275176772031E-4</v>
      </c>
      <c r="EA489" s="223">
        <f t="shared" ca="1" si="980"/>
        <v>1.919275176772002E-4</v>
      </c>
      <c r="EB489" s="223">
        <f t="shared" ca="1" si="981"/>
        <v>-1.9192751767721256E-4</v>
      </c>
      <c r="EC489" s="223">
        <f t="shared" ca="1" si="982"/>
        <v>1.9192751767720969E-4</v>
      </c>
      <c r="ED489" s="223">
        <f t="shared" ca="1" si="983"/>
        <v>-1.9192751767720679E-4</v>
      </c>
      <c r="EE489" s="223">
        <f t="shared" ca="1" si="984"/>
        <v>1.9192751767720389E-4</v>
      </c>
      <c r="EF489" s="223">
        <f t="shared" ca="1" si="985"/>
        <v>-1.9192751767720101E-4</v>
      </c>
      <c r="EG489" s="223">
        <f t="shared" ca="1" si="986"/>
        <v>1.9192751767721335E-4</v>
      </c>
      <c r="EH489" s="223">
        <f t="shared" ca="1" si="987"/>
        <v>-1.9192751767721047E-4</v>
      </c>
      <c r="EI489" s="223">
        <f t="shared" ca="1" si="988"/>
        <v>1.9192751767720757E-4</v>
      </c>
      <c r="EJ489" s="223">
        <f t="shared" ca="1" si="989"/>
        <v>-1.9192751767720467E-4</v>
      </c>
      <c r="EK489" s="223">
        <f t="shared" ca="1" si="990"/>
        <v>1.919275176772018E-4</v>
      </c>
      <c r="EL489" s="223">
        <f t="shared" ca="1" si="991"/>
        <v>-1.9192751767721413E-4</v>
      </c>
      <c r="EM489" s="223">
        <f t="shared" ca="1" si="992"/>
        <v>1.9192751767721126E-4</v>
      </c>
      <c r="EN489" s="223">
        <f t="shared" ca="1" si="993"/>
        <v>-1.9192751767720836E-4</v>
      </c>
      <c r="EO489" s="223">
        <f t="shared" ca="1" si="994"/>
        <v>1.9192751767720546E-4</v>
      </c>
      <c r="EP489" s="223">
        <f t="shared" ca="1" si="995"/>
        <v>-1.9192751767720259E-4</v>
      </c>
      <c r="EQ489" s="223">
        <f t="shared" ca="1" si="996"/>
        <v>1.9192751767719969E-4</v>
      </c>
      <c r="ER489" s="223">
        <f t="shared" ca="1" si="997"/>
        <v>-1.9192751767721205E-4</v>
      </c>
      <c r="ES489" s="223">
        <f t="shared" ca="1" si="998"/>
        <v>1.9192751767720914E-4</v>
      </c>
      <c r="ET489" s="223">
        <f t="shared" ca="1" si="999"/>
        <v>-1.9192751767720624E-4</v>
      </c>
      <c r="EU489" s="223">
        <f t="shared" ca="1" si="1000"/>
        <v>1.9192751767720337E-4</v>
      </c>
      <c r="EV489" s="223">
        <f t="shared" ca="1" si="1001"/>
        <v>-1.9192751767720047E-4</v>
      </c>
      <c r="EW489" s="223">
        <f t="shared" ca="1" si="1002"/>
        <v>1.9192751767721283E-4</v>
      </c>
      <c r="EX489" s="223">
        <f t="shared" ca="1" si="1003"/>
        <v>-1.9192751767720993E-4</v>
      </c>
      <c r="EY489" s="223">
        <f t="shared" ca="1" si="1004"/>
        <v>1.9192751767720706E-4</v>
      </c>
      <c r="EZ489" s="223">
        <f t="shared" ca="1" si="1005"/>
        <v>-1.9192751767720416E-4</v>
      </c>
      <c r="FA489" s="223">
        <f t="shared" ca="1" si="1006"/>
        <v>1.9192751767720126E-4</v>
      </c>
      <c r="FB489" s="223">
        <f t="shared" ca="1" si="1007"/>
        <v>-1.9192751767719838E-4</v>
      </c>
      <c r="FC489" s="223">
        <f t="shared" ca="1" si="1008"/>
        <v>1.9192751767721072E-4</v>
      </c>
      <c r="FD489" s="223">
        <f t="shared" ca="1" si="1009"/>
        <v>-1.9192751767720784E-4</v>
      </c>
      <c r="FE489" s="223">
        <f t="shared" ca="1" si="1010"/>
        <v>1.9192751767720494E-4</v>
      </c>
      <c r="FF489" s="223">
        <f t="shared" ca="1" si="1011"/>
        <v>-1.9192751767720204E-4</v>
      </c>
      <c r="FG489" s="223">
        <f t="shared" ca="1" si="1012"/>
        <v>1.9192751767719917E-4</v>
      </c>
      <c r="FH489" s="223">
        <f t="shared" ca="1" si="1013"/>
        <v>-1.919275176772115E-4</v>
      </c>
      <c r="FI489" s="223">
        <f t="shared" ca="1" si="1014"/>
        <v>1.9192751767720863E-4</v>
      </c>
      <c r="FJ489" s="223">
        <f t="shared" ca="1" si="1015"/>
        <v>-1.9192751767720573E-4</v>
      </c>
      <c r="FK489" s="223">
        <f t="shared" ca="1" si="1016"/>
        <v>1.9192751767720283E-4</v>
      </c>
      <c r="FL489" s="223">
        <f t="shared" ca="1" si="1017"/>
        <v>-1.9192751767719996E-4</v>
      </c>
      <c r="FM489" s="223">
        <f t="shared" ca="1" si="1018"/>
        <v>1.9192751767719706E-4</v>
      </c>
      <c r="FN489" s="223">
        <f t="shared" ca="1" si="1019"/>
        <v>-1.9192751767719416E-4</v>
      </c>
      <c r="FO489" s="223">
        <f t="shared" ca="1" si="1020"/>
        <v>1.9192751767719128E-4</v>
      </c>
      <c r="FP489" s="223">
        <f t="shared" ca="1" si="1021"/>
        <v>-1.9192751767721888E-4</v>
      </c>
      <c r="FQ489" s="223">
        <f t="shared" ca="1" si="1022"/>
        <v>1.9192751767721598E-4</v>
      </c>
      <c r="FR489" s="223">
        <f t="shared" ca="1" si="1023"/>
        <v>-1.919275176772131E-4</v>
      </c>
      <c r="FS489" s="223">
        <f t="shared" ca="1" si="1024"/>
        <v>1.919275176772102E-4</v>
      </c>
      <c r="FT489" s="223">
        <f t="shared" ca="1" si="1025"/>
        <v>-1.919275176772073E-4</v>
      </c>
      <c r="FU489" s="223">
        <f t="shared" ca="1" si="1026"/>
        <v>1.9192751767720443E-4</v>
      </c>
      <c r="FV489" s="223">
        <f t="shared" ca="1" si="1027"/>
        <v>-1.9192751767720153E-4</v>
      </c>
      <c r="FW489" s="223">
        <f t="shared" ca="1" si="1028"/>
        <v>1.9192751767719863E-4</v>
      </c>
      <c r="FX489" s="223">
        <f t="shared" ca="1" si="1029"/>
        <v>-1.9192751767719575E-4</v>
      </c>
      <c r="FY489" s="223">
        <f t="shared" ca="1" si="1030"/>
        <v>1.9192751767719285E-4</v>
      </c>
      <c r="FZ489" s="223">
        <f t="shared" ca="1" si="1031"/>
        <v>-1.9192751767718995E-4</v>
      </c>
      <c r="GA489" s="223">
        <f t="shared" ca="1" si="1032"/>
        <v>1.9192751767721755E-4</v>
      </c>
      <c r="GB489" s="223">
        <f t="shared" ca="1" si="1033"/>
        <v>-1.9192751767721467E-4</v>
      </c>
      <c r="GC489" s="223">
        <f t="shared" ca="1" si="1034"/>
        <v>1.9192751767721177E-4</v>
      </c>
      <c r="GD489" s="223">
        <f t="shared" ca="1" si="1035"/>
        <v>-1.9192751767720887E-4</v>
      </c>
      <c r="GE489" s="223">
        <f t="shared" ca="1" si="1036"/>
        <v>1.91927517677206E-4</v>
      </c>
      <c r="GF489" s="223">
        <f t="shared" ca="1" si="1037"/>
        <v>-1.919275176772031E-4</v>
      </c>
      <c r="GG489" s="223">
        <f t="shared" ca="1" si="1038"/>
        <v>1.919275176772002E-4</v>
      </c>
      <c r="GH489" s="223">
        <f t="shared" ca="1" si="1039"/>
        <v>-1.9192751767719733E-4</v>
      </c>
      <c r="GI489" s="223">
        <f t="shared" ca="1" si="1040"/>
        <v>1.9192751767719443E-4</v>
      </c>
      <c r="GJ489" s="223">
        <f t="shared" ca="1" si="1041"/>
        <v>-1.9192751767719153E-4</v>
      </c>
      <c r="GK489" s="223">
        <f t="shared" ca="1" si="1042"/>
        <v>1.9192751767721915E-4</v>
      </c>
      <c r="GL489" s="223">
        <f t="shared" ca="1" si="1043"/>
        <v>-1.9192751767721625E-4</v>
      </c>
      <c r="GM489" s="223">
        <f t="shared" ca="1" si="1044"/>
        <v>1.9192751767721335E-4</v>
      </c>
      <c r="GN489" s="223">
        <f t="shared" ca="1" si="1045"/>
        <v>-1.9192751767721047E-4</v>
      </c>
      <c r="GO489" s="223">
        <f t="shared" ca="1" si="1046"/>
        <v>1.9192751767720757E-4</v>
      </c>
      <c r="GP489" s="223">
        <f t="shared" ca="1" si="1047"/>
        <v>-1.9192751767720467E-4</v>
      </c>
      <c r="GQ489" s="223">
        <f t="shared" ca="1" si="1048"/>
        <v>1.919275176772018E-4</v>
      </c>
      <c r="GR489" s="223">
        <f t="shared" ca="1" si="1049"/>
        <v>-1.919275176771989E-4</v>
      </c>
      <c r="GS489" s="223">
        <f t="shared" ca="1" si="1050"/>
        <v>1.91927517677196E-4</v>
      </c>
      <c r="GT489" s="223">
        <f t="shared" ca="1" si="1051"/>
        <v>-1.9192751767719313E-4</v>
      </c>
      <c r="GU489" s="223">
        <f t="shared" ca="1" si="1052"/>
        <v>1.9192751767719023E-4</v>
      </c>
      <c r="GV489" s="223">
        <f t="shared" ca="1" si="1053"/>
        <v>-1.9192751767721782E-4</v>
      </c>
      <c r="GW489" s="223">
        <f t="shared" ca="1" si="1054"/>
        <v>1.9192751767721492E-4</v>
      </c>
      <c r="GX489" s="223">
        <f t="shared" ca="1" si="1055"/>
        <v>-1.9192751767721205E-4</v>
      </c>
      <c r="GY489" s="223">
        <f t="shared" ca="1" si="1056"/>
        <v>1.9192751767720914E-4</v>
      </c>
      <c r="GZ489" s="223">
        <f t="shared" ca="1" si="1057"/>
        <v>-1.9192751767720624E-4</v>
      </c>
      <c r="HA489" s="223">
        <f t="shared" ca="1" si="1058"/>
        <v>1.9192751767720337E-4</v>
      </c>
      <c r="HB489" s="223">
        <f t="shared" ca="1" si="1059"/>
        <v>-1.9192751767720047E-4</v>
      </c>
      <c r="HC489" s="223">
        <f t="shared" ca="1" si="1060"/>
        <v>1.9192751767719757E-4</v>
      </c>
      <c r="HD489" s="223">
        <f t="shared" ca="1" si="1061"/>
        <v>-1.919275176771947E-4</v>
      </c>
      <c r="HE489" s="223">
        <f t="shared" ca="1" si="1062"/>
        <v>1.919275176771918E-4</v>
      </c>
      <c r="HF489" s="223">
        <f t="shared" ca="1" si="1063"/>
        <v>-1.9192751767721939E-4</v>
      </c>
      <c r="HG489" s="223">
        <f t="shared" ca="1" si="1064"/>
        <v>1.9192751767721652E-4</v>
      </c>
      <c r="HH489" s="223">
        <f t="shared" ca="1" si="1065"/>
        <v>-1.9192751767721362E-4</v>
      </c>
      <c r="HI489" s="223">
        <f t="shared" ca="1" si="1066"/>
        <v>1.9192751767721072E-4</v>
      </c>
      <c r="HJ489" s="223">
        <f t="shared" ca="1" si="1067"/>
        <v>-1.9192751767720784E-4</v>
      </c>
      <c r="HK489" s="223">
        <f t="shared" ca="1" si="1068"/>
        <v>1.9192751767720494E-4</v>
      </c>
      <c r="HL489" s="223">
        <f t="shared" ca="1" si="1069"/>
        <v>-1.9192751767720204E-4</v>
      </c>
      <c r="HM489" s="223">
        <f t="shared" ca="1" si="1070"/>
        <v>1.9192751767719917E-4</v>
      </c>
      <c r="HN489" s="223">
        <f t="shared" ca="1" si="1071"/>
        <v>-1.9192751767719627E-4</v>
      </c>
      <c r="HO489" s="223">
        <f t="shared" ca="1" si="1072"/>
        <v>1.9192751767719337E-4</v>
      </c>
      <c r="HP489" s="223">
        <f t="shared" ca="1" si="1073"/>
        <v>-1.919275176771905E-4</v>
      </c>
      <c r="HQ489" s="223">
        <f t="shared" ca="1" si="1074"/>
        <v>1.9192751767721809E-4</v>
      </c>
      <c r="HR489" s="223">
        <f t="shared" ca="1" si="1075"/>
        <v>-1.9192751767721519E-4</v>
      </c>
      <c r="HS489" s="223">
        <f t="shared" ca="1" si="1076"/>
        <v>1.9192751767721229E-4</v>
      </c>
      <c r="HT489" s="223">
        <f t="shared" ca="1" si="1077"/>
        <v>-1.9192751767720942E-4</v>
      </c>
      <c r="HU489" s="223">
        <f t="shared" ca="1" si="1078"/>
        <v>1.9192751767720652E-4</v>
      </c>
      <c r="HV489" s="223">
        <f t="shared" ca="1" si="1079"/>
        <v>-1.9192751767720362E-4</v>
      </c>
      <c r="HW489" s="223">
        <f t="shared" ca="1" si="1080"/>
        <v>1.9192751767720074E-4</v>
      </c>
      <c r="HX489" s="223">
        <f t="shared" ca="1" si="1081"/>
        <v>-1.9192751767719784E-4</v>
      </c>
      <c r="HY489" s="223">
        <f t="shared" ca="1" si="1082"/>
        <v>1.9192751767719494E-4</v>
      </c>
      <c r="HZ489" s="223">
        <f t="shared" ca="1" si="1083"/>
        <v>-1.9192751767719207E-4</v>
      </c>
      <c r="IA489" s="223">
        <f t="shared" ca="1" si="1084"/>
        <v>1.9192751767718917E-4</v>
      </c>
      <c r="IB489" s="223">
        <f t="shared" ca="1" si="1085"/>
        <v>-1.9192751767721676E-4</v>
      </c>
      <c r="IC489" s="223">
        <f t="shared" ca="1" si="1086"/>
        <v>1.9192751767721389E-4</v>
      </c>
      <c r="ID489" s="223">
        <f t="shared" ca="1" si="1087"/>
        <v>-1.9192751767721099E-4</v>
      </c>
      <c r="IE489" s="223">
        <f t="shared" ca="1" si="1088"/>
        <v>1.9192751767720652E-4</v>
      </c>
      <c r="IF489" s="223">
        <f t="shared" ca="1" si="1089"/>
        <v>-1.9192751767720521E-4</v>
      </c>
      <c r="IG489" s="223">
        <f t="shared" ca="1" si="1090"/>
        <v>1.9192751767720231E-4</v>
      </c>
      <c r="IH489" s="223">
        <f t="shared" ca="1" si="1091"/>
        <v>-1.9192751767719941E-4</v>
      </c>
      <c r="II489" s="223">
        <f t="shared" ca="1" si="1092"/>
        <v>1.9192751767719654E-4</v>
      </c>
      <c r="IJ489" s="223">
        <f t="shared" ca="1" si="1093"/>
        <v>-1.9192751767719364E-4</v>
      </c>
      <c r="IK489" s="223">
        <f t="shared" ca="1" si="1094"/>
        <v>1.9192751767719074E-4</v>
      </c>
      <c r="IL489" s="223">
        <f t="shared" ca="1" si="1095"/>
        <v>-1.9192751767718787E-4</v>
      </c>
      <c r="IM489" s="223">
        <f t="shared" ca="1" si="1096"/>
        <v>1.9192751767721546E-4</v>
      </c>
      <c r="IN489" s="223">
        <f t="shared" ca="1" si="1097"/>
        <v>-1.9192751767721256E-4</v>
      </c>
      <c r="IO489" s="223">
        <f t="shared" ca="1" si="1098"/>
        <v>1.9192751767720966E-4</v>
      </c>
      <c r="IP489" s="223">
        <f t="shared" ca="1" si="1099"/>
        <v>-1.9192751767720679E-4</v>
      </c>
      <c r="IQ489" s="223">
        <f t="shared" ca="1" si="1100"/>
        <v>1.9192751767720389E-4</v>
      </c>
      <c r="IR489" s="223">
        <f t="shared" ca="1" si="1101"/>
        <v>-1.9192751767720101E-4</v>
      </c>
      <c r="IS489" s="223">
        <f t="shared" ca="1" si="1102"/>
        <v>1.9192751767719811E-4</v>
      </c>
      <c r="IT489" s="223">
        <f t="shared" ca="1" si="1103"/>
        <v>-1.9192751767719521E-4</v>
      </c>
      <c r="IU489" s="223">
        <f t="shared" ca="1" si="1104"/>
        <v>1.9192751767719234E-4</v>
      </c>
      <c r="IV489" s="223">
        <f t="shared" ca="1" si="1105"/>
        <v>-1.9192751767718944E-4</v>
      </c>
      <c r="IW489" s="223">
        <f t="shared" ca="1" si="1106"/>
        <v>1.9192751767721703E-4</v>
      </c>
      <c r="IX489" s="223">
        <f t="shared" ca="1" si="1107"/>
        <v>-1.9192751767721413E-4</v>
      </c>
      <c r="IY489" s="223">
        <f t="shared" ca="1" si="1108"/>
        <v>1.9192751767721126E-4</v>
      </c>
      <c r="IZ489" s="223">
        <f t="shared" ca="1" si="1109"/>
        <v>-1.9192751767720836E-4</v>
      </c>
      <c r="JA489" s="223">
        <f t="shared" ca="1" si="1110"/>
        <v>1.9192751767720546E-4</v>
      </c>
      <c r="JB489" s="223">
        <f t="shared" ca="1" si="1111"/>
        <v>-1.9192751767720259E-4</v>
      </c>
    </row>
    <row r="490" spans="2:262">
      <c r="B490" s="230">
        <v>129</v>
      </c>
      <c r="C490" s="229">
        <f t="shared" si="1112"/>
        <v>2.5195312500000018E-3</v>
      </c>
      <c r="D490" s="226">
        <f t="shared" ref="D490:D553" ca="1" si="1113">Vo_set2+E490</f>
        <v>57.91715886438746</v>
      </c>
      <c r="E490" s="225">
        <f ca="1">EE361</f>
        <v>-0.18284113561253831</v>
      </c>
      <c r="F490" s="224">
        <v>129</v>
      </c>
      <c r="G490" s="223">
        <f t="shared" ref="G490:G553" ca="1" si="1114">2*IMREAL(K229)*COS(2*PI()*B229*1/Nt_load2)-2*IMAGINARY(K229)*SIN(2*PI()*B229*1/Nt_load2)</f>
        <v>2.094414751408394E-4</v>
      </c>
      <c r="H490" s="223">
        <f t="shared" ref="H490:H553" ca="1" si="1115">2*IMREAL(K229)*COS(2*PI()*B229*2/Nt_load2)-2*IMAGINARY(K229)*SIN(2*PI()*B229*2/Nt_load2)</f>
        <v>-2.1460867732200309E-4</v>
      </c>
      <c r="I490" s="223">
        <f t="shared" ref="I490:I553" ca="1" si="1116">2*IMREAL(K229)*COS(2*PI()*B229*3/Nt_load2)-2*IMAGINARY(K229)*SIN(2*PI()*B229*3/Nt_load2)</f>
        <v>2.1964660726068357E-4</v>
      </c>
      <c r="J490" s="223">
        <f t="shared" ref="J490:J553" ca="1" si="1117">2*IMREAL(K229)*COS(2*PI()*B229*4/Nt_load2)-2*IMAGINARY(K229)*SIN(2*PI()*B229*4/Nt_load2)</f>
        <v>-2.2455223029626547E-4</v>
      </c>
      <c r="K490" s="223">
        <f t="shared" ref="K490:K553" ca="1" si="1118">2*IMREAL(K229)*COS(2*PI()*B229*5/Nt_load2)-2*IMAGINARY(K229)*SIN(2*PI()*B229*5/Nt_load2)</f>
        <v>2.2932259146486562E-4</v>
      </c>
      <c r="L490" s="223">
        <f t="shared" ref="L490:L553" ca="1" si="1119">2*IMREAL(K229)*COS(2*PI()*B229*6/Nt_load2)-2*IMAGINARY(K229)*SIN(2*PI()*B229*6/Nt_load2)</f>
        <v>-2.3395481727929204E-4</v>
      </c>
      <c r="M490" s="223">
        <f t="shared" ref="M490:M553" ca="1" si="1120">2*IMREAL(K229)*COS(2*PI()*B229*7/Nt_load2)-2*IMAGINARY(K229)*SIN(2*PI()*B229*7/Nt_load2)</f>
        <v>2.3844611745992282E-4</v>
      </c>
      <c r="N490" s="223">
        <f t="shared" ref="N490:N553" ca="1" si="1121">2*IMREAL(K229)*COS(2*PI()*B229*8/Nt_load2)-2*IMAGINARY(K229)*SIN(2*PI()*B229*8/Nt_load2)</f>
        <v>-2.427937866154704E-4</v>
      </c>
      <c r="O490" s="223">
        <f t="shared" ref="O490:O553" ca="1" si="1122">2*IMREAL(K229)*COS(2*PI()*B229*9/Nt_load2)-2*IMAGINARY(K229)*SIN(2*PI()*B229*9/Nt_load2)</f>
        <v>2.4699520587260517E-4</v>
      </c>
      <c r="P490" s="223">
        <f t="shared" ref="P490:P553" ca="1" si="1123">2*IMREAL(K229)*COS(2*PI()*B229*10/Nt_load2)-2*IMAGINARY(K229)*SIN(2*PI()*B229*10/Nt_load2)</f>
        <v>-2.5104784445346805E-4</v>
      </c>
      <c r="Q490" s="223">
        <f t="shared" ref="Q490:Q553" ca="1" si="1124">2*IMREAL(K229)*COS(2*PI()*B229*11/Nt_load2)-2*IMAGINARY(K229)*SIN(2*PI()*B229*11/Nt_load2)</f>
        <v>2.5494926120011566E-4</v>
      </c>
      <c r="R490" s="223">
        <f t="shared" ref="R490:R553" ca="1" si="1125">2*IMREAL(K229)*COS(2*PI()*B229*12/Nt_load2)-2*IMAGINARY(K229)*SIN(2*PI()*B229*12/Nt_load2)</f>
        <v>-2.5869710604498427E-4</v>
      </c>
      <c r="S490" s="223">
        <f t="shared" ref="S490:S553" ca="1" si="1126">2*IMREAL(K229)*COS(2*PI()*B229*13/Nt_load2)-2*IMAGINARY(K229)*SIN(2*PI()*B229*13/Nt_load2)</f>
        <v>2.6228912142647816E-4</v>
      </c>
      <c r="T490" s="223">
        <f t="shared" ref="T490:T553" ca="1" si="1127">2*IMREAL(K229)*COS(2*PI()*B229*14/Nt_load2)-2*IMAGINARY(K229)*SIN(2*PI()*B229*14/Nt_load2)</f>
        <v>-2.6572314364884666E-4</v>
      </c>
      <c r="U490" s="223">
        <f t="shared" ref="U490:U553" ca="1" si="1128">2*IMREAL(K229)*COS(2*PI()*B229*15/Nt_load2)-2*IMAGINARY(K229)*SIN(2*PI()*B229*15/Nt_load2)</f>
        <v>2.6899710418550949E-4</v>
      </c>
      <c r="V490" s="223">
        <f t="shared" ref="V490:V553" ca="1" si="1129">2*IMREAL(K229)*COS(2*PI()*B229*16/Nt_load2)-2*IMAGINARY(K229)*SIN(2*PI()*B229*16/Nt_load2)</f>
        <v>-2.7210903092506056E-4</v>
      </c>
      <c r="W490" s="223">
        <f t="shared" ref="W490:W553" ca="1" si="1130">2*IMREAL(K229)*COS(2*PI()*B229*17/Nt_load2)-2*IMAGINARY(K229)*SIN(2*PI()*B229*17/Nt_load2)</f>
        <v>2.7505704935919446E-4</v>
      </c>
      <c r="X490" s="223">
        <f t="shared" ref="X490:X553" ca="1" si="1131">2*IMREAL(K229)*COS(2*PI()*B229*18/Nt_load2)-2*IMAGINARY(K229)*SIN(2*PI()*B229*18/Nt_load2)</f>
        <v>-2.7783938371183986E-4</v>
      </c>
      <c r="Y490" s="223">
        <f t="shared" ref="Y490:Y553" ca="1" si="1132">2*IMREAL(K229)*COS(2*PI()*B229*19/Nt_load2)-2*IMAGINARY(K229)*SIN(2*PI()*B229*19/Nt_load2)</f>
        <v>2.8045435800882102E-4</v>
      </c>
      <c r="Z490" s="223">
        <f t="shared" ref="Z490:Z553" ca="1" si="1133">2*IMREAL(K229)*COS(2*PI()*B229*20/Nt_load2)-2*IMAGINARY(K229)*SIN(2*PI()*B229*20/Nt_load2)</f>
        <v>-2.8290039708740158E-4</v>
      </c>
      <c r="AA490" s="223">
        <f t="shared" ref="AA490:AA553" ca="1" si="1134">2*IMREAL(K229)*COS(2*PI()*B229*21/Nt_load2)-2*IMAGINARY(K229)*SIN(2*PI()*B229*21/Nt_load2)</f>
        <v>2.8517602754510448E-4</v>
      </c>
      <c r="AB490" s="223">
        <f t="shared" ref="AB490:AB553" ca="1" si="1135">2*IMREAL(K229)*COS(2*PI()*B229*22/Nt_load2)-2*IMAGINARY(K229)*SIN(2*PI()*B229*22/Nt_load2)</f>
        <v>-2.872798786272315E-4</v>
      </c>
      <c r="AC490" s="223">
        <f t="shared" ref="AC490:AC553" ca="1" si="1136">2*IMREAL(K229)*COS(2*PI()*B229*23/Nt_load2)-2*IMAGINARY(K229)*SIN(2*PI()*B229*23/Nt_load2)</f>
        <v>2.8921068305256121E-4</v>
      </c>
      <c r="AD490" s="223">
        <f t="shared" ref="AD490:AD553" ca="1" si="1137">2*IMREAL(K229)*COS(2*PI()*B229*24/Nt_load2)-2*IMAGINARY(K229)*SIN(2*PI()*B229*24/Nt_load2)</f>
        <v>-2.9096727777670392E-4</v>
      </c>
      <c r="AE490" s="223">
        <f t="shared" ref="AE490:AE553" ca="1" si="1138">2*IMREAL(K229)*COS(2*PI()*B229*25/Nt_load2)-2*IMAGINARY(K229)*SIN(2*PI()*B229*25/Nt_load2)</f>
        <v>2.9254860469268037E-4</v>
      </c>
      <c r="AF490" s="223">
        <f t="shared" ref="AF490:AF553" ca="1" si="1139">2*IMREAL(K229)*COS(2*PI()*B229*26/Nt_load2)-2*IMAGINARY(K229)*SIN(2*PI()*B229*26/Nt_load2)</f>
        <v>-2.9395371126828771E-4</v>
      </c>
      <c r="AG490" s="223">
        <f t="shared" ref="AG490:AG553" ca="1" si="1140">2*IMREAL(K229)*COS(2*PI()*B229*27/Nt_load2)-2*IMAGINARY(K229)*SIN(2*PI()*B229*27/Nt_load2)</f>
        <v>2.9518175111986351E-4</v>
      </c>
      <c r="AH490" s="223">
        <f t="shared" ref="AH490:AH553" ca="1" si="1141">2*IMREAL(K229)*COS(2*PI()*B229*28/Nt_load2)-2*IMAGINARY(K229)*SIN(2*PI()*B229*28/Nt_load2)</f>
        <v>-2.9623198452212202E-4</v>
      </c>
      <c r="AI490" s="223">
        <f t="shared" ref="AI490:AI553" ca="1" si="1142">2*IMREAL(K229)*COS(2*PI()*B229*29/Nt_load2)-2*IMAGINARY(K229)*SIN(2*PI()*B229*29/Nt_load2)</f>
        <v>2.9710377885373119E-4</v>
      </c>
      <c r="AJ490" s="223">
        <f t="shared" ref="AJ490:AJ553" ca="1" si="1143">2*IMREAL(K229)*COS(2*PI()*B229*30/Nt_load2)-2*IMAGINARY(K229)*SIN(2*PI()*B229*30/Nt_load2)</f>
        <v>-2.9779660897838521E-4</v>
      </c>
      <c r="AK490" s="223">
        <f t="shared" ref="AK490:AK553" ca="1" si="1144">2*IMREAL(K229)*COS(2*PI()*B229*31/Nt_load2)-2*IMAGINARY(K229)*SIN(2*PI()*B229*31/Nt_load2)</f>
        <v>2.9831005756112268E-4</v>
      </c>
      <c r="AL490" s="223">
        <f t="shared" ref="AL490:AL553" ca="1" si="1145">2*IMREAL(K229)*COS(2*PI()*B229*32/Nt_load2)-2*IMAGINARY(K229)*SIN(2*PI()*B229*32/Nt_load2)</f>
        <v>-2.9864381531971714E-4</v>
      </c>
      <c r="AM490" s="223">
        <f t="shared" ref="AM490:AM553" ca="1" si="1146">2*IMREAL(K229)*COS(2*PI()*B229*33/Nt_load2)-2*IMAGINARY(K229)*SIN(2*PI()*B229*33/Nt_load2)</f>
        <v>2.9879768121097452E-4</v>
      </c>
      <c r="AN490" s="223">
        <f t="shared" ref="AN490:AN553" ca="1" si="1147">2*IMREAL(K229)*COS(2*PI()*B229*34/Nt_load2)-2*IMAGINARY(K229)*SIN(2*PI()*B229*34/Nt_load2)</f>
        <v>-2.9877156255183522E-4</v>
      </c>
      <c r="AO490" s="223">
        <f t="shared" ref="AO490:AO553" ca="1" si="1148">2*IMREAL(K229)*COS(2*PI()*B229*35/Nt_load2)-2*IMAGINARY(K229)*SIN(2*PI()*B229*35/Nt_load2)</f>
        <v>2.9856547507520296E-4</v>
      </c>
      <c r="AP490" s="223">
        <f t="shared" ref="AP490:AP553" ca="1" si="1149">2*IMREAL(K229)*COS(2*PI()*B229*36/Nt_load2)-2*IMAGINARY(K229)*SIN(2*PI()*B229*36/Nt_load2)</f>
        <v>-2.9817954292046779E-4</v>
      </c>
      <c r="AQ490" s="223">
        <f t="shared" ref="AQ490:AQ553" ca="1" si="1150">2*IMREAL(K229)*COS(2*PI()*B229*37/Nt_load2)-2*IMAGINARY(K229)*SIN(2*PI()*B229*37/Nt_load2)</f>
        <v>2.9761399855872839E-4</v>
      </c>
      <c r="AR490" s="223">
        <f t="shared" ref="AR490:AR553" ca="1" si="1151">2*IMREAL(K229)*COS(2*PI()*B229*38/Nt_load2)-2*IMAGINARY(K229)*SIN(2*PI()*B229*38/Nt_load2)</f>
        <v>-2.9686918265276168E-4</v>
      </c>
      <c r="AS490" s="223">
        <f t="shared" ref="AS490:AS553" ca="1" si="1152">2*IMREAL(K229)*COS(2*PI()*B229*39/Nt_load2)-2*IMAGINARY(K229)*SIN(2*PI()*B229*39/Nt_load2)</f>
        <v>2.9594554385181828E-4</v>
      </c>
      <c r="AT490" s="223">
        <f t="shared" ref="AT490:AT553" ca="1" si="1153">2*IMREAL(K229)*COS(2*PI()*B229*40/Nt_load2)-2*IMAGINARY(K229)*SIN(2*PI()*B229*40/Nt_load2)</f>
        <v>-2.9484363852137578E-4</v>
      </c>
      <c r="AU490" s="223">
        <f t="shared" ref="AU490:AU553" ca="1" si="1154">2*IMREAL(K229)*COS(2*PI()*B229*41/Nt_load2)-2*IMAGINARY(K229)*SIN(2*PI()*B229*41/Nt_load2)</f>
        <v>2.9356413040800109E-4</v>
      </c>
      <c r="AV490" s="223">
        <f t="shared" ref="AV490:AV553" ca="1" si="1155">2*IMREAL(K229)*COS(2*PI()*B229*42/Nt_load2)-2*IMAGINARY(K229)*SIN(2*PI()*B229*42/Nt_load2)</f>
        <v>-2.9210779023953841E-4</v>
      </c>
      <c r="AW490" s="223">
        <f t="shared" ref="AW490:AW553" ca="1" si="1156">2*IMREAL(K229)*COS(2*PI()*B229*43/Nt_load2)-2*IMAGINARY(K229)*SIN(2*PI()*B229*43/Nt_load2)</f>
        <v>2.9047549526084915E-4</v>
      </c>
      <c r="AX490" s="223">
        <f t="shared" ref="AX490:AX553" ca="1" si="1157">2*IMREAL(K229)*COS(2*PI()*B229*44/Nt_load2)-2*IMAGINARY(K229)*SIN(2*PI()*B229*44/Nt_load2)</f>
        <v>-2.8866822870539518E-4</v>
      </c>
      <c r="AY490" s="223">
        <f t="shared" ref="AY490:AY553" ca="1" si="1158">2*IMREAL(K229)*COS(2*PI()*B229*45/Nt_load2)-2*IMAGINARY(K229)*SIN(2*PI()*B229*45/Nt_load2)</f>
        <v>2.8668707920296736E-4</v>
      </c>
      <c r="AZ490" s="223">
        <f t="shared" ref="AZ490:AZ553" ca="1" si="1159">2*IMREAL(K229)*COS(2*PI()*B229*46/Nt_load2)-2*IMAGINARY(K229)*SIN(2*PI()*B229*46/Nt_load2)</f>
        <v>-2.8453324012394797E-4</v>
      </c>
      <c r="BA490" s="223">
        <f t="shared" ref="BA490:BA553" ca="1" si="1160">2*IMREAL(K229)*COS(2*PI()*B229*47/Nt_load2)-2*IMAGINARY(K229)*SIN(2*PI()*B229*47/Nt_load2)</f>
        <v>2.8220800886046091E-4</v>
      </c>
      <c r="BB490" s="223">
        <f t="shared" ref="BB490:BB553" ca="1" si="1161">2*IMREAL(K229)*COS(2*PI()*B229*48/Nt_load2)-2*IMAGINARY(K229)*SIN(2*PI()*B229*48/Nt_load2)</f>
        <v>-2.7971278604487339E-4</v>
      </c>
      <c r="BC490" s="223">
        <f t="shared" ref="BC490:BC553" ca="1" si="1162">2*IMREAL(K229)*COS(2*PI()*B229*49/Nt_load2)-2*IMAGINARY(K229)*SIN(2*PI()*B229*49/Nt_load2)</f>
        <v>2.7704907470611025E-4</v>
      </c>
      <c r="BD490" s="223">
        <f t="shared" ref="BD490:BD553" ca="1" si="1163">2*IMREAL(K229)*COS(2*PI()*B229*50/Nt_load2)-2*IMAGINARY(K229)*SIN(2*PI()*B229*50/Nt_load2)</f>
        <v>-2.7421847936427327E-4</v>
      </c>
      <c r="BE490" s="223">
        <f t="shared" ref="BE490:BE553" ca="1" si="1164">2*IMREAL(K229)*COS(2*PI()*B229*51/Nt_load2)-2*IMAGINARY(K229)*SIN(2*PI()*B229*51/Nt_load2)</f>
        <v>2.7122270506415653E-4</v>
      </c>
      <c r="BF490" s="223">
        <f t="shared" ref="BF490:BF553" ca="1" si="1165">2*IMREAL(K229)*COS(2*PI()*B229*52/Nt_load2)-2*IMAGINARY(K229)*SIN(2*PI()*B229*52/Nt_load2)</f>
        <v>-2.6806355634817919E-4</v>
      </c>
      <c r="BG490" s="223">
        <f t="shared" ref="BG490:BG553" ca="1" si="1166">2*IMREAL(K229)*COS(2*PI()*B229*53/Nt_load2)-2*IMAGINARY(K229)*SIN(2*PI()*B229*53/Nt_load2)</f>
        <v>2.647429361694036E-4</v>
      </c>
      <c r="BH490" s="223">
        <f t="shared" ref="BH490:BH553" ca="1" si="1167">2*IMREAL(K229)*COS(2*PI()*B229*54/Nt_load2)-2*IMAGINARY(K229)*SIN(2*PI()*B229*54/Nt_load2)</f>
        <v>-2.6126284474525178E-4</v>
      </c>
      <c r="BI490" s="223">
        <f t="shared" ref="BI490:BI553" ca="1" si="1168">2*IMREAL(K229)*COS(2*PI()*B229*55/Nt_load2)-2*IMAGINARY(K229)*SIN(2*PI()*B229*55/Nt_load2)</f>
        <v>2.5762537835267226E-4</v>
      </c>
      <c r="BJ490" s="223">
        <f t="shared" ref="BJ490:BJ553" ca="1" si="1169">2*IMREAL(K229)*COS(2*PI()*B229*56/Nt_load2)-2*IMAGINARY(K229)*SIN(2*PI()*B229*56/Nt_load2)</f>
        <v>-2.5383272806540642E-4</v>
      </c>
      <c r="BK490" s="223">
        <f t="shared" ref="BK490:BK553" ca="1" si="1170">2*IMREAL(K229)*COS(2*PI()*B229*57/Nt_load2)-2*IMAGINARY(K229)*SIN(2*PI()*B229*57/Nt_load2)</f>
        <v>2.4988717843417099E-4</v>
      </c>
      <c r="BL490" s="223">
        <f t="shared" ref="BL490:BL553" ca="1" si="1171">2*IMREAL(K229)*COS(2*PI()*B229*58/Nt_load2)-2*IMAGINARY(K229)*SIN(2*PI()*B229*58/Nt_load2)</f>
        <v>-2.4579110611053494E-4</v>
      </c>
      <c r="BM490" s="223">
        <f t="shared" ref="BM490:BM553" ca="1" si="1172">2*IMREAL(K229)*COS(2*PI()*B229*59/Nt_load2)-2*IMAGINARY(K229)*SIN(2*PI()*B229*59/Nt_load2)</f>
        <v>2.4154697841529465E-4</v>
      </c>
      <c r="BN490" s="223">
        <f t="shared" ref="BN490:BN553" ca="1" si="1173">2*IMREAL(K229)*COS(2*PI()*B229*60/Nt_load2)-2*IMAGINARY(K229)*SIN(2*PI()*B229*60/Nt_load2)</f>
        <v>-2.3715735185228019E-4</v>
      </c>
      <c r="BO490" s="223">
        <f t="shared" ref="BO490:BO553" ca="1" si="1174">2*IMREAL(K229)*COS(2*PI()*B229*61/Nt_load2)-2*IMAGINARY(K229)*SIN(2*PI()*B229*61/Nt_load2)</f>
        <v>2.3262487056839438E-4</v>
      </c>
      <c r="BP490" s="223">
        <f t="shared" ref="BP490:BP553" ca="1" si="1175">2*IMREAL(K229)*COS(2*PI()*B229*62/Nt_load2)-2*IMAGINARY(K229)*SIN(2*PI()*B229*62/Nt_load2)</f>
        <v>-2.2795226476088779E-4</v>
      </c>
      <c r="BQ490" s="223">
        <f t="shared" ref="BQ490:BQ553" ca="1" si="1176">2*IMREAL(K229)*COS(2*PI()*B229*63/Nt_load2)-2*IMAGINARY(K229)*SIN(2*PI()*B229*63/Nt_load2)</f>
        <v>2.2314234903276801E-4</v>
      </c>
      <c r="BR490" s="223">
        <f t="shared" ref="BR490:BR553" ca="1" si="1177">2*IMREAL(K229)*COS(2*PI()*B229*64/Nt_load2)-2*IMAGINARY(K229)*SIN(2*PI()*B229*64/Nt_load2)</f>
        <v>-2.1819802069742071E-4</v>
      </c>
      <c r="BS490" s="223">
        <f t="shared" ref="BS490:BS553" ca="1" si="1178">2*IMREAL(K229)*COS(2*PI()*B229*65/Nt_load2)-2*IMAGINARY(K229)*SIN(2*PI()*B229*65/Nt_load2)</f>
        <v>2.1312225803335469E-4</v>
      </c>
      <c r="BT490" s="223">
        <f t="shared" ref="BT490:BT553" ca="1" si="1179">2*IMREAL(K229)*COS(2*PI()*B229*66/Nt_load2)-2*IMAGINARY(K229)*SIN(2*PI()*B229*66/Nt_load2)</f>
        <v>-2.0791811849020384E-4</v>
      </c>
      <c r="BU490" s="223">
        <f t="shared" ref="BU490:BU553" ca="1" si="1180">2*IMREAL(K229)*COS(2*PI()*B229*67/Nt_load2)-2*IMAGINARY(K229)*SIN(2*PI()*B229*67/Nt_load2)</f>
        <v>2.0258873684703995E-4</v>
      </c>
      <c r="BV490" s="223">
        <f t="shared" ref="BV490:BV553" ca="1" si="1181">2*IMREAL(K229)*COS(2*PI()*B229*68/Nt_load2)-2*IMAGINARY(K229)*SIN(2*PI()*B229*68/Nt_load2)</f>
        <v>-1.9713732332407398E-4</v>
      </c>
      <c r="BW490" s="223">
        <f t="shared" ref="BW490:BW553" ca="1" si="1182">2*IMREAL(K229)*COS(2*PI()*B229*69/Nt_load2)-2*IMAGINARY(K229)*SIN(2*PI()*B229*69/Nt_load2)</f>
        <v>1.9156716164897683E-4</v>
      </c>
      <c r="BX490" s="223">
        <f t="shared" ref="BX490:BX553" ca="1" si="1183">2*IMREAL(K229)*COS(2*PI()*B229*70/Nt_load2)-2*IMAGINARY(K229)*SIN(2*PI()*B229*70/Nt_load2)</f>
        <v>-1.8588160707885986E-4</v>
      </c>
      <c r="BY490" s="223">
        <f t="shared" ref="BY490:BY553" ca="1" si="1184">2*IMREAL(K229)*COS(2*PI()*B229*71/Nt_load2)-2*IMAGINARY(K229)*SIN(2*PI()*B229*71/Nt_load2)</f>
        <v>1.8008408437920624E-4</v>
      </c>
      <c r="BZ490" s="223">
        <f t="shared" ref="BZ490:BZ553" ca="1" si="1185">2*IMREAL(K229)*COS(2*PI()*B229*72/Nt_load2)-2*IMAGINARY(K229)*SIN(2*PI()*B229*72/Nt_load2)</f>
        <v>-1.7417808576089357E-4</v>
      </c>
      <c r="CA490" s="223">
        <f t="shared" ref="CA490:CA553" ca="1" si="1186">2*IMREAL(K229)*COS(2*PI()*B229*73/Nt_load2)-2*IMAGINARY(K229)*SIN(2*PI()*B229*73/Nt_load2)</f>
        <v>1.681671687766566E-4</v>
      </c>
      <c r="CB490" s="223">
        <f t="shared" ref="CB490:CB553" ca="1" si="1187">2*IMREAL(K229)*COS(2*PI()*B229*74/Nt_load2)-2*IMAGINARY(K229)*SIN(2*PI()*B229*74/Nt_load2)</f>
        <v>-1.6205495417812395E-4</v>
      </c>
      <c r="CC490" s="223">
        <f t="shared" ref="CC490:CC553" ca="1" si="1188">2*IMREAL(K229)*COS(2*PI()*B229*75/Nt_load2)-2*IMAGINARY(K229)*SIN(2*PI()*B229*75/Nt_load2)</f>
        <v>1.5584512373481945E-4</v>
      </c>
      <c r="CD490" s="223">
        <f t="shared" ref="CD490:CD553" ca="1" si="1189">2*IMREAL(K229)*COS(2*PI()*B229*76/Nt_load2)-2*IMAGINARY(K229)*SIN(2*PI()*B229*76/Nt_load2)</f>
        <v>-1.4954141801640886E-4</v>
      </c>
      <c r="CE490" s="223">
        <f t="shared" ref="CE490:CE553" ca="1" si="1190">2*IMREAL(K229)*COS(2*PI()*B229*77/Nt_load2)-2*IMAGINARY(K229)*SIN(2*PI()*B229*77/Nt_load2)</f>
        <v>1.4314763413949169E-4</v>
      </c>
      <c r="CF490" s="223">
        <f t="shared" ref="CF490:CF553" ca="1" si="1191">2*IMREAL(K229)*COS(2*PI()*B229*78/Nt_load2)-2*IMAGINARY(K229)*SIN(2*PI()*B229*78/Nt_load2)</f>
        <v>-1.3666762348040368E-4</v>
      </c>
      <c r="CG490" s="223">
        <f t="shared" ref="CG490:CG553" ca="1" si="1192">2*IMREAL(K229)*COS(2*PI()*B229*79/Nt_load2)-2*IMAGINARY(K229)*SIN(2*PI()*B229*79/Nt_load2)</f>
        <v>1.3010528935526261E-4</v>
      </c>
      <c r="CH490" s="223">
        <f t="shared" ref="CH490:CH553" ca="1" si="1193">2*IMREAL(K229)*COS(2*PI()*B229*80/Nt_load2)-2*IMAGINARY(K229)*SIN(2*PI()*B229*80/Nt_load2)</f>
        <v>-1.2346458466877175E-4</v>
      </c>
      <c r="CI490" s="223">
        <f t="shared" ref="CI490:CI553" ca="1" si="1194">2*IMREAL(K229)*COS(2*PI()*B229*81/Nt_load2)-2*IMAGINARY(K229)*SIN(2*PI()*B229*81/Nt_load2)</f>
        <v>1.1674950953310691E-4</v>
      </c>
      <c r="CJ490" s="223">
        <f t="shared" ref="CJ490:CJ553" ca="1" si="1195">2*IMREAL(K229)*COS(2*PI()*B229*82/Nt_load2)-2*IMAGINARY(K229)*SIN(2*PI()*B229*82/Nt_load2)</f>
        <v>-1.0996410885844464E-4</v>
      </c>
      <c r="CK490" s="223">
        <f t="shared" ref="CK490:CK553" ca="1" si="1196">2*IMREAL(K229)*COS(2*PI()*B229*83/Nt_load2)-2*IMAGINARY(K229)*SIN(2*PI()*B229*83/Nt_load2)</f>
        <v>1.0311246991642889E-4</v>
      </c>
      <c r="CL490" s="223">
        <f t="shared" ref="CL490:CL553" ca="1" si="1197">2*IMREAL(K229)*COS(2*PI()*B229*84/Nt_load2)-2*IMAGINARY(K229)*SIN(2*PI()*B229*84/Nt_load2)</f>
        <v>-9.6198719878159026E-5</v>
      </c>
      <c r="CM490" s="223">
        <f t="shared" ref="CM490:CM553" ca="1" si="1198">2*IMREAL(K229)*COS(2*PI()*B229*85/Nt_load2)-2*IMAGINARY(K229)*SIN(2*PI()*B229*85/Nt_load2)</f>
        <v>8.9227023328136411E-5</v>
      </c>
      <c r="CN490" s="223">
        <f t="shared" ref="CN490:CN553" ca="1" si="1199">2*IMREAL(K229)*COS(2*PI()*B229*86/Nt_load2)-2*IMAGINARY(K229)*SIN(2*PI()*B229*86/Nt_load2)</f>
        <v>-8.2201579755674127E-5</v>
      </c>
      <c r="CO490" s="223">
        <f t="shared" ref="CO490:CO553" ca="1" si="1200">2*IMREAL(K229)*COS(2*PI()*B229*87/Nt_load2)-2*IMAGINARY(K229)*SIN(2*PI()*B229*87/Nt_load2)</f>
        <v>7.512662102529854E-5</v>
      </c>
      <c r="CP490" s="223">
        <f t="shared" ref="CP490:CP553" ca="1" si="1201">2*IMREAL(K229)*COS(2*PI()*B229*88/Nt_load2)-2*IMAGINARY(K229)*SIN(2*PI()*B229*88/Nt_load2)</f>
        <v>-6.8006408827566214E-5</v>
      </c>
      <c r="CQ490" s="223">
        <f t="shared" ref="CQ490:CQ553" ca="1" si="1202">2*IMREAL(K229)*COS(2*PI()*B229*89/Nt_load2)-2*IMAGINARY(K229)*SIN(2*PI()*B229*89/Nt_load2)</f>
        <v>6.0845232112079615E-5</v>
      </c>
      <c r="CR490" s="223">
        <f t="shared" ref="CR490:CR553" ca="1" si="1203">2*IMREAL(K229)*COS(2*PI()*B229*90/Nt_load2)-2*IMAGINARY(K229)*SIN(2*PI()*B229*90/Nt_load2)</f>
        <v>-5.3647404503918394E-5</v>
      </c>
      <c r="CS490" s="223">
        <f t="shared" ref="CS490:CS553" ca="1" si="1204">2*IMREAL(K229)*COS(2*PI()*B229*91/Nt_load2)-2*IMAGINARY(K229)*SIN(2*PI()*B229*91/Nt_load2)</f>
        <v>4.6417261705289668E-5</v>
      </c>
      <c r="CT490" s="223">
        <f t="shared" ref="CT490:CT553" ca="1" si="1205">2*IMREAL(K229)*COS(2*PI()*B229*92/Nt_load2)-2*IMAGINARY(K229)*SIN(2*PI()*B229*92/Nt_load2)</f>
        <v>-3.915915888386289E-5</v>
      </c>
      <c r="CU490" s="223">
        <f t="shared" ref="CU490:CU553" ca="1" si="1206">2*IMREAL(K229)*COS(2*PI()*B229*93/Nt_load2)-2*IMAGINARY(K229)*SIN(2*PI()*B229*93/Nt_load2)</f>
        <v>3.1877468049379697E-5</v>
      </c>
      <c r="CV490" s="223">
        <f t="shared" ref="CV490:CV553" ca="1" si="1207">2*IMREAL(K229)*COS(2*PI()*B229*94/Nt_load2)-2*IMAGINARY(K229)*SIN(2*PI()*B229*94/Nt_load2)</f>
        <v>-2.4576575420118892E-5</v>
      </c>
      <c r="CW490" s="223">
        <f t="shared" ref="CW490:CW553" ca="1" si="1208">2*IMREAL(K229)*COS(2*PI()*B229*95/Nt_load2)-2*IMAGINARY(K229)*SIN(2*PI()*B229*95/Nt_load2)</f>
        <v>1.7260878780802312E-5</v>
      </c>
      <c r="CX490" s="223">
        <f t="shared" ref="CX490:CX553" ca="1" si="1209">2*IMREAL(K229)*COS(2*PI()*B229*96/Nt_load2)-2*IMAGINARY(K229)*SIN(2*PI()*B229*96/Nt_load2)</f>
        <v>-9.9347848335340624E-6</v>
      </c>
      <c r="CY490" s="223">
        <f t="shared" ref="CY490:CY553" ca="1" si="1210">2*IMREAL(K229)*COS(2*PI()*B229*97/Nt_load2)-2*IMAGINARY(K229)*SIN(2*PI()*B229*97/Nt_load2)</f>
        <v>2.6027065433845489E-6</v>
      </c>
      <c r="CZ490" s="223">
        <f t="shared" ref="CZ490:CZ553" ca="1" si="1211">2*IMREAL(K229)*COS(2*PI()*B229*98/Nt_load2)-2*IMAGINARY(K229)*SIN(2*PI()*B229*98/Nt_load2)</f>
        <v>4.7309395198821846E-6</v>
      </c>
      <c r="DA490" s="223">
        <f t="shared" ref="DA490:DA553" ca="1" si="1212">2*IMREAL(K229)*COS(2*PI()*B229*99/Nt_load2)-2*IMAGINARY(K229)*SIN(2*PI()*B229*99/Nt_load2)</f>
        <v>-1.2061735842083425E-5</v>
      </c>
      <c r="DB490" s="223">
        <f t="shared" ref="DB490:DB553" ca="1" si="1213">2*IMREAL(K229)*COS(2*PI()*B229*100/Nt_load2)-2*IMAGINARY(K229)*SIN(2*PI()*B229*100/Nt_load2)</f>
        <v>1.9385266625630664E-5</v>
      </c>
      <c r="DC490" s="223">
        <f t="shared" ref="DC490:DC553" ca="1" si="1214">2*IMREAL(K229)*COS(2*PI()*B229*101/Nt_load2)-2*IMAGINARY(K229)*SIN(2*PI()*B229*101/Nt_load2)</f>
        <v>-2.6697120449424447E-5</v>
      </c>
      <c r="DD490" s="223">
        <f t="shared" ref="DD490:DD553" ca="1" si="1215">2*IMREAL(K229)*COS(2*PI()*B229*102/Nt_load2)-2*IMAGINARY(K229)*SIN(2*PI()*B229*102/Nt_load2)</f>
        <v>3.3992892926129137E-5</v>
      </c>
      <c r="DE490" s="223">
        <f t="shared" ref="DE490:DE553" ca="1" si="1216">2*IMREAL(K229)*COS(2*PI()*B229*103/Nt_load2)-2*IMAGINARY(K229)*SIN(2*PI()*B229*103/Nt_load2)</f>
        <v>-4.1268189355211265E-5</v>
      </c>
      <c r="DF490" s="223">
        <f t="shared" ref="DF490:DF553" ca="1" si="1217">2*IMREAL(K229)*COS(2*PI()*B229*104/Nt_load2)-2*IMAGINARY(K229)*SIN(2*PI()*B229*104/Nt_load2)</f>
        <v>4.8518627370142746E-5</v>
      </c>
      <c r="DG490" s="223">
        <f t="shared" ref="DG490:DG553" ca="1" si="1218">2*IMREAL(K229)*COS(2*PI()*B229*105/Nt_load2)-2*IMAGINARY(K229)*SIN(2*PI()*B229*105/Nt_load2)</f>
        <v>-5.5739839578174821E-5</v>
      </c>
      <c r="DH490" s="223">
        <f t="shared" ref="DH490:DH553" ca="1" si="1219">2*IMREAL(K229)*COS(2*PI()*B229*106/Nt_load2)-2*IMAGINARY(K229)*SIN(2*PI()*B229*106/Nt_load2)</f>
        <v>6.2927476191075221E-5</v>
      </c>
      <c r="DI490" s="223">
        <f t="shared" ref="DI490:DI553" ca="1" si="1220">2*IMREAL(K229)*COS(2*PI()*B229*107/Nt_load2)-2*IMAGINARY(K229)*SIN(2*PI()*B229*107/Nt_load2)</f>
        <v>-7.0077207645344644E-5</v>
      </c>
      <c r="DJ490" s="223">
        <f t="shared" ref="DJ490:DJ553" ca="1" si="1221">2*IMREAL(K229)*COS(2*PI()*B229*108/Nt_load2)-2*IMAGINARY(K229)*SIN(2*PI()*B229*108/Nt_load2)</f>
        <v>7.71847272100841E-5</v>
      </c>
      <c r="DK490" s="223">
        <f t="shared" ref="DK490:DK553" ca="1" si="1222">2*IMREAL(K229)*COS(2*PI()*B229*109/Nt_load2)-2*IMAGINARY(K229)*SIN(2*PI()*B229*109/Nt_load2)</f>
        <v>-8.4245753581274982E-5</v>
      </c>
      <c r="DL490" s="223">
        <f t="shared" ref="DL490:DL553" ca="1" si="1223">2*IMREAL(K229)*COS(2*PI()*B229*110/Nt_load2)-2*IMAGINARY(K229)*SIN(2*PI()*B229*110/Nt_load2)</f>
        <v>9.1256033460660114E-5</v>
      </c>
      <c r="DM490" s="223">
        <f t="shared" ref="DM490:DM553" ca="1" si="1224">2*IMREAL(K229)*COS(2*PI()*B229*111/Nt_load2)-2*IMAGINARY(K229)*SIN(2*PI()*B229*111/Nt_load2)</f>
        <v>-9.821134411777144E-5</v>
      </c>
      <c r="DN490" s="223">
        <f t="shared" ref="DN490:DN553" ca="1" si="1225">2*IMREAL(K229)*COS(2*PI()*B229*112/Nt_load2)-2*IMAGINARY(K229)*SIN(2*PI()*B229*112/Nt_load2)</f>
        <v>1.0510749593354484E-4</v>
      </c>
      <c r="DO490" s="223">
        <f t="shared" ref="DO490:DO553" ca="1" si="1226">2*IMREAL(K229)*COS(2*PI()*B229*113/Nt_load2)-2*IMAGINARY(K229)*SIN(2*PI()*B229*113/Nt_load2)</f>
        <v>-1.1194033492399029E-4</v>
      </c>
      <c r="DP490" s="223">
        <f t="shared" ref="DP490:DP553" ca="1" si="1227">2*IMREAL(K229)*COS(2*PI()*B229*114/Nt_load2)-2*IMAGINARY(K229)*SIN(2*PI()*B229*114/Nt_load2)</f>
        <v>1.1870574524239618E-4</v>
      </c>
      <c r="DQ490" s="223">
        <f t="shared" ref="DQ490:DQ553" ca="1" si="1228">2*IMREAL(K229)*COS(2*PI()*B229*115/Nt_load2)-2*IMAGINARY(K229)*SIN(2*PI()*B229*115/Nt_load2)</f>
        <v>-1.2539965165854635E-4</v>
      </c>
      <c r="DR490" s="223">
        <f t="shared" ref="DR490:DR553" ca="1" si="1229">2*IMREAL(K229)*COS(2*PI()*B229*116/Nt_load2)-2*IMAGINARY(K229)*SIN(2*PI()*B229*116/Nt_load2)</f>
        <v>1.3201802201354794E-4</v>
      </c>
      <c r="DS490" s="223">
        <f t="shared" ref="DS490:DS553" ca="1" si="1230">2*IMREAL(K229)*COS(2*PI()*B229*117/Nt_load2)-2*IMAGINARY(K229)*SIN(2*PI()*B229*117/Nt_load2)</f>
        <v>-1.3855686964856032E-4</v>
      </c>
      <c r="DT490" s="223">
        <f t="shared" ref="DT490:DT553" ca="1" si="1231">2*IMREAL(K229)*COS(2*PI()*B229*118/Nt_load2)-2*IMAGINARY(K229)*SIN(2*PI()*B229*118/Nt_load2)</f>
        <v>1.4501225580627143E-4</v>
      </c>
      <c r="DU490" s="223">
        <f t="shared" ref="DU490:DU553" ca="1" si="1232">2*IMREAL(K229)*COS(2*PI()*B229*119/Nt_load2)-2*IMAGINARY(K229)*SIN(2*PI()*B229*119/Nt_load2)</f>
        <v>-1.5138029200344232E-4</v>
      </c>
      <c r="DV490" s="223">
        <f t="shared" ref="DV490:DV553" ca="1" si="1233">2*IMREAL(K229)*COS(2*PI()*B229*120/Nt_load2)-2*IMAGINARY(K229)*SIN(2*PI()*B229*120/Nt_load2)</f>
        <v>1.5765714237318397E-4</v>
      </c>
      <c r="DW490" s="223">
        <f t="shared" ref="DW490:DW553" ca="1" si="1234">2*IMREAL(K229)*COS(2*PI()*B229*121/Nt_load2)-2*IMAGINARY(K229)*SIN(2*PI()*B229*121/Nt_load2)</f>
        <v>-1.6383902597554026E-4</v>
      </c>
      <c r="DX490" s="223">
        <f t="shared" ref="DX490:DX553" ca="1" si="1235">2*IMREAL(K229)*COS(2*PI()*B229*122/Nt_load2)-2*IMAGINARY(K229)*SIN(2*PI()*B229*122/Nt_load2)</f>
        <v>1.6992221907498458E-4</v>
      </c>
      <c r="DY490" s="223">
        <f t="shared" ref="DY490:DY553" ca="1" si="1236">2*IMREAL(K229)*COS(2*PI()*B229*123/Nt_load2)-2*IMAGINARY(K229)*SIN(2*PI()*B229*123/Nt_load2)</f>
        <v>-1.7590305738345911E-4</v>
      </c>
      <c r="DZ490" s="223">
        <f t="shared" ref="DZ490:DZ553" ca="1" si="1237">2*IMREAL(K229)*COS(2*PI()*B229*124/Nt_load2)-2*IMAGINARY(K229)*SIN(2*PI()*B229*124/Nt_load2)</f>
        <v>1.817779382675913E-4</v>
      </c>
      <c r="EA490" s="223">
        <f t="shared" ref="EA490:EA553" ca="1" si="1238">2*IMREAL(K229)*COS(2*PI()*B229*125/Nt_load2)-2*IMAGINARY(K229)*SIN(2*PI()*B229*125/Nt_load2)</f>
        <v>-1.8754332291883967E-4</v>
      </c>
      <c r="EB490" s="223">
        <f t="shared" ref="EB490:EB553" ca="1" si="1239">2*IMREAL(K229)*COS(2*PI()*B229*126/Nt_load2)-2*IMAGINARY(K229)*SIN(2*PI()*B229*126/Nt_load2)</f>
        <v>1.9319573848505819E-4</v>
      </c>
      <c r="EC490" s="223">
        <f t="shared" ref="EC490:EC553" ca="1" si="1240">2*IMREAL(K229)*COS(2*PI()*B229*127/Nt_load2)-2*IMAGINARY(K229)*SIN(2*PI()*B229*127/Nt_load2)</f>
        <v>-1.9873178016246724E-4</v>
      </c>
      <c r="ED490" s="223">
        <f t="shared" ref="ED490:ED553" ca="1" si="1241">2*IMREAL(K229)*COS(2*PI()*B229*128/Nt_load2)-2*IMAGINARY(K229)*SIN(2*PI()*B229*128/Nt_load2)</f>
        <v>2.0414811324656623E-4</v>
      </c>
      <c r="EE490" s="223">
        <f t="shared" ref="EE490:EE553" ca="1" si="1242">2*IMREAL(K229)*COS(2*PI()*B229*129/Nt_load2)-2*IMAGINARY(K229)*SIN(2*PI()*B229*129/Nt_load2)</f>
        <v>-2.0944147514083506E-4</v>
      </c>
      <c r="EF490" s="223">
        <f t="shared" ref="EF490:EF553" ca="1" si="1243">2*IMREAL(K229)*COS(2*PI()*B229*130/Nt_load2)-2*IMAGINARY(K229)*SIN(2*PI()*B229*130/Nt_load2)</f>
        <v>2.1460867732200019E-4</v>
      </c>
      <c r="EG490" s="223">
        <f t="shared" ref="EG490:EG553" ca="1" si="1244">2*IMREAL(K229)*COS(2*PI()*B229*131/Nt_load2)-2*IMAGINARY(K229)*SIN(2*PI()*B229*131/Nt_load2)</f>
        <v>-2.1964660726068181E-4</v>
      </c>
      <c r="EH490" s="223">
        <f t="shared" ref="EH490:EH553" ca="1" si="1245">2*IMREAL(K229)*COS(2*PI()*B229*132/Nt_load2)-2*IMAGINARY(K229)*SIN(2*PI()*B229*132/Nt_load2)</f>
        <v>2.2455223029626517E-4</v>
      </c>
      <c r="EI490" s="223">
        <f t="shared" ref="EI490:EI553" ca="1" si="1246">2*IMREAL(K229)*COS(2*PI()*B229*133/Nt_load2)-2*IMAGINARY(K229)*SIN(2*PI()*B229*133/Nt_load2)</f>
        <v>-2.2932259146485581E-4</v>
      </c>
      <c r="EJ490" s="223">
        <f t="shared" ref="EJ490:EJ553" ca="1" si="1247">2*IMREAL(K229)*COS(2*PI()*B229*134/Nt_load2)-2*IMAGINARY(K229)*SIN(2*PI()*B229*134/Nt_load2)</f>
        <v>2.3395481727928318E-4</v>
      </c>
      <c r="EK490" s="223">
        <f t="shared" ref="EK490:EK553" ca="1" si="1248">2*IMREAL(K229)*COS(2*PI()*B229*135/Nt_load2)-2*IMAGINARY(K229)*SIN(2*PI()*B229*135/Nt_load2)</f>
        <v>-2.3844611745991553E-4</v>
      </c>
      <c r="EL490" s="223">
        <f t="shared" ref="EL490:EL553" ca="1" si="1249">2*IMREAL(K229)*COS(2*PI()*B229*136/Nt_load2)-2*IMAGINARY(K229)*SIN(2*PI()*B229*136/Nt_load2)</f>
        <v>2.4279378661546454E-4</v>
      </c>
      <c r="EM490" s="223">
        <f t="shared" ref="EM490:EM553" ca="1" si="1250">2*IMREAL(K229)*COS(2*PI()*B229*137/Nt_load2)-2*IMAGINARY(K229)*SIN(2*PI()*B229*137/Nt_load2)</f>
        <v>-2.4699520587260078E-4</v>
      </c>
      <c r="EN490" s="223">
        <f t="shared" ref="EN490:EN553" ca="1" si="1251">2*IMREAL(K229)*COS(2*PI()*B229*138/Nt_load2)-2*IMAGINARY(K229)*SIN(2*PI()*B229*138/Nt_load2)</f>
        <v>2.510478444534649E-4</v>
      </c>
      <c r="EO490" s="223">
        <f t="shared" ref="EO490:EO553" ca="1" si="1252">2*IMREAL(K229)*COS(2*PI()*B229*139/Nt_load2)-2*IMAGINARY(K229)*SIN(2*PI()*B229*139/Nt_load2)</f>
        <v>-2.549492612001137E-4</v>
      </c>
      <c r="EP490" s="223">
        <f t="shared" ref="EP490:EP553" ca="1" si="1253">2*IMREAL(K229)*COS(2*PI()*B229*140/Nt_load2)-2*IMAGINARY(K229)*SIN(2*PI()*B229*140/Nt_load2)</f>
        <v>2.5869710604498243E-4</v>
      </c>
      <c r="EQ490" s="223">
        <f t="shared" ref="EQ490:EQ553" ca="1" si="1254">2*IMREAL(K229)*COS(2*PI()*B229*141/Nt_load2)-2*IMAGINARY(K229)*SIN(2*PI()*B229*141/Nt_load2)</f>
        <v>-2.622891214264774E-4</v>
      </c>
      <c r="ER490" s="223">
        <f t="shared" ref="ER490:ER553" ca="1" si="1255">2*IMREAL(K229)*COS(2*PI()*B229*142/Nt_load2)-2*IMAGINARY(K229)*SIN(2*PI()*B229*142/Nt_load2)</f>
        <v>2.6572314364883918E-4</v>
      </c>
      <c r="ES490" s="223">
        <f t="shared" ref="ES490:ES553" ca="1" si="1256">2*IMREAL(K229)*COS(2*PI()*B229*143/Nt_load2)-2*IMAGINARY(K229)*SIN(2*PI()*B229*143/Nt_load2)</f>
        <v>-2.6899710418550331E-4</v>
      </c>
      <c r="ET490" s="223">
        <f t="shared" ref="ET490:ET553" ca="1" si="1257">2*IMREAL(K229)*COS(2*PI()*B229*144/Nt_load2)-2*IMAGINARY(K229)*SIN(2*PI()*B229*144/Nt_load2)</f>
        <v>2.7210903092505557E-4</v>
      </c>
      <c r="EU490" s="223">
        <f t="shared" ref="EU490:EU553" ca="1" si="1258">2*IMREAL(K229)*COS(2*PI()*B229*145/Nt_load2)-2*IMAGINARY(K229)*SIN(2*PI()*B229*145/Nt_load2)</f>
        <v>-2.750570493591905E-4</v>
      </c>
      <c r="EV490" s="223">
        <f t="shared" ref="EV490:EV553" ca="1" si="1259">2*IMREAL(K229)*COS(2*PI()*B229*146/Nt_load2)-2*IMAGINARY(K229)*SIN(2*PI()*B229*146/Nt_load2)</f>
        <v>2.7783938371183693E-4</v>
      </c>
      <c r="EW490" s="223">
        <f t="shared" ref="EW490:EW553" ca="1" si="1260">2*IMREAL(K229)*COS(2*PI()*B229*147/Nt_load2)-2*IMAGINARY(K229)*SIN(2*PI()*B229*147/Nt_load2)</f>
        <v>-2.8045435800881901E-4</v>
      </c>
      <c r="EX490" s="223">
        <f t="shared" ref="EX490:EX553" ca="1" si="1261">2*IMREAL(K229)*COS(2*PI()*B229*148/Nt_load2)-2*IMAGINARY(K229)*SIN(2*PI()*B229*148/Nt_load2)</f>
        <v>2.8290039708740033E-4</v>
      </c>
      <c r="EY490" s="223">
        <f t="shared" ref="EY490:EY553" ca="1" si="1262">2*IMREAL(K229)*COS(2*PI()*B229*149/Nt_load2)-2*IMAGINARY(K229)*SIN(2*PI()*B229*149/Nt_load2)</f>
        <v>-2.851760275451034E-4</v>
      </c>
      <c r="EZ490" s="223">
        <f t="shared" ref="EZ490:EZ553" ca="1" si="1263">2*IMREAL(K229)*COS(2*PI()*B229*150/Nt_load2)-2*IMAGINARY(K229)*SIN(2*PI()*B229*150/Nt_load2)</f>
        <v>2.8727987862723161E-4</v>
      </c>
      <c r="FA490" s="223">
        <f t="shared" ref="FA490:FA553" ca="1" si="1264">2*IMREAL(K229)*COS(2*PI()*B229*151/Nt_load2)-2*IMAGINARY(K229)*SIN(2*PI()*B229*151/Nt_load2)</f>
        <v>-2.8921068305255709E-4</v>
      </c>
      <c r="FB490" s="223">
        <f t="shared" ref="FB490:FB553" ca="1" si="1265">2*IMREAL(K229)*COS(2*PI()*B229*152/Nt_load2)-2*IMAGINARY(K229)*SIN(2*PI()*B229*152/Nt_load2)</f>
        <v>2.9096727777670024E-4</v>
      </c>
      <c r="FC490" s="223">
        <f t="shared" ref="FC490:FC553" ca="1" si="1266">2*IMREAL(K229)*COS(2*PI()*B229*153/Nt_load2)-2*IMAGINARY(K229)*SIN(2*PI()*B229*153/Nt_load2)</f>
        <v>-2.9254860469267788E-4</v>
      </c>
      <c r="FD490" s="223">
        <f t="shared" ref="FD490:FD553" ca="1" si="1267">2*IMREAL(K229)*COS(2*PI()*B229*154/Nt_load2)-2*IMAGINARY(K229)*SIN(2*PI()*B229*154/Nt_load2)</f>
        <v>2.9395371126828554E-4</v>
      </c>
      <c r="FE490" s="223">
        <f t="shared" ref="FE490:FE553" ca="1" si="1268">2*IMREAL(K229)*COS(2*PI()*B229*155/Nt_load2)-2*IMAGINARY(K229)*SIN(2*PI()*B229*155/Nt_load2)</f>
        <v>-2.9518175111986232E-4</v>
      </c>
      <c r="FF490" s="223">
        <f t="shared" ref="FF490:FF553" ca="1" si="1269">2*IMREAL(K229)*COS(2*PI()*B229*156/Nt_load2)-2*IMAGINARY(K229)*SIN(2*PI()*B229*156/Nt_load2)</f>
        <v>2.9623198452212094E-4</v>
      </c>
      <c r="FG490" s="223">
        <f t="shared" ref="FG490:FG553" ca="1" si="1270">2*IMREAL(K229)*COS(2*PI()*B229*157/Nt_load2)-2*IMAGINARY(K229)*SIN(2*PI()*B229*157/Nt_load2)</f>
        <v>-2.9710377885373081E-4</v>
      </c>
      <c r="FH490" s="223">
        <f t="shared" ref="FH490:FH553" ca="1" si="1271">2*IMREAL(K229)*COS(2*PI()*B229*158/Nt_load2)-2*IMAGINARY(K229)*SIN(2*PI()*B229*158/Nt_load2)</f>
        <v>2.9779660897838488E-4</v>
      </c>
      <c r="FI490" s="223">
        <f t="shared" ref="FI490:FI553" ca="1" si="1272">2*IMREAL(K229)*COS(2*PI()*B229*159/Nt_load2)-2*IMAGINARY(K229)*SIN(2*PI()*B229*159/Nt_load2)</f>
        <v>-2.9831005756112273E-4</v>
      </c>
      <c r="FJ490" s="223">
        <f t="shared" ref="FJ490:FJ553" ca="1" si="1273">2*IMREAL(K229)*COS(2*PI()*B229*160/Nt_load2)-2*IMAGINARY(K229)*SIN(2*PI()*B229*160/Nt_load2)</f>
        <v>2.986438153197166E-4</v>
      </c>
      <c r="FK490" s="223">
        <f t="shared" ref="FK490:FK553" ca="1" si="1274">2*IMREAL(K229)*COS(2*PI()*B229*161/Nt_load2)-2*IMAGINARY(K229)*SIN(2*PI()*B229*161/Nt_load2)</f>
        <v>-2.987976812109743E-4</v>
      </c>
      <c r="FL490" s="223">
        <f t="shared" ref="FL490:FL553" ca="1" si="1275">2*IMREAL(K229)*COS(2*PI()*B229*162/Nt_load2)-2*IMAGINARY(K229)*SIN(2*PI()*B229*162/Nt_load2)</f>
        <v>2.9877156255183539E-4</v>
      </c>
      <c r="FM490" s="223">
        <f t="shared" ref="FM490:FM553" ca="1" si="1276">2*IMREAL(K229)*COS(2*PI()*B229*163/Nt_load2)-2*IMAGINARY(K229)*SIN(2*PI()*B229*163/Nt_load2)</f>
        <v>-2.9856547507520279E-4</v>
      </c>
      <c r="FN490" s="223">
        <f t="shared" ref="FN490:FN553" ca="1" si="1277">2*IMREAL(K229)*COS(2*PI()*B229*164/Nt_load2)-2*IMAGINARY(K229)*SIN(2*PI()*B229*164/Nt_load2)</f>
        <v>2.9817954292046833E-4</v>
      </c>
      <c r="FO490" s="223">
        <f t="shared" ref="FO490:FO553" ca="1" si="1278">2*IMREAL(K229)*COS(2*PI()*B229*165/Nt_load2)-2*IMAGINARY(K229)*SIN(2*PI()*B229*165/Nt_load2)</f>
        <v>-2.9761399855873056E-4</v>
      </c>
      <c r="FP490" s="223">
        <f t="shared" ref="FP490:FP553" ca="1" si="1279">2*IMREAL(K229)*COS(2*PI()*B229*166/Nt_load2)-2*IMAGINARY(K229)*SIN(2*PI()*B229*166/Nt_load2)</f>
        <v>2.9686918265276212E-4</v>
      </c>
      <c r="FQ490" s="223">
        <f t="shared" ref="FQ490:FQ553" ca="1" si="1280">2*IMREAL(K229)*COS(2*PI()*B229*167/Nt_load2)-2*IMAGINARY(K229)*SIN(2*PI()*B229*167/Nt_load2)</f>
        <v>-2.9594554385182109E-4</v>
      </c>
      <c r="FR490" s="223">
        <f t="shared" ref="FR490:FR553" ca="1" si="1281">2*IMREAL(K229)*COS(2*PI()*B229*168/Nt_load2)-2*IMAGINARY(K229)*SIN(2*PI()*B229*168/Nt_load2)</f>
        <v>2.9484363852137568E-4</v>
      </c>
      <c r="FS490" s="223">
        <f t="shared" ref="FS490:FS553" ca="1" si="1282">2*IMREAL(K229)*COS(2*PI()*B229*169/Nt_load2)-2*IMAGINARY(K229)*SIN(2*PI()*B229*169/Nt_load2)</f>
        <v>-2.9356413040800412E-4</v>
      </c>
      <c r="FT490" s="223">
        <f t="shared" ref="FT490:FT553" ca="1" si="1283">2*IMREAL(K229)*COS(2*PI()*B229*170/Nt_load2)-2*IMAGINARY(K229)*SIN(2*PI()*B229*170/Nt_load2)</f>
        <v>2.9210779023953825E-4</v>
      </c>
      <c r="FU490" s="223">
        <f t="shared" ref="FU490:FU553" ca="1" si="1284">2*IMREAL(K229)*COS(2*PI()*B229*171/Nt_load2)-2*IMAGINARY(K229)*SIN(2*PI()*B229*171/Nt_load2)</f>
        <v>-2.90475495260853E-4</v>
      </c>
      <c r="FV490" s="223">
        <f t="shared" ref="FV490:FV553" ca="1" si="1285">2*IMREAL(K229)*COS(2*PI()*B229*172/Nt_load2)-2*IMAGINARY(K229)*SIN(2*PI()*B229*172/Nt_load2)</f>
        <v>2.8866822870539285E-4</v>
      </c>
      <c r="FW490" s="223">
        <f t="shared" ref="FW490:FW553" ca="1" si="1286">2*IMREAL(K229)*COS(2*PI()*B229*173/Nt_load2)-2*IMAGINARY(K229)*SIN(2*PI()*B229*173/Nt_load2)</f>
        <v>-2.8668707920296958E-4</v>
      </c>
      <c r="FX490" s="223">
        <f t="shared" ref="FX490:FX553" ca="1" si="1287">2*IMREAL(K229)*COS(2*PI()*B229*174/Nt_load2)-2*IMAGINARY(K229)*SIN(2*PI()*B229*174/Nt_load2)</f>
        <v>2.8453324012395556E-4</v>
      </c>
      <c r="FY490" s="223">
        <f t="shared" ref="FY490:FY553" ca="1" si="1288">2*IMREAL(K229)*COS(2*PI()*B229*175/Nt_load2)-2*IMAGINARY(K229)*SIN(2*PI()*B229*175/Nt_load2)</f>
        <v>-2.8220800886046352E-4</v>
      </c>
      <c r="FZ490" s="223">
        <f t="shared" ref="FZ490:FZ553" ca="1" si="1289">2*IMREAL(K229)*COS(2*PI()*B229*176/Nt_load2)-2*IMAGINARY(K229)*SIN(2*PI()*B229*176/Nt_load2)</f>
        <v>2.7971278604488217E-4</v>
      </c>
      <c r="GA490" s="223">
        <f t="shared" ref="GA490:GA553" ca="1" si="1290">2*IMREAL(K229)*COS(2*PI()*B229*177/Nt_load2)-2*IMAGINARY(K229)*SIN(2*PI()*B229*177/Nt_load2)</f>
        <v>-2.7704907470611003E-4</v>
      </c>
      <c r="GB490" s="223">
        <f t="shared" ref="GB490:GB553" ca="1" si="1291">2*IMREAL(K229)*COS(2*PI()*B229*178/Nt_load2)-2*IMAGINARY(K229)*SIN(2*PI()*B229*178/Nt_load2)</f>
        <v>2.7421847936427978E-4</v>
      </c>
      <c r="GC490" s="223">
        <f t="shared" ref="GC490:GC553" ca="1" si="1292">2*IMREAL(K229)*COS(2*PI()*B229*179/Nt_load2)-2*IMAGINARY(K229)*SIN(2*PI()*B229*179/Nt_load2)</f>
        <v>-2.7122270506415626E-4</v>
      </c>
      <c r="GD490" s="223">
        <f t="shared" ref="GD490:GD553" ca="1" si="1293">2*IMREAL(K229)*COS(2*PI()*B229*180/Nt_load2)-2*IMAGINARY(K229)*SIN(2*PI()*B229*180/Nt_load2)</f>
        <v>2.6806355634818651E-4</v>
      </c>
      <c r="GE490" s="223">
        <f t="shared" ref="GE490:GE553" ca="1" si="1294">2*IMREAL(K229)*COS(2*PI()*B229*181/Nt_load2)-2*IMAGINARY(K229)*SIN(2*PI()*B229*181/Nt_load2)</f>
        <v>-2.6474293616939943E-4</v>
      </c>
      <c r="GF490" s="223">
        <f t="shared" ref="GF490:GF553" ca="1" si="1295">2*IMREAL(K229)*COS(2*PI()*B229*182/Nt_load2)-2*IMAGINARY(K229)*SIN(2*PI()*B229*182/Nt_load2)</f>
        <v>2.6126284474525563E-4</v>
      </c>
      <c r="GG490" s="223">
        <f t="shared" ref="GG490:GG553" ca="1" si="1296">2*IMREAL(K229)*COS(2*PI()*B229*183/Nt_load2)-2*IMAGINARY(K229)*SIN(2*PI()*B229*183/Nt_load2)</f>
        <v>-2.5762537835268489E-4</v>
      </c>
      <c r="GH490" s="223">
        <f t="shared" ref="GH490:GH553" ca="1" si="1297">2*IMREAL(K229)*COS(2*PI()*B229*184/Nt_load2)-2*IMAGINARY(K229)*SIN(2*PI()*B229*184/Nt_load2)</f>
        <v>2.5383272806541065E-4</v>
      </c>
      <c r="GI490" s="223">
        <f t="shared" ref="GI490:GI553" ca="1" si="1298">2*IMREAL(K229)*COS(2*PI()*B229*185/Nt_load2)-2*IMAGINARY(K229)*SIN(2*PI()*B229*185/Nt_load2)</f>
        <v>-2.498871784341846E-4</v>
      </c>
      <c r="GJ490" s="223">
        <f t="shared" ref="GJ490:GJ553" ca="1" si="1299">2*IMREAL(K229)*COS(2*PI()*B229*186/Nt_load2)-2*IMAGINARY(K229)*SIN(2*PI()*B229*186/Nt_load2)</f>
        <v>2.4579110611053462E-4</v>
      </c>
      <c r="GK490" s="223">
        <f t="shared" ref="GK490:GK553" ca="1" si="1300">2*IMREAL(K229)*COS(2*PI()*B229*187/Nt_load2)-2*IMAGINARY(K229)*SIN(2*PI()*B229*187/Nt_load2)</f>
        <v>-2.415469784153043E-4</v>
      </c>
      <c r="GL490" s="223">
        <f t="shared" ref="GL490:GL553" ca="1" si="1301">2*IMREAL(K229)*COS(2*PI()*B229*188/Nt_load2)-2*IMAGINARY(K229)*SIN(2*PI()*B229*188/Nt_load2)</f>
        <v>2.3715735185227983E-4</v>
      </c>
      <c r="GM490" s="223">
        <f t="shared" ref="GM490:GM553" ca="1" si="1302">2*IMREAL(K229)*COS(2*PI()*B229*189/Nt_load2)-2*IMAGINARY(K229)*SIN(2*PI()*B229*189/Nt_load2)</f>
        <v>-2.3262487056840468E-4</v>
      </c>
      <c r="GN490" s="223">
        <f t="shared" ref="GN490:GN553" ca="1" si="1303">2*IMREAL(K229)*COS(2*PI()*B229*190/Nt_load2)-2*IMAGINARY(K229)*SIN(2*PI()*B229*190/Nt_load2)</f>
        <v>2.2795226476088191E-4</v>
      </c>
      <c r="GO490" s="223">
        <f t="shared" ref="GO490:GO553" ca="1" si="1304">2*IMREAL(K229)*COS(2*PI()*B229*191/Nt_load2)-2*IMAGINARY(K229)*SIN(2*PI()*B229*191/Nt_load2)</f>
        <v>-2.2314234903277326E-4</v>
      </c>
      <c r="GP490" s="223">
        <f t="shared" ref="GP490:GP553" ca="1" si="1305">2*IMREAL(K229)*COS(2*PI()*B229*192/Nt_load2)-2*IMAGINARY(K229)*SIN(2*PI()*B229*192/Nt_load2)</f>
        <v>2.181980206974145E-4</v>
      </c>
      <c r="GQ490" s="223">
        <f t="shared" ref="GQ490:GQ553" ca="1" si="1306">2*IMREAL(K229)*COS(2*PI()*B229*193/Nt_load2)-2*IMAGINARY(K229)*SIN(2*PI()*B229*193/Nt_load2)</f>
        <v>-2.1312225803336022E-4</v>
      </c>
      <c r="GR490" s="223">
        <f t="shared" ref="GR490:GR553" ca="1" si="1307">2*IMREAL(K229)*COS(2*PI()*B229*194/Nt_load2)-2*IMAGINARY(K229)*SIN(2*PI()*B229*194/Nt_load2)</f>
        <v>2.0791811849022173E-4</v>
      </c>
      <c r="GS490" s="223">
        <f t="shared" ref="GS490:GS553" ca="1" si="1308">2*IMREAL(K229)*COS(2*PI()*B229*195/Nt_load2)-2*IMAGINARY(K229)*SIN(2*PI()*B229*195/Nt_load2)</f>
        <v>-2.0258873684703949E-4</v>
      </c>
      <c r="GT490" s="223">
        <f t="shared" ref="GT490:GT553" ca="1" si="1309">2*IMREAL(K229)*COS(2*PI()*B229*196/Nt_load2)-2*IMAGINARY(K229)*SIN(2*PI()*B229*196/Nt_load2)</f>
        <v>1.9713732332408629E-4</v>
      </c>
      <c r="GU490" s="223">
        <f t="shared" ref="GU490:GU553" ca="1" si="1310">2*IMREAL(K229)*COS(2*PI()*B229*197/Nt_load2)-2*IMAGINARY(K229)*SIN(2*PI()*B229*197/Nt_load2)</f>
        <v>-1.9156716164897639E-4</v>
      </c>
      <c r="GV490" s="223">
        <f t="shared" ref="GV490:GV553" ca="1" si="1311">2*IMREAL(K229)*COS(2*PI()*B229*198/Nt_load2)-2*IMAGINARY(K229)*SIN(2*PI()*B229*198/Nt_load2)</f>
        <v>1.858816070788727E-4</v>
      </c>
      <c r="GW490" s="223">
        <f t="shared" ref="GW490:GW553" ca="1" si="1312">2*IMREAL(K229)*COS(2*PI()*B229*199/Nt_load2)-2*IMAGINARY(K229)*SIN(2*PI()*B229*199/Nt_load2)</f>
        <v>-1.8008408437919903E-4</v>
      </c>
      <c r="GX490" s="223">
        <f t="shared" ref="GX490:GX553" ca="1" si="1313">2*IMREAL(K229)*COS(2*PI()*B229*200/Nt_load2)-2*IMAGINARY(K229)*SIN(2*PI()*B229*200/Nt_load2)</f>
        <v>1.7417808576089999E-4</v>
      </c>
      <c r="GY490" s="223">
        <f t="shared" ref="GY490:GY553" ca="1" si="1314">2*IMREAL(K229)*COS(2*PI()*B229*201/Nt_load2)-2*IMAGINARY(K229)*SIN(2*PI()*B229*201/Nt_load2)</f>
        <v>-1.6816716877664909E-4</v>
      </c>
      <c r="GZ490" s="223">
        <f t="shared" ref="GZ490:GZ553" ca="1" si="1315">2*IMREAL(K229)*COS(2*PI()*B229*202/Nt_load2)-2*IMAGINARY(K229)*SIN(2*PI()*B229*202/Nt_load2)</f>
        <v>1.6205495417813062E-4</v>
      </c>
      <c r="HA490" s="223">
        <f t="shared" ref="HA490:HA553" ca="1" si="1316">2*IMREAL(K229)*COS(2*PI()*B229*203/Nt_load2)-2*IMAGINARY(K229)*SIN(2*PI()*B229*203/Nt_load2)</f>
        <v>-1.5584512373484067E-4</v>
      </c>
      <c r="HB490" s="223">
        <f t="shared" ref="HB490:HB553" ca="1" si="1317">2*IMREAL(K229)*COS(2*PI()*B229*204/Nt_load2)-2*IMAGINARY(K229)*SIN(2*PI()*B229*204/Nt_load2)</f>
        <v>1.4954141801640838E-4</v>
      </c>
      <c r="HC490" s="223">
        <f t="shared" ref="HC490:HC553" ca="1" si="1318">2*IMREAL(K229)*COS(2*PI()*B229*205/Nt_load2)-2*IMAGINARY(K229)*SIN(2*PI()*B229*205/Nt_load2)</f>
        <v>-1.4314763413950614E-4</v>
      </c>
      <c r="HD490" s="223">
        <f t="shared" ref="HD490:HD553" ca="1" si="1319">2*IMREAL(K229)*COS(2*PI()*B229*206/Nt_load2)-2*IMAGINARY(K229)*SIN(2*PI()*B229*206/Nt_load2)</f>
        <v>1.3666762348040314E-4</v>
      </c>
      <c r="HE490" s="223">
        <f t="shared" ref="HE490:HE553" ca="1" si="1320">2*IMREAL(K229)*COS(2*PI()*B229*207/Nt_load2)-2*IMAGINARY(K229)*SIN(2*PI()*B229*207/Nt_load2)</f>
        <v>-1.3010528935527736E-4</v>
      </c>
      <c r="HF490" s="223">
        <f t="shared" ref="HF490:HF553" ca="1" si="1321">2*IMREAL(K229)*COS(2*PI()*B229*208/Nt_load2)-2*IMAGINARY(K229)*SIN(2*PI()*B229*208/Nt_load2)</f>
        <v>1.2346458466876349E-4</v>
      </c>
      <c r="HG490" s="223">
        <f t="shared" ref="HG490:HG553" ca="1" si="1322">2*IMREAL(K229)*COS(2*PI()*B229*209/Nt_load2)-2*IMAGINARY(K229)*SIN(2*PI()*B229*209/Nt_load2)</f>
        <v>-1.1674950953311422E-4</v>
      </c>
      <c r="HH490" s="223">
        <f t="shared" ref="HH490:HH553" ca="1" si="1323">2*IMREAL(K229)*COS(2*PI()*B229*210/Nt_load2)-2*IMAGINARY(K229)*SIN(2*PI()*B229*210/Nt_load2)</f>
        <v>1.0996410885843621E-4</v>
      </c>
      <c r="HI490" s="223">
        <f t="shared" ref="HI490:HI553" ca="1" si="1324">2*IMREAL(K229)*COS(2*PI()*B229*211/Nt_load2)-2*IMAGINARY(K229)*SIN(2*PI()*B229*211/Nt_load2)</f>
        <v>-1.0311246991643634E-4</v>
      </c>
      <c r="HJ490" s="223">
        <f t="shared" ref="HJ490:HJ553" ca="1" si="1325">2*IMREAL(K229)*COS(2*PI()*B229*212/Nt_load2)-2*IMAGINARY(K229)*SIN(2*PI()*B229*212/Nt_load2)</f>
        <v>9.6198719878182621E-5</v>
      </c>
      <c r="HK490" s="223">
        <f t="shared" ref="HK490:HK553" ca="1" si="1326">2*IMREAL(K229)*COS(2*PI()*B229*213/Nt_load2)-2*IMAGINARY(K229)*SIN(2*PI()*B229*213/Nt_load2)</f>
        <v>-8.9227023328143933E-5</v>
      </c>
      <c r="HL490" s="223">
        <f t="shared" ref="HL490:HL553" ca="1" si="1327">2*IMREAL(K229)*COS(2*PI()*B229*214/Nt_load2)-2*IMAGINARY(K229)*SIN(2*PI()*B229*214/Nt_load2)</f>
        <v>8.2201579755698074E-5</v>
      </c>
      <c r="HM490" s="223">
        <f t="shared" ref="HM490:HM553" ca="1" si="1328">2*IMREAL(K229)*COS(2*PI()*B229*215/Nt_load2)-2*IMAGINARY(K229)*SIN(2*PI()*B229*215/Nt_load2)</f>
        <v>-7.5126621025289758E-5</v>
      </c>
      <c r="HN490" s="223">
        <f t="shared" ref="HN490:HN553" ca="1" si="1329">2*IMREAL(K229)*COS(2*PI()*B229*216/Nt_load2)-2*IMAGINARY(K229)*SIN(2*PI()*B229*216/Nt_load2)</f>
        <v>6.8006408827573926E-5</v>
      </c>
      <c r="HO490" s="223">
        <f t="shared" ref="HO490:HO553" ca="1" si="1330">2*IMREAL(K229)*COS(2*PI()*B229*217/Nt_load2)-2*IMAGINARY(K229)*SIN(2*PI()*B229*217/Nt_load2)</f>
        <v>-6.0845232112070684E-5</v>
      </c>
      <c r="HP490" s="223">
        <f t="shared" ref="HP490:HP553" ca="1" si="1331">2*IMREAL(K229)*COS(2*PI()*B229*218/Nt_load2)-2*IMAGINARY(K229)*SIN(2*PI()*B229*218/Nt_load2)</f>
        <v>5.364740450392616E-5</v>
      </c>
      <c r="HQ490" s="223">
        <f t="shared" ref="HQ490:HQ553" ca="1" si="1332">2*IMREAL(K229)*COS(2*PI()*B229*219/Nt_load2)-2*IMAGINARY(K229)*SIN(2*PI()*B229*219/Nt_load2)</f>
        <v>-4.6417261705280723E-5</v>
      </c>
      <c r="HR490" s="223">
        <f t="shared" ref="HR490:HR553" ca="1" si="1333">2*IMREAL(K229)*COS(2*PI()*B229*220/Nt_load2)-2*IMAGINARY(K229)*SIN(2*PI()*B229*220/Nt_load2)</f>
        <v>3.9159158883870723E-5</v>
      </c>
      <c r="HS490" s="223">
        <f t="shared" ref="HS490:HS553" ca="1" si="1334">2*IMREAL(K229)*COS(2*PI()*B229*221/Nt_load2)-2*IMAGINARY(K229)*SIN(2*PI()*B229*221/Nt_load2)</f>
        <v>-3.1877468049404498E-5</v>
      </c>
      <c r="HT490" s="223">
        <f t="shared" ref="HT490:HT553" ca="1" si="1335">2*IMREAL(K229)*COS(2*PI()*B229*222/Nt_load2)-2*IMAGINARY(K229)*SIN(2*PI()*B229*222/Nt_load2)</f>
        <v>2.4576575420126779E-5</v>
      </c>
      <c r="HU490" s="223">
        <f t="shared" ref="HU490:HU553" ca="1" si="1336">2*IMREAL(K229)*COS(2*PI()*B229*223/Nt_load2)-2*IMAGINARY(K229)*SIN(2*PI()*B229*223/Nt_load2)</f>
        <v>-1.7260878780827194E-5</v>
      </c>
      <c r="HV490" s="223">
        <f t="shared" ref="HV490:HV553" ca="1" si="1337">2*IMREAL(K229)*COS(2*PI()*B229*224/Nt_load2)-2*IMAGINARY(K229)*SIN(2*PI()*B229*224/Nt_load2)</f>
        <v>9.9347848335419229E-6</v>
      </c>
      <c r="HW490" s="223">
        <f t="shared" ref="HW490:HW553" ca="1" si="1338">2*IMREAL(K229)*COS(2*PI()*B229*225/Nt_load2)-2*IMAGINARY(K229)*SIN(2*PI()*B229*225/Nt_load2)</f>
        <v>-2.6027065433924636E-6</v>
      </c>
      <c r="HX490" s="223">
        <f t="shared" ref="HX490:HX553" ca="1" si="1339">2*IMREAL(K229)*COS(2*PI()*B229*226/Nt_load2)-2*IMAGINARY(K229)*SIN(2*PI()*B229*226/Nt_load2)</f>
        <v>-4.7309395198912648E-6</v>
      </c>
      <c r="HY490" s="223">
        <f t="shared" ref="HY490:HY553" ca="1" si="1340">2*IMREAL(K229)*COS(2*PI()*B229*227/Nt_load2)-2*IMAGINARY(K229)*SIN(2*PI()*B229*227/Nt_load2)</f>
        <v>1.2061735842075483E-5</v>
      </c>
      <c r="HZ490" s="223">
        <f t="shared" ref="HZ490:HZ553" ca="1" si="1341">2*IMREAL(K229)*COS(2*PI()*B229*228/Nt_load2)-2*IMAGINARY(K229)*SIN(2*PI()*B229*228/Nt_load2)</f>
        <v>-1.9385266625639744E-5</v>
      </c>
      <c r="IA490" s="223">
        <f t="shared" ref="IA490:IA553" ca="1" si="1342">2*IMREAL(K229)*COS(2*PI()*B229*229/Nt_load2)-2*IMAGINARY(K229)*SIN(2*PI()*B229*229/Nt_load2)</f>
        <v>2.6697120449416587E-5</v>
      </c>
      <c r="IB490" s="223">
        <f t="shared" ref="IB490:IB553" ca="1" si="1343">2*IMREAL(K229)*COS(2*PI()*B229*230/Nt_load2)-2*IMAGINARY(K229)*SIN(2*PI()*B229*230/Nt_load2)</f>
        <v>-3.399289292610439E-5</v>
      </c>
      <c r="IC490" s="223">
        <f t="shared" ref="IC490:IC553" ca="1" si="1344">2*IMREAL(K229)*COS(2*PI()*B229*231/Nt_load2)-2*IMAGINARY(K229)*SIN(2*PI()*B229*231/Nt_load2)</f>
        <v>4.1268189355203431E-5</v>
      </c>
      <c r="ID490" s="223">
        <f t="shared" ref="ID490:ID553" ca="1" si="1345">2*IMREAL(K229)*COS(2*PI()*B229*232/Nt_load2)-2*IMAGINARY(K229)*SIN(2*PI()*B229*232/Nt_load2)</f>
        <v>-4.8518627370118189E-5</v>
      </c>
      <c r="IE490" s="223">
        <f t="shared" ref="IE490:IE553" ca="1" si="1346">2*IMREAL(K229)*COS(2*PI()*B229*233/Nt_load2)-2*IMAGINARY(K229)*SIN(2*PI()*B229*223/Nt_load2)</f>
        <v>1.4445981319464112E-5</v>
      </c>
      <c r="IF490" s="223">
        <f t="shared" ref="IF490:IF553" ca="1" si="1347">2*IMREAL(K229)*COS(2*PI()*B229*234/Nt_load2)-2*IMAGINARY(K229)*SIN(2*PI()*B229*234/Nt_load2)</f>
        <v>-6.2927476191067483E-5</v>
      </c>
      <c r="IG490" s="223">
        <f t="shared" ref="IG490:IG553" ca="1" si="1348">2*IMREAL(K229)*COS(2*PI()*B229*235/Nt_load2)-2*IMAGINARY(K229)*SIN(2*PI()*B229*235/Nt_load2)</f>
        <v>7.0077207645353481E-5</v>
      </c>
      <c r="IH490" s="223">
        <f t="shared" ref="IH490:IH553" ca="1" si="1349">2*IMREAL(K229)*COS(2*PI()*B229*236/Nt_load2)-2*IMAGINARY(K229)*SIN(2*PI()*B229*236/Nt_load2)</f>
        <v>-7.718472721007643E-5</v>
      </c>
      <c r="II490" s="223">
        <f t="shared" ref="II490:II553" ca="1" si="1350">2*IMREAL(K229)*COS(2*PI()*B229*237/Nt_load2)-2*IMAGINARY(K229)*SIN(2*PI()*B229*237/Nt_load2)</f>
        <v>8.4245753581283696E-5</v>
      </c>
      <c r="IJ490" s="223">
        <f t="shared" ref="IJ490:IJ553" ca="1" si="1351">2*IMREAL(K229)*COS(2*PI()*B229*238/Nt_load2)-2*IMAGINARY(K229)*SIN(2*PI()*B229*238/Nt_load2)</f>
        <v>-9.1256033460652592E-5</v>
      </c>
      <c r="IK490" s="223">
        <f t="shared" ref="IK490:IK553" ca="1" si="1352">2*IMREAL(K229)*COS(2*PI()*B229*239/Nt_load2)-2*IMAGINARY(K229)*SIN(2*PI()*B229*239/Nt_load2)</f>
        <v>9.821134411774794E-5</v>
      </c>
      <c r="IL490" s="223">
        <f t="shared" ref="IL490:IL553" ca="1" si="1353">2*IMREAL(K229)*COS(2*PI()*B229*240/Nt_load2)-2*IMAGINARY(K229)*SIN(2*PI()*B229*240/Nt_load2)</f>
        <v>-1.0510749593353744E-4</v>
      </c>
      <c r="IM490" s="223">
        <f t="shared" ref="IM490:IM553" ca="1" si="1354">2*IMREAL(K229)*COS(2*PI()*B229*241/Nt_load2)-2*IMAGINARY(K229)*SIN(2*PI()*B229*241/Nt_load2)</f>
        <v>1.1194033492396721E-4</v>
      </c>
      <c r="IN490" s="223">
        <f t="shared" ref="IN490:IN553" ca="1" si="1355">2*IMREAL(K229)*COS(2*PI()*B229*242/Nt_load2)-2*IMAGINARY(K229)*SIN(2*PI()*B229*242/Nt_load2)</f>
        <v>-1.1870574524238893E-4</v>
      </c>
      <c r="IO490" s="223">
        <f t="shared" ref="IO490:IO553" ca="1" si="1356">2*IMREAL(K229)*COS(2*PI()*B229*243/Nt_load2)-2*IMAGINARY(K229)*SIN(2*PI()*B229*243/Nt_load2)</f>
        <v>1.2539965165853917E-4</v>
      </c>
      <c r="IP490" s="223">
        <f t="shared" ref="IP490:IP553" ca="1" si="1357">2*IMREAL(K229)*COS(2*PI()*B229*244/Nt_load2)-2*IMAGINARY(K229)*SIN(2*PI()*B229*244/Nt_load2)</f>
        <v>-1.3201802201355609E-4</v>
      </c>
      <c r="IQ490" s="223">
        <f t="shared" ref="IQ490:IQ553" ca="1" si="1358">2*IMREAL(K229)*COS(2*PI()*B229*245/Nt_load2)-2*IMAGINARY(K229)*SIN(2*PI()*B229*245/Nt_load2)</f>
        <v>1.3855686964855333E-4</v>
      </c>
      <c r="IR490" s="223">
        <f t="shared" ref="IR490:IR553" ca="1" si="1359">2*IMREAL(K229)*COS(2*PI()*B229*246/Nt_load2)-2*IMAGINARY(K229)*SIN(2*PI()*B229*246/Nt_load2)</f>
        <v>-1.4501225580627937E-4</v>
      </c>
      <c r="IS490" s="223">
        <f t="shared" ref="IS490:IS553" ca="1" si="1360">2*IMREAL(K229)*COS(2*PI()*B229*247/Nt_load2)-2*IMAGINARY(K229)*SIN(2*PI()*B229*247/Nt_load2)</f>
        <v>1.5138029200343549E-4</v>
      </c>
      <c r="IT490" s="223">
        <f t="shared" ref="IT490:IT553" ca="1" si="1361">2*IMREAL(K229)*COS(2*PI()*B229*248/Nt_load2)-2*IMAGINARY(K229)*SIN(2*PI()*B229*248/Nt_load2)</f>
        <v>-1.5765714237316283E-4</v>
      </c>
      <c r="IU490" s="223">
        <f t="shared" ref="IU490:IU553" ca="1" si="1362">2*IMREAL(K229)*COS(2*PI()*B229*249/Nt_load2)-2*IMAGINARY(K229)*SIN(2*PI()*B229*249/Nt_load2)</f>
        <v>1.6383902597553364E-4</v>
      </c>
      <c r="IV490" s="223">
        <f t="shared" ref="IV490:IV553" ca="1" si="1363">2*IMREAL(K229)*COS(2*PI()*B229*250/Nt_load2)-2*IMAGINARY(K229)*SIN(2*PI()*B229*250/Nt_load2)</f>
        <v>-1.6992221907496409E-4</v>
      </c>
      <c r="IW490" s="223">
        <f t="shared" ref="IW490:IW553" ca="1" si="1364">2*IMREAL(K229)*COS(2*PI()*B229*251/Nt_load2)-2*IMAGINARY(K229)*SIN(2*PI()*B229*251/Nt_load2)</f>
        <v>1.7590305738345271E-4</v>
      </c>
      <c r="IX490" s="223">
        <f t="shared" ref="IX490:IX553" ca="1" si="1365">2*IMREAL(K229)*COS(2*PI()*B229*252/Nt_load2)-2*IMAGINARY(K229)*SIN(2*PI()*B229*252/Nt_load2)</f>
        <v>-1.8177793826758501E-4</v>
      </c>
      <c r="IY490" s="223">
        <f t="shared" ref="IY490:IY553" ca="1" si="1366">2*IMREAL(K229)*COS(2*PI()*B229*253/Nt_load2)-2*IMAGINARY(K229)*SIN(2*PI()*B229*253/Nt_load2)</f>
        <v>1.8754332291884672E-4</v>
      </c>
      <c r="IZ490" s="223">
        <f t="shared" ref="IZ490:IZ553" ca="1" si="1367">2*IMREAL(K229)*COS(2*PI()*B229*254/Nt_load2)-2*IMAGINARY(K229)*SIN(2*PI()*B229*254/Nt_load2)</f>
        <v>-1.9319573848505214E-4</v>
      </c>
      <c r="JA490" s="223">
        <f t="shared" ref="JA490:JA553" ca="1" si="1368">2*IMREAL(K229)*COS(2*PI()*B229*255/Nt_load2)-2*IMAGINARY(K229)*SIN(2*PI()*B229*255/Nt_load2)</f>
        <v>1.9873178016247399E-4</v>
      </c>
      <c r="JB490" s="223">
        <f t="shared" ref="JB490:JB553" ca="1" si="1369">2*IMREAL(K229)*COS(2*PI()*B229*256/Nt_load2)-2*IMAGINARY(K229)*SIN(2*PI()*B229*256/Nt_load2)</f>
        <v>-2.0414811324656046E-4</v>
      </c>
    </row>
    <row r="491" spans="2:262">
      <c r="B491" s="230">
        <v>130</v>
      </c>
      <c r="C491" s="229">
        <f t="shared" ref="C491:C554" si="1370">C490+Div_Nt_load2</f>
        <v>2.5390625000000018E-3</v>
      </c>
      <c r="D491" s="226">
        <f t="shared" ca="1" si="1113"/>
        <v>57.91807540161377</v>
      </c>
      <c r="E491" s="225">
        <f ca="1">EF361</f>
        <v>-0.18192459838623457</v>
      </c>
      <c r="F491" s="224">
        <v>130</v>
      </c>
      <c r="G491" s="223">
        <f t="shared" ca="1" si="1114"/>
        <v>2.0291288343261978E-4</v>
      </c>
      <c r="H491" s="223">
        <f t="shared" ca="1" si="1115"/>
        <v>-2.1514573470984385E-4</v>
      </c>
      <c r="I491" s="223">
        <f t="shared" ca="1" si="1116"/>
        <v>2.2686028106761122E-4</v>
      </c>
      <c r="J491" s="223">
        <f t="shared" ca="1" si="1117"/>
        <v>-2.380283011376729E-4</v>
      </c>
      <c r="K491" s="223">
        <f t="shared" ca="1" si="1118"/>
        <v>2.4862289018147713E-4</v>
      </c>
      <c r="L491" s="223">
        <f t="shared" ca="1" si="1119"/>
        <v>-2.5861852490604095E-4</v>
      </c>
      <c r="M491" s="223">
        <f t="shared" ca="1" si="1120"/>
        <v>2.6799112495179834E-4</v>
      </c>
      <c r="N491" s="223">
        <f t="shared" ca="1" si="1121"/>
        <v>-2.7671811090429732E-4</v>
      </c>
      <c r="O491" s="223">
        <f t="shared" ca="1" si="1122"/>
        <v>2.8477845868998385E-4</v>
      </c>
      <c r="P491" s="223">
        <f t="shared" ca="1" si="1123"/>
        <v>-2.9215275022503867E-4</v>
      </c>
      <c r="Q491" s="223">
        <f t="shared" ca="1" si="1124"/>
        <v>2.9882322019524272E-4</v>
      </c>
      <c r="R491" s="223">
        <f t="shared" ca="1" si="1125"/>
        <v>-3.0477379885417415E-4</v>
      </c>
      <c r="S491" s="223">
        <f t="shared" ca="1" si="1126"/>
        <v>3.0999015073663379E-4</v>
      </c>
      <c r="T491" s="223">
        <f t="shared" ca="1" si="1127"/>
        <v>-3.1445970919403792E-4</v>
      </c>
      <c r="U491" s="223">
        <f t="shared" ca="1" si="1128"/>
        <v>3.1817170666857664E-4</v>
      </c>
      <c r="V491" s="223">
        <f t="shared" ca="1" si="1129"/>
        <v>-3.211172006332007E-4</v>
      </c>
      <c r="W491" s="223">
        <f t="shared" ca="1" si="1130"/>
        <v>3.2328909513495443E-4</v>
      </c>
      <c r="X491" s="223">
        <f t="shared" ca="1" si="1131"/>
        <v>-3.2468215788974763E-4</v>
      </c>
      <c r="Y491" s="223">
        <f t="shared" ca="1" si="1132"/>
        <v>3.2529303288738611E-4</v>
      </c>
      <c r="Z491" s="223">
        <f t="shared" ca="1" si="1133"/>
        <v>-3.2512024847649435E-4</v>
      </c>
      <c r="AA491" s="223">
        <f t="shared" ca="1" si="1134"/>
        <v>3.241642209098522E-4</v>
      </c>
      <c r="AB491" s="223">
        <f t="shared" ca="1" si="1135"/>
        <v>-3.2242725334160618E-4</v>
      </c>
      <c r="AC491" s="223">
        <f t="shared" ca="1" si="1136"/>
        <v>3.1991353027876752E-4</v>
      </c>
      <c r="AD491" s="223">
        <f t="shared" ca="1" si="1137"/>
        <v>-3.1662910750037234E-4</v>
      </c>
      <c r="AE491" s="223">
        <f t="shared" ca="1" si="1138"/>
        <v>3.1258189746857464E-4</v>
      </c>
      <c r="AF491" s="223">
        <f t="shared" ca="1" si="1139"/>
        <v>-3.0778165026683308E-4</v>
      </c>
      <c r="AG491" s="223">
        <f t="shared" ca="1" si="1140"/>
        <v>3.022399301111116E-4</v>
      </c>
      <c r="AH491" s="223">
        <f t="shared" ca="1" si="1141"/>
        <v>-2.9597008749066136E-4</v>
      </c>
      <c r="AI491" s="223">
        <f t="shared" ca="1" si="1142"/>
        <v>2.8898722700552624E-4</v>
      </c>
      <c r="AJ491" s="223">
        <f t="shared" ca="1" si="1143"/>
        <v>-2.8130817097824531E-4</v>
      </c>
      <c r="AK491" s="223">
        <f t="shared" ca="1" si="1144"/>
        <v>2.729514189273897E-4</v>
      </c>
      <c r="AL491" s="223">
        <f t="shared" ca="1" si="1145"/>
        <v>-2.6393710300061981E-4</v>
      </c>
      <c r="AM491" s="223">
        <f t="shared" ca="1" si="1146"/>
        <v>2.5428693947456167E-4</v>
      </c>
      <c r="AN491" s="223">
        <f t="shared" ca="1" si="1147"/>
        <v>-2.4402417643840115E-4</v>
      </c>
      <c r="AO491" s="223">
        <f t="shared" ca="1" si="1148"/>
        <v>2.3317353778720999E-4</v>
      </c>
      <c r="AP491" s="223">
        <f t="shared" ca="1" si="1149"/>
        <v>-2.2176116365989641E-4</v>
      </c>
      <c r="AQ491" s="223">
        <f t="shared" ca="1" si="1150"/>
        <v>2.0981454746534563E-4</v>
      </c>
      <c r="AR491" s="223">
        <f t="shared" ca="1" si="1151"/>
        <v>-1.973624696483671E-4</v>
      </c>
      <c r="AS491" s="223">
        <f t="shared" ca="1" si="1152"/>
        <v>1.8443492835509129E-4</v>
      </c>
      <c r="AT491" s="223">
        <f t="shared" ca="1" si="1153"/>
        <v>-1.7106306716482001E-4</v>
      </c>
      <c r="AU491" s="223">
        <f t="shared" ca="1" si="1154"/>
        <v>1.5727910006238969E-4</v>
      </c>
      <c r="AV491" s="223">
        <f t="shared" ca="1" si="1155"/>
        <v>-1.4311623383189096E-4</v>
      </c>
      <c r="AW491" s="223">
        <f t="shared" ca="1" si="1156"/>
        <v>1.2860858805858967E-4</v>
      </c>
      <c r="AX491" s="223">
        <f t="shared" ca="1" si="1157"/>
        <v>-1.1379111293187343E-4</v>
      </c>
      <c r="AY491" s="223">
        <f t="shared" ca="1" si="1158"/>
        <v>9.8699505047180033E-5</v>
      </c>
      <c r="AZ491" s="223">
        <f t="shared" ca="1" si="1159"/>
        <v>-8.3370121409763438E-5</v>
      </c>
      <c r="BA491" s="223">
        <f t="shared" ca="1" si="1160"/>
        <v>6.7839891847519432E-5</v>
      </c>
      <c r="BB491" s="223">
        <f t="shared" ca="1" si="1161"/>
        <v>-5.214623004374207E-5</v>
      </c>
      <c r="BC491" s="223">
        <f t="shared" ca="1" si="1162"/>
        <v>3.6326943404319011E-5</v>
      </c>
      <c r="BD491" s="223">
        <f t="shared" ca="1" si="1163"/>
        <v>-2.0420141976370545E-5</v>
      </c>
      <c r="BE491" s="223">
        <f t="shared" ca="1" si="1164"/>
        <v>4.4641466377985325E-6</v>
      </c>
      <c r="BF491" s="223">
        <f t="shared" ca="1" si="1165"/>
        <v>1.150260322102772E-5</v>
      </c>
      <c r="BG491" s="223">
        <f t="shared" ca="1" si="1166"/>
        <v>-2.7441642301185475E-5</v>
      </c>
      <c r="BH491" s="223">
        <f t="shared" ca="1" si="1167"/>
        <v>4.3314572061435737E-5</v>
      </c>
      <c r="BI491" s="223">
        <f t="shared" ca="1" si="1168"/>
        <v>-5.9083153223681576E-5</v>
      </c>
      <c r="BJ491" s="223">
        <f t="shared" ca="1" si="1169"/>
        <v>7.4709397894738566E-5</v>
      </c>
      <c r="BK491" s="223">
        <f t="shared" ca="1" si="1170"/>
        <v>-9.0155661082505679E-5</v>
      </c>
      <c r="BL491" s="223">
        <f t="shared" ca="1" si="1171"/>
        <v>1.0538473138601282E-4</v>
      </c>
      <c r="BM491" s="223">
        <f t="shared" ca="1" si="1172"/>
        <v>-1.2035992064099878E-4</v>
      </c>
      <c r="BN491" s="223">
        <f t="shared" ca="1" si="1173"/>
        <v>1.3504515230487672E-4</v>
      </c>
      <c r="BO491" s="223">
        <f t="shared" ca="1" si="1174"/>
        <v>-1.4940504836829399E-4</v>
      </c>
      <c r="BP491" s="223">
        <f t="shared" ca="1" si="1175"/>
        <v>1.634050145838634E-4</v>
      </c>
      <c r="BQ491" s="223">
        <f t="shared" ca="1" si="1176"/>
        <v>-1.7701132380670327E-4</v>
      </c>
      <c r="BR491" s="223">
        <f t="shared" ca="1" si="1177"/>
        <v>1.9019119724613209E-4</v>
      </c>
      <c r="BS491" s="223">
        <f t="shared" ca="1" si="1178"/>
        <v>-2.0291288343261368E-4</v>
      </c>
      <c r="BT491" s="223">
        <f t="shared" ca="1" si="1179"/>
        <v>2.1514573470983673E-4</v>
      </c>
      <c r="BU491" s="223">
        <f t="shared" ca="1" si="1180"/>
        <v>-2.2686028106760979E-4</v>
      </c>
      <c r="BV491" s="223">
        <f t="shared" ca="1" si="1181"/>
        <v>2.3802830113767035E-4</v>
      </c>
      <c r="BW491" s="223">
        <f t="shared" ca="1" si="1182"/>
        <v>-2.4862289018147356E-4</v>
      </c>
      <c r="BX491" s="223">
        <f t="shared" ca="1" si="1183"/>
        <v>2.5861852490603656E-4</v>
      </c>
      <c r="BY491" s="223">
        <f t="shared" ca="1" si="1184"/>
        <v>-2.6799112495179363E-4</v>
      </c>
      <c r="BZ491" s="223">
        <f t="shared" ca="1" si="1185"/>
        <v>2.7671811090429656E-4</v>
      </c>
      <c r="CA491" s="223">
        <f t="shared" ca="1" si="1186"/>
        <v>-2.8477845868998206E-4</v>
      </c>
      <c r="CB491" s="223">
        <f t="shared" ca="1" si="1187"/>
        <v>2.921527502250365E-4</v>
      </c>
      <c r="CC491" s="223">
        <f t="shared" ca="1" si="1188"/>
        <v>-2.9882322019524033E-4</v>
      </c>
      <c r="CD491" s="223">
        <f t="shared" ca="1" si="1189"/>
        <v>3.0477379885417123E-4</v>
      </c>
      <c r="CE491" s="223">
        <f t="shared" ca="1" si="1190"/>
        <v>-3.0999015073663059E-4</v>
      </c>
      <c r="CF491" s="223">
        <f t="shared" ca="1" si="1191"/>
        <v>3.1445970919403749E-4</v>
      </c>
      <c r="CG491" s="223">
        <f t="shared" ca="1" si="1192"/>
        <v>-3.1817170666857588E-4</v>
      </c>
      <c r="CH491" s="223">
        <f t="shared" ca="1" si="1193"/>
        <v>3.2111720063319972E-4</v>
      </c>
      <c r="CI491" s="223">
        <f t="shared" ca="1" si="1194"/>
        <v>-3.232890951349535E-4</v>
      </c>
      <c r="CJ491" s="223">
        <f t="shared" ca="1" si="1195"/>
        <v>3.2468215788974757E-4</v>
      </c>
      <c r="CK491" s="223">
        <f t="shared" ca="1" si="1196"/>
        <v>-3.2529303288738595E-4</v>
      </c>
      <c r="CL491" s="223">
        <f t="shared" ca="1" si="1197"/>
        <v>3.2512024847649446E-4</v>
      </c>
      <c r="CM491" s="223">
        <f t="shared" ca="1" si="1198"/>
        <v>-3.241642209098535E-4</v>
      </c>
      <c r="CN491" s="223">
        <f t="shared" ca="1" si="1199"/>
        <v>3.2242725334160694E-4</v>
      </c>
      <c r="CO491" s="223">
        <f t="shared" ca="1" si="1200"/>
        <v>-3.1991353027876779E-4</v>
      </c>
      <c r="CP491" s="223">
        <f t="shared" ca="1" si="1201"/>
        <v>3.1662910750037483E-4</v>
      </c>
      <c r="CQ491" s="223">
        <f t="shared" ca="1" si="1202"/>
        <v>-3.1258189746857497E-4</v>
      </c>
      <c r="CR491" s="223">
        <f t="shared" ca="1" si="1203"/>
        <v>3.0778165026683802E-4</v>
      </c>
      <c r="CS491" s="223">
        <f t="shared" ca="1" si="1204"/>
        <v>-3.0223993011111382E-4</v>
      </c>
      <c r="CT491" s="223">
        <f t="shared" ca="1" si="1205"/>
        <v>2.9597008749066001E-4</v>
      </c>
      <c r="CU491" s="223">
        <f t="shared" ca="1" si="1206"/>
        <v>-2.8898722700553112E-4</v>
      </c>
      <c r="CV491" s="223">
        <f t="shared" ca="1" si="1207"/>
        <v>2.8130817097824602E-4</v>
      </c>
      <c r="CW491" s="223">
        <f t="shared" ca="1" si="1208"/>
        <v>-2.7295141892739799E-4</v>
      </c>
      <c r="CX491" s="223">
        <f t="shared" ca="1" si="1209"/>
        <v>2.6393710300062333E-4</v>
      </c>
      <c r="CY491" s="223">
        <f t="shared" ca="1" si="1210"/>
        <v>-2.5428693947455972E-4</v>
      </c>
      <c r="CZ491" s="223">
        <f t="shared" ca="1" si="1211"/>
        <v>2.4402417643840817E-4</v>
      </c>
      <c r="DA491" s="223">
        <f t="shared" ca="1" si="1212"/>
        <v>-2.3317353778721096E-4</v>
      </c>
      <c r="DB491" s="223">
        <f t="shared" ca="1" si="1213"/>
        <v>2.2176116365990763E-4</v>
      </c>
      <c r="DC491" s="223">
        <f t="shared" ca="1" si="1214"/>
        <v>-2.0981454746535027E-4</v>
      </c>
      <c r="DD491" s="223">
        <f t="shared" ca="1" si="1215"/>
        <v>1.9736246964836455E-4</v>
      </c>
      <c r="DE491" s="223">
        <f t="shared" ca="1" si="1216"/>
        <v>-1.8443492835510007E-4</v>
      </c>
      <c r="DF491" s="223">
        <f t="shared" ca="1" si="1217"/>
        <v>1.7106306716482123E-4</v>
      </c>
      <c r="DG491" s="223">
        <f t="shared" ca="1" si="1218"/>
        <v>-1.572791000624031E-4</v>
      </c>
      <c r="DH491" s="223">
        <f t="shared" ca="1" si="1219"/>
        <v>1.4311623383189638E-4</v>
      </c>
      <c r="DI491" s="223">
        <f t="shared" ca="1" si="1220"/>
        <v>-1.2860858805858674E-4</v>
      </c>
      <c r="DJ491" s="223">
        <f t="shared" ca="1" si="1221"/>
        <v>1.1379111293187911E-4</v>
      </c>
      <c r="DK491" s="223">
        <f t="shared" ca="1" si="1222"/>
        <v>-9.8699505047176997E-5</v>
      </c>
      <c r="DL491" s="223">
        <f t="shared" ca="1" si="1223"/>
        <v>8.3370121409778237E-5</v>
      </c>
      <c r="DM491" s="223">
        <f t="shared" ca="1" si="1224"/>
        <v>-6.7839891847525368E-5</v>
      </c>
      <c r="DN491" s="223">
        <f t="shared" ca="1" si="1225"/>
        <v>5.2146230043757167E-5</v>
      </c>
      <c r="DO491" s="223">
        <f t="shared" ca="1" si="1226"/>
        <v>-3.6326943404325028E-5</v>
      </c>
      <c r="DP491" s="223">
        <f t="shared" ca="1" si="1227"/>
        <v>2.0420141976367347E-5</v>
      </c>
      <c r="DQ491" s="223">
        <f t="shared" ca="1" si="1228"/>
        <v>-4.464146637813874E-6</v>
      </c>
      <c r="DR491" s="223">
        <f t="shared" ca="1" si="1229"/>
        <v>-1.1502603221021676E-5</v>
      </c>
      <c r="DS491" s="223">
        <f t="shared" ca="1" si="1230"/>
        <v>2.7441642301170242E-5</v>
      </c>
      <c r="DT491" s="223">
        <f t="shared" ca="1" si="1231"/>
        <v>-4.3314572061429747E-5</v>
      </c>
      <c r="DU491" s="223">
        <f t="shared" ca="1" si="1232"/>
        <v>5.908315322368472E-5</v>
      </c>
      <c r="DV491" s="223">
        <f t="shared" ca="1" si="1233"/>
        <v>-7.4709397894732685E-5</v>
      </c>
      <c r="DW491" s="223">
        <f t="shared" ca="1" si="1234"/>
        <v>9.0155661082499865E-5</v>
      </c>
      <c r="DX491" s="223">
        <f t="shared" ca="1" si="1235"/>
        <v>-1.0538473138599833E-4</v>
      </c>
      <c r="DY491" s="223">
        <f t="shared" ca="1" si="1236"/>
        <v>1.2035992064099315E-4</v>
      </c>
      <c r="DZ491" s="223">
        <f t="shared" ca="1" si="1237"/>
        <v>-1.3504515230487962E-4</v>
      </c>
      <c r="EA491" s="223">
        <f t="shared" ca="1" si="1238"/>
        <v>1.4940504836828856E-4</v>
      </c>
      <c r="EB491" s="223">
        <f t="shared" ca="1" si="1239"/>
        <v>-1.6340501458385817E-4</v>
      </c>
      <c r="EC491" s="223">
        <f t="shared" ca="1" si="1240"/>
        <v>1.7701132380669042E-4</v>
      </c>
      <c r="ED491" s="223">
        <f t="shared" ca="1" si="1241"/>
        <v>-1.9019119724612716E-4</v>
      </c>
      <c r="EE491" s="223">
        <f t="shared" ca="1" si="1242"/>
        <v>2.0291288343261615E-4</v>
      </c>
      <c r="EF491" s="223">
        <f t="shared" ca="1" si="1243"/>
        <v>-2.1514573470983215E-4</v>
      </c>
      <c r="EG491" s="223">
        <f t="shared" ca="1" si="1244"/>
        <v>2.2686028106760542E-4</v>
      </c>
      <c r="EH491" s="223">
        <f t="shared" ca="1" si="1245"/>
        <v>-2.3802830113765991E-4</v>
      </c>
      <c r="EI491" s="223">
        <f t="shared" ca="1" si="1246"/>
        <v>2.4862289018146965E-4</v>
      </c>
      <c r="EJ491" s="223">
        <f t="shared" ca="1" si="1247"/>
        <v>-2.5861852490603851E-4</v>
      </c>
      <c r="EK491" s="223">
        <f t="shared" ca="1" si="1248"/>
        <v>2.6799112495179021E-4</v>
      </c>
      <c r="EL491" s="223">
        <f t="shared" ca="1" si="1249"/>
        <v>-2.7671811090429341E-4</v>
      </c>
      <c r="EM491" s="223">
        <f t="shared" ca="1" si="1250"/>
        <v>2.8477845868997464E-4</v>
      </c>
      <c r="EN491" s="223">
        <f t="shared" ca="1" si="1251"/>
        <v>-2.9215275022503385E-4</v>
      </c>
      <c r="EO491" s="223">
        <f t="shared" ca="1" si="1252"/>
        <v>2.9882322019524163E-4</v>
      </c>
      <c r="EP491" s="223">
        <f t="shared" ca="1" si="1253"/>
        <v>-3.0477379885416906E-4</v>
      </c>
      <c r="EQ491" s="223">
        <f t="shared" ca="1" si="1254"/>
        <v>3.0999015073663152E-4</v>
      </c>
      <c r="ER491" s="223">
        <f t="shared" ca="1" si="1255"/>
        <v>-3.1445970919403358E-4</v>
      </c>
      <c r="ES491" s="223">
        <f t="shared" ca="1" si="1256"/>
        <v>3.1817170666857464E-4</v>
      </c>
      <c r="ET491" s="223">
        <f t="shared" ca="1" si="1257"/>
        <v>-3.2111720063320026E-4</v>
      </c>
      <c r="EU491" s="223">
        <f t="shared" ca="1" si="1258"/>
        <v>3.232890951349528E-4</v>
      </c>
      <c r="EV491" s="223">
        <f t="shared" ca="1" si="1259"/>
        <v>-3.2468215788974714E-4</v>
      </c>
      <c r="EW491" s="223">
        <f t="shared" ca="1" si="1260"/>
        <v>3.2529303288738584E-4</v>
      </c>
      <c r="EX491" s="223">
        <f t="shared" ca="1" si="1261"/>
        <v>-3.2512024847649473E-4</v>
      </c>
      <c r="EY491" s="223">
        <f t="shared" ca="1" si="1262"/>
        <v>3.2416422090985399E-4</v>
      </c>
      <c r="EZ491" s="223">
        <f t="shared" ca="1" si="1263"/>
        <v>-3.2242725334160775E-4</v>
      </c>
      <c r="FA491" s="223">
        <f t="shared" ca="1" si="1264"/>
        <v>3.1991353027876888E-4</v>
      </c>
      <c r="FB491" s="223">
        <f t="shared" ca="1" si="1265"/>
        <v>-3.1662910750037624E-4</v>
      </c>
      <c r="FC491" s="223">
        <f t="shared" ca="1" si="1266"/>
        <v>3.125818974685767E-4</v>
      </c>
      <c r="FD491" s="223">
        <f t="shared" ca="1" si="1267"/>
        <v>-3.0778165026684002E-4</v>
      </c>
      <c r="FE491" s="223">
        <f t="shared" ca="1" si="1268"/>
        <v>3.022399301111161E-4</v>
      </c>
      <c r="FF491" s="223">
        <f t="shared" ca="1" si="1269"/>
        <v>-2.959700874906625E-4</v>
      </c>
      <c r="FG491" s="223">
        <f t="shared" ca="1" si="1270"/>
        <v>2.8898722700553388E-4</v>
      </c>
      <c r="FH491" s="223">
        <f t="shared" ca="1" si="1271"/>
        <v>-2.8130817097824905E-4</v>
      </c>
      <c r="FI491" s="223">
        <f t="shared" ca="1" si="1272"/>
        <v>2.729514189274013E-4</v>
      </c>
      <c r="FJ491" s="223">
        <f t="shared" ca="1" si="1273"/>
        <v>-2.6393710300062686E-4</v>
      </c>
      <c r="FK491" s="223">
        <f t="shared" ca="1" si="1274"/>
        <v>2.5428693947457501E-4</v>
      </c>
      <c r="FL491" s="223">
        <f t="shared" ca="1" si="1275"/>
        <v>-2.4402417643841219E-4</v>
      </c>
      <c r="FM491" s="223">
        <f t="shared" ca="1" si="1276"/>
        <v>2.3317353778721524E-4</v>
      </c>
      <c r="FN491" s="223">
        <f t="shared" ca="1" si="1277"/>
        <v>-2.2176116365989855E-4</v>
      </c>
      <c r="FO491" s="223">
        <f t="shared" ca="1" si="1278"/>
        <v>2.0981454746536908E-4</v>
      </c>
      <c r="FP491" s="223">
        <f t="shared" ca="1" si="1279"/>
        <v>-1.9736246964838409E-4</v>
      </c>
      <c r="FQ491" s="223">
        <f t="shared" ca="1" si="1280"/>
        <v>1.8443492835510506E-4</v>
      </c>
      <c r="FR491" s="223">
        <f t="shared" ca="1" si="1281"/>
        <v>-1.7106306716482643E-4</v>
      </c>
      <c r="FS491" s="223">
        <f t="shared" ca="1" si="1282"/>
        <v>1.5727910006239221E-4</v>
      </c>
      <c r="FT491" s="223">
        <f t="shared" ca="1" si="1283"/>
        <v>-1.4311623383191844E-4</v>
      </c>
      <c r="FU491" s="223">
        <f t="shared" ca="1" si="1284"/>
        <v>1.2860858805860929E-4</v>
      </c>
      <c r="FV491" s="223">
        <f t="shared" ca="1" si="1285"/>
        <v>-1.1379111293188477E-4</v>
      </c>
      <c r="FW491" s="223">
        <f t="shared" ca="1" si="1286"/>
        <v>9.869950504718277E-5</v>
      </c>
      <c r="FX491" s="223">
        <f t="shared" ca="1" si="1287"/>
        <v>-8.3370121409766243E-5</v>
      </c>
      <c r="FY491" s="223">
        <f t="shared" ca="1" si="1288"/>
        <v>6.7839891847549356E-5</v>
      </c>
      <c r="FZ491" s="223">
        <f t="shared" ca="1" si="1289"/>
        <v>-5.2146230043763158E-5</v>
      </c>
      <c r="GA491" s="223">
        <f t="shared" ca="1" si="1290"/>
        <v>3.6326943404331073E-5</v>
      </c>
      <c r="GB491" s="223">
        <f t="shared" ca="1" si="1291"/>
        <v>-2.0420141976373391E-5</v>
      </c>
      <c r="GC491" s="223">
        <f t="shared" ca="1" si="1292"/>
        <v>4.4641466378014057E-6</v>
      </c>
      <c r="GD491" s="223">
        <f t="shared" ca="1" si="1293"/>
        <v>1.1502603220997146E-5</v>
      </c>
      <c r="GE491" s="223">
        <f t="shared" ca="1" si="1294"/>
        <v>-2.7441642301164224E-5</v>
      </c>
      <c r="GF491" s="223">
        <f t="shared" ca="1" si="1295"/>
        <v>4.331457206142373E-5</v>
      </c>
      <c r="GG491" s="223">
        <f t="shared" ca="1" si="1296"/>
        <v>-5.9083153223678757E-5</v>
      </c>
      <c r="GH491" s="223">
        <f t="shared" ca="1" si="1297"/>
        <v>7.4709397894744787E-5</v>
      </c>
      <c r="GI491" s="223">
        <f t="shared" ca="1" si="1298"/>
        <v>-9.0155661082476284E-5</v>
      </c>
      <c r="GJ491" s="223">
        <f t="shared" ca="1" si="1299"/>
        <v>1.053847313859926E-4</v>
      </c>
      <c r="GK491" s="223">
        <f t="shared" ca="1" si="1300"/>
        <v>-1.2035992064098755E-4</v>
      </c>
      <c r="GL491" s="223">
        <f t="shared" ca="1" si="1301"/>
        <v>1.3504515230487412E-4</v>
      </c>
      <c r="GM491" s="223">
        <f t="shared" ca="1" si="1302"/>
        <v>-1.4940504836829962E-4</v>
      </c>
      <c r="GN491" s="223">
        <f t="shared" ca="1" si="1303"/>
        <v>1.6340501458383692E-4</v>
      </c>
      <c r="GO491" s="223">
        <f t="shared" ca="1" si="1304"/>
        <v>-1.7701132380668533E-4</v>
      </c>
      <c r="GP491" s="223">
        <f t="shared" ca="1" si="1305"/>
        <v>1.9019119724612225E-4</v>
      </c>
      <c r="GQ491" s="223">
        <f t="shared" ca="1" si="1306"/>
        <v>-2.0291288343261143E-4</v>
      </c>
      <c r="GR491" s="223">
        <f t="shared" ca="1" si="1307"/>
        <v>2.1514573470984152E-4</v>
      </c>
      <c r="GS491" s="223">
        <f t="shared" ca="1" si="1308"/>
        <v>-2.2686028106758783E-4</v>
      </c>
      <c r="GT491" s="223">
        <f t="shared" ca="1" si="1309"/>
        <v>2.3802830113765579E-4</v>
      </c>
      <c r="GU491" s="223">
        <f t="shared" ca="1" si="1310"/>
        <v>-2.4862289018146575E-4</v>
      </c>
      <c r="GV491" s="223">
        <f t="shared" ca="1" si="1311"/>
        <v>2.5861852490603483E-4</v>
      </c>
      <c r="GW491" s="223">
        <f t="shared" ca="1" si="1312"/>
        <v>-2.6799112495179726E-4</v>
      </c>
      <c r="GX491" s="223">
        <f t="shared" ca="1" si="1313"/>
        <v>2.7671811090428046E-4</v>
      </c>
      <c r="GY491" s="223">
        <f t="shared" ca="1" si="1314"/>
        <v>-2.8477845868997171E-4</v>
      </c>
      <c r="GZ491" s="223">
        <f t="shared" ca="1" si="1315"/>
        <v>2.9215275022503119E-4</v>
      </c>
      <c r="HA491" s="223">
        <f t="shared" ca="1" si="1316"/>
        <v>-2.9882322019523925E-4</v>
      </c>
      <c r="HB491" s="223">
        <f t="shared" ca="1" si="1317"/>
        <v>3.0477379885417339E-4</v>
      </c>
      <c r="HC491" s="223">
        <f t="shared" ca="1" si="1318"/>
        <v>-3.0999015073662414E-4</v>
      </c>
      <c r="HD491" s="223">
        <f t="shared" ca="1" si="1319"/>
        <v>3.1445970919403207E-4</v>
      </c>
      <c r="HE491" s="223">
        <f t="shared" ca="1" si="1320"/>
        <v>-3.1817170666857339E-4</v>
      </c>
      <c r="HF491" s="223">
        <f t="shared" ca="1" si="1321"/>
        <v>3.2111720063319929E-4</v>
      </c>
      <c r="HG491" s="223">
        <f t="shared" ca="1" si="1322"/>
        <v>-3.2328909513495421E-4</v>
      </c>
      <c r="HH491" s="223">
        <f t="shared" ca="1" si="1323"/>
        <v>3.2468215788974562E-4</v>
      </c>
      <c r="HI491" s="223">
        <f t="shared" ca="1" si="1324"/>
        <v>-3.2529303288738578E-4</v>
      </c>
      <c r="HJ491" s="223">
        <f t="shared" ca="1" si="1325"/>
        <v>3.2512024847649489E-4</v>
      </c>
      <c r="HK491" s="223">
        <f t="shared" ca="1" si="1326"/>
        <v>-3.2416422090985296E-4</v>
      </c>
      <c r="HL491" s="223">
        <f t="shared" ca="1" si="1327"/>
        <v>3.2242725334160607E-4</v>
      </c>
      <c r="HM491" s="223">
        <f t="shared" ca="1" si="1328"/>
        <v>-3.1991353027877332E-4</v>
      </c>
      <c r="HN491" s="223">
        <f t="shared" ca="1" si="1329"/>
        <v>3.166291075003776E-4</v>
      </c>
      <c r="HO491" s="223">
        <f t="shared" ca="1" si="1330"/>
        <v>-3.1258189746857833E-4</v>
      </c>
      <c r="HP491" s="223">
        <f t="shared" ca="1" si="1331"/>
        <v>3.0778165026683596E-4</v>
      </c>
      <c r="HQ491" s="223">
        <f t="shared" ca="1" si="1332"/>
        <v>-3.0223993011111149E-4</v>
      </c>
      <c r="HR491" s="223">
        <f t="shared" ca="1" si="1333"/>
        <v>2.9597008749067275E-4</v>
      </c>
      <c r="HS491" s="223">
        <f t="shared" ca="1" si="1334"/>
        <v>-2.889872270055367E-4</v>
      </c>
      <c r="HT491" s="223">
        <f t="shared" ca="1" si="1335"/>
        <v>2.8130817097825209E-4</v>
      </c>
      <c r="HU491" s="223">
        <f t="shared" ca="1" si="1336"/>
        <v>-2.7295141892739452E-4</v>
      </c>
      <c r="HV491" s="223">
        <f t="shared" ca="1" si="1337"/>
        <v>2.6393710300064122E-4</v>
      </c>
      <c r="HW491" s="223">
        <f t="shared" ca="1" si="1338"/>
        <v>-2.5428693947457886E-4</v>
      </c>
      <c r="HX491" s="223">
        <f t="shared" ca="1" si="1339"/>
        <v>2.440241764384162E-4</v>
      </c>
      <c r="HY491" s="223">
        <f t="shared" ca="1" si="1340"/>
        <v>-2.3317353778721945E-4</v>
      </c>
      <c r="HZ491" s="223">
        <f t="shared" ca="1" si="1341"/>
        <v>2.2176116365990294E-4</v>
      </c>
      <c r="IA491" s="223">
        <f t="shared" ca="1" si="1342"/>
        <v>-2.0981454746537371E-4</v>
      </c>
      <c r="IB491" s="223">
        <f t="shared" ca="1" si="1343"/>
        <v>1.9736246964838889E-4</v>
      </c>
      <c r="IC491" s="223">
        <f t="shared" ca="1" si="1344"/>
        <v>-1.8443492835511005E-4</v>
      </c>
      <c r="ID491" s="223">
        <f t="shared" ca="1" si="1345"/>
        <v>1.7106306716483156E-4</v>
      </c>
      <c r="IE491" s="223">
        <f t="shared" ca="1" si="1346"/>
        <v>-1.8230196409278935E-4</v>
      </c>
      <c r="IF491" s="223">
        <f t="shared" ca="1" si="1347"/>
        <v>1.4311623383192387E-4</v>
      </c>
      <c r="IG491" s="223">
        <f t="shared" ca="1" si="1348"/>
        <v>-1.2860858805861482E-4</v>
      </c>
      <c r="IH491" s="223">
        <f t="shared" ca="1" si="1349"/>
        <v>1.1379111293189045E-4</v>
      </c>
      <c r="II491" s="223">
        <f t="shared" ca="1" si="1350"/>
        <v>-9.869950504718853E-5</v>
      </c>
      <c r="IJ491" s="223">
        <f t="shared" ca="1" si="1351"/>
        <v>8.3370121409772084E-5</v>
      </c>
      <c r="IK491" s="223">
        <f t="shared" ca="1" si="1352"/>
        <v>-6.7839891847555292E-5</v>
      </c>
      <c r="IL491" s="223">
        <f t="shared" ca="1" si="1353"/>
        <v>5.2146230043769121E-5</v>
      </c>
      <c r="IM491" s="223">
        <f t="shared" ca="1" si="1354"/>
        <v>-3.632694340433709E-5</v>
      </c>
      <c r="IN491" s="223">
        <f t="shared" ca="1" si="1355"/>
        <v>2.0420141976379462E-5</v>
      </c>
      <c r="IO491" s="223">
        <f t="shared" ca="1" si="1356"/>
        <v>-4.4641466378074772E-6</v>
      </c>
      <c r="IP491" s="223">
        <f t="shared" ca="1" si="1357"/>
        <v>-1.1502603220991047E-5</v>
      </c>
      <c r="IQ491" s="223">
        <f t="shared" ca="1" si="1358"/>
        <v>2.744164230115818E-5</v>
      </c>
      <c r="IR491" s="223">
        <f t="shared" ca="1" si="1359"/>
        <v>-4.3314572061417739E-5</v>
      </c>
      <c r="IS491" s="223">
        <f t="shared" ca="1" si="1360"/>
        <v>5.9083153223672807E-5</v>
      </c>
      <c r="IT491" s="223">
        <f t="shared" ca="1" si="1361"/>
        <v>-7.4709397894738892E-5</v>
      </c>
      <c r="IU491" s="223">
        <f t="shared" ca="1" si="1362"/>
        <v>9.0155661082470443E-5</v>
      </c>
      <c r="IV491" s="223">
        <f t="shared" ca="1" si="1363"/>
        <v>-1.0538473138598684E-4</v>
      </c>
      <c r="IW491" s="223">
        <f t="shared" ca="1" si="1364"/>
        <v>1.2035992064098191E-4</v>
      </c>
      <c r="IX491" s="223">
        <f t="shared" ca="1" si="1365"/>
        <v>-1.3504515230486862E-4</v>
      </c>
      <c r="IY491" s="223">
        <f t="shared" ca="1" si="1366"/>
        <v>1.4940504836829426E-4</v>
      </c>
      <c r="IZ491" s="223">
        <f t="shared" ca="1" si="1367"/>
        <v>-1.6340501458383169E-4</v>
      </c>
      <c r="JA491" s="223">
        <f t="shared" ca="1" si="1368"/>
        <v>1.7701132380668026E-4</v>
      </c>
      <c r="JB491" s="223">
        <f t="shared" ca="1" si="1369"/>
        <v>-1.9019119724611734E-4</v>
      </c>
    </row>
    <row r="492" spans="2:262">
      <c r="B492" s="230">
        <v>131</v>
      </c>
      <c r="C492" s="229">
        <f t="shared" si="1370"/>
        <v>2.5585937500000018E-3</v>
      </c>
      <c r="D492" s="226">
        <f t="shared" ca="1" si="1113"/>
        <v>57.917974734439255</v>
      </c>
      <c r="E492" s="225">
        <f ca="1">EG361</f>
        <v>-0.18202526556074738</v>
      </c>
      <c r="F492" s="224">
        <v>131</v>
      </c>
      <c r="G492" s="223">
        <f t="shared" ca="1" si="1114"/>
        <v>1.0801002179286735E-4</v>
      </c>
      <c r="H492" s="223">
        <f t="shared" ca="1" si="1115"/>
        <v>-1.2145023828634232E-4</v>
      </c>
      <c r="I492" s="223">
        <f t="shared" ca="1" si="1116"/>
        <v>1.3423230541577673E-4</v>
      </c>
      <c r="J492" s="223">
        <f t="shared" ca="1" si="1117"/>
        <v>-1.4628695605192464E-4</v>
      </c>
      <c r="K492" s="223">
        <f t="shared" ca="1" si="1118"/>
        <v>1.5754886499854179E-4</v>
      </c>
      <c r="L492" s="223">
        <f t="shared" ca="1" si="1119"/>
        <v>-1.6795700299528576E-4</v>
      </c>
      <c r="M492" s="223">
        <f t="shared" ca="1" si="1120"/>
        <v>1.7745496744056354E-4</v>
      </c>
      <c r="N492" s="223">
        <f t="shared" ca="1" si="1121"/>
        <v>-1.8599128804211768E-4</v>
      </c>
      <c r="O492" s="223">
        <f t="shared" ca="1" si="1122"/>
        <v>1.9351970573899913E-4</v>
      </c>
      <c r="P492" s="223">
        <f t="shared" ca="1" si="1123"/>
        <v>-1.999994233834264E-4</v>
      </c>
      <c r="Q492" s="223">
        <f t="shared" ca="1" si="1124"/>
        <v>2.0539532682406551E-4</v>
      </c>
      <c r="R492" s="223">
        <f t="shared" ca="1" si="1125"/>
        <v>-2.0967817519265534E-4</v>
      </c>
      <c r="S492" s="223">
        <f t="shared" ca="1" si="1126"/>
        <v>2.1282475936281017E-4</v>
      </c>
      <c r="T492" s="223">
        <f t="shared" ca="1" si="1127"/>
        <v>-2.1481802772228299E-4</v>
      </c>
      <c r="U492" s="223">
        <f t="shared" ca="1" si="1128"/>
        <v>2.1564717857713224E-4</v>
      </c>
      <c r="V492" s="223">
        <f t="shared" ca="1" si="1129"/>
        <v>-2.1530771868703548E-4</v>
      </c>
      <c r="W492" s="223">
        <f t="shared" ca="1" si="1130"/>
        <v>2.1380148761454903E-4</v>
      </c>
      <c r="X492" s="223">
        <f t="shared" ca="1" si="1131"/>
        <v>-2.1113664775635819E-4</v>
      </c>
      <c r="Y492" s="223">
        <f t="shared" ca="1" si="1132"/>
        <v>2.0732764011054366E-4</v>
      </c>
      <c r="Z492" s="223">
        <f t="shared" ca="1" si="1133"/>
        <v>-2.0239510601956036E-4</v>
      </c>
      <c r="AA492" s="223">
        <f t="shared" ca="1" si="1134"/>
        <v>1.9636577531301371E-4</v>
      </c>
      <c r="AB492" s="223">
        <f t="shared" ca="1" si="1135"/>
        <v>-1.8927232145640182E-4</v>
      </c>
      <c r="AC492" s="223">
        <f t="shared" ca="1" si="1136"/>
        <v>1.8115318449076805E-4</v>
      </c>
      <c r="AD492" s="223">
        <f t="shared" ca="1" si="1137"/>
        <v>-1.7205236272279241E-4</v>
      </c>
      <c r="AE492" s="223">
        <f t="shared" ca="1" si="1138"/>
        <v>1.6201917429415461E-4</v>
      </c>
      <c r="AF492" s="223">
        <f t="shared" ca="1" si="1139"/>
        <v>-1.5110798992224903E-4</v>
      </c>
      <c r="AG492" s="223">
        <f t="shared" ca="1" si="1140"/>
        <v>1.3937793826056477E-4</v>
      </c>
      <c r="AH492" s="223">
        <f t="shared" ca="1" si="1141"/>
        <v>-1.268925854753769E-4</v>
      </c>
      <c r="AI492" s="223">
        <f t="shared" ca="1" si="1142"/>
        <v>1.1371959077519202E-4</v>
      </c>
      <c r="AJ492" s="223">
        <f t="shared" ca="1" si="1143"/>
        <v>-9.9930339759630424E-5</v>
      </c>
      <c r="AK492" s="223">
        <f t="shared" ca="1" si="1144"/>
        <v>8.5599557574687652E-5</v>
      </c>
      <c r="AL492" s="223">
        <f t="shared" ca="1" si="1145"/>
        <v>-7.0804903970677808E-5</v>
      </c>
      <c r="AM492" s="223">
        <f t="shared" ca="1" si="1146"/>
        <v>5.5626552457328513E-5</v>
      </c>
      <c r="AN492" s="223">
        <f t="shared" ca="1" si="1147"/>
        <v>-4.0146755836582753E-5</v>
      </c>
      <c r="AO492" s="223">
        <f t="shared" ca="1" si="1148"/>
        <v>2.4449400467535444E-5</v>
      </c>
      <c r="AP492" s="223">
        <f t="shared" ca="1" si="1149"/>
        <v>-8.619551678997454E-6</v>
      </c>
      <c r="AQ492" s="223">
        <f t="shared" ca="1" si="1150"/>
        <v>-7.257007206909523E-6</v>
      </c>
      <c r="AR492" s="223">
        <f t="shared" ca="1" si="1151"/>
        <v>2.3094239741996159E-5</v>
      </c>
      <c r="AS492" s="223">
        <f t="shared" ca="1" si="1152"/>
        <v>-3.8806322590978521E-5</v>
      </c>
      <c r="AT492" s="223">
        <f t="shared" ca="1" si="1153"/>
        <v>5.4308110615552914E-5</v>
      </c>
      <c r="AU492" s="223">
        <f t="shared" ca="1" si="1154"/>
        <v>-6.9515598283310617E-5</v>
      </c>
      <c r="AV492" s="223">
        <f t="shared" ca="1" si="1155"/>
        <v>8.4346374900957401E-5</v>
      </c>
      <c r="AW492" s="223">
        <f t="shared" ca="1" si="1156"/>
        <v>-9.8720071205019437E-5</v>
      </c>
      <c r="AX492" s="223">
        <f t="shared" ca="1" si="1157"/>
        <v>1.1255879488986136E-4</v>
      </c>
      <c r="AY492" s="223">
        <f t="shared" ca="1" si="1158"/>
        <v>-1.2578755271280115E-4</v>
      </c>
      <c r="AZ492" s="223">
        <f t="shared" ca="1" si="1159"/>
        <v>1.383346568890322E-4</v>
      </c>
      <c r="BA492" s="223">
        <f t="shared" ca="1" si="1160"/>
        <v>-1.501321135739043E-4</v>
      </c>
      <c r="BB492" s="223">
        <f t="shared" ca="1" si="1161"/>
        <v>1.6111599132747549E-4</v>
      </c>
      <c r="BC492" s="223">
        <f t="shared" ca="1" si="1162"/>
        <v>-1.7122676756453571E-4</v>
      </c>
      <c r="BD492" s="223">
        <f t="shared" ca="1" si="1163"/>
        <v>1.8040965111262435E-4</v>
      </c>
      <c r="BE492" s="223">
        <f t="shared" ca="1" si="1164"/>
        <v>-1.8861487913017237E-4</v>
      </c>
      <c r="BF492" s="223">
        <f t="shared" ca="1" si="1165"/>
        <v>1.9579798677562643E-4</v>
      </c>
      <c r="BG492" s="223">
        <f t="shared" ca="1" si="1166"/>
        <v>-2.0192004816629047E-4</v>
      </c>
      <c r="BH492" s="223">
        <f t="shared" ca="1" si="1167"/>
        <v>2.0694788732106165E-4</v>
      </c>
      <c r="BI492" s="223">
        <f t="shared" ca="1" si="1168"/>
        <v>-2.1085425794393261E-4</v>
      </c>
      <c r="BJ492" s="223">
        <f t="shared" ca="1" si="1169"/>
        <v>2.1361799107403896E-4</v>
      </c>
      <c r="BK492" s="223">
        <f t="shared" ca="1" si="1170"/>
        <v>-2.1522410980209366E-4</v>
      </c>
      <c r="BL492" s="223">
        <f t="shared" ca="1" si="1171"/>
        <v>2.1566391043154986E-4</v>
      </c>
      <c r="BM492" s="223">
        <f t="shared" ca="1" si="1172"/>
        <v>-2.1493500964469141E-4</v>
      </c>
      <c r="BN492" s="223">
        <f t="shared" ca="1" si="1173"/>
        <v>2.1304135741803573E-4</v>
      </c>
      <c r="BO492" s="223">
        <f t="shared" ca="1" si="1174"/>
        <v>-2.0999321561707149E-4</v>
      </c>
      <c r="BP492" s="223">
        <f t="shared" ca="1" si="1175"/>
        <v>2.0580710238631475E-4</v>
      </c>
      <c r="BQ492" s="223">
        <f t="shared" ca="1" si="1176"/>
        <v>-2.0050570263606201E-4</v>
      </c>
      <c r="BR492" s="223">
        <f t="shared" ca="1" si="1177"/>
        <v>1.9411774511088299E-4</v>
      </c>
      <c r="BS492" s="223">
        <f t="shared" ca="1" si="1178"/>
        <v>-1.8667784670607781E-4</v>
      </c>
      <c r="BT492" s="223">
        <f t="shared" ca="1" si="1179"/>
        <v>1.7822632487571788E-4</v>
      </c>
      <c r="BU492" s="223">
        <f t="shared" ca="1" si="1180"/>
        <v>-1.6880897914885743E-4</v>
      </c>
      <c r="BV492" s="223">
        <f t="shared" ca="1" si="1181"/>
        <v>1.5847684293794102E-4</v>
      </c>
      <c r="BW492" s="223">
        <f t="shared" ca="1" si="1182"/>
        <v>-1.4728590698429104E-4</v>
      </c>
      <c r="BX492" s="223">
        <f t="shared" ca="1" si="1183"/>
        <v>1.3529681593945614E-4</v>
      </c>
      <c r="BY492" s="223">
        <f t="shared" ca="1" si="1184"/>
        <v>-1.2257453972657956E-4</v>
      </c>
      <c r="BZ492" s="223">
        <f t="shared" ca="1" si="1185"/>
        <v>1.0918802146274049E-4</v>
      </c>
      <c r="CA492" s="223">
        <f t="shared" ca="1" si="1186"/>
        <v>-9.5209803850263957E-5</v>
      </c>
      <c r="CB492" s="223">
        <f t="shared" ca="1" si="1187"/>
        <v>8.0715636061490562E-5</v>
      </c>
      <c r="CC492" s="223">
        <f t="shared" ca="1" si="1188"/>
        <v>-6.5784063247485678E-5</v>
      </c>
      <c r="CD492" s="223">
        <f t="shared" ca="1" si="1189"/>
        <v>5.0496000895044942E-5</v>
      </c>
      <c r="CE492" s="223">
        <f t="shared" ca="1" si="1190"/>
        <v>-3.4934296338642238E-5</v>
      </c>
      <c r="CF492" s="223">
        <f t="shared" ca="1" si="1191"/>
        <v>1.9183279803581464E-5</v>
      </c>
      <c r="CG492" s="223">
        <f t="shared" ca="1" si="1192"/>
        <v>-3.3283074131815324E-6</v>
      </c>
      <c r="CH492" s="223">
        <f t="shared" ca="1" si="1193"/>
        <v>-1.2544701363463679E-5</v>
      </c>
      <c r="CI492" s="223">
        <f t="shared" ca="1" si="1194"/>
        <v>2.8349729316526695E-5</v>
      </c>
      <c r="CJ492" s="223">
        <f t="shared" ca="1" si="1195"/>
        <v>-4.4001127630116451E-5</v>
      </c>
      <c r="CK492" s="223">
        <f t="shared" ca="1" si="1196"/>
        <v>5.9414080020705771E-5</v>
      </c>
      <c r="CL492" s="223">
        <f t="shared" ca="1" si="1197"/>
        <v>-7.4505062363883012E-5</v>
      </c>
      <c r="CM492" s="223">
        <f t="shared" ca="1" si="1198"/>
        <v>8.9192295318784993E-5</v>
      </c>
      <c r="CN492" s="223">
        <f t="shared" ca="1" si="1199"/>
        <v>-1.033961874975006E-4</v>
      </c>
      <c r="CO492" s="223">
        <f t="shared" ca="1" si="1200"/>
        <v>1.1703976677766128E-4</v>
      </c>
      <c r="CP492" s="223">
        <f t="shared" ca="1" si="1201"/>
        <v>-1.3004909742101134E-4</v>
      </c>
      <c r="CQ492" s="223">
        <f t="shared" ca="1" si="1202"/>
        <v>1.4235368073764281E-4</v>
      </c>
      <c r="CR492" s="223">
        <f t="shared" ca="1" si="1203"/>
        <v>-1.5388683712446154E-4</v>
      </c>
      <c r="CS492" s="223">
        <f t="shared" ca="1" si="1204"/>
        <v>1.6458606740775246E-4</v>
      </c>
      <c r="CT492" s="223">
        <f t="shared" ca="1" si="1205"/>
        <v>-1.7439339153158456E-4</v>
      </c>
      <c r="CU492" s="223">
        <f t="shared" ca="1" si="1206"/>
        <v>1.8325566275680718E-4</v>
      </c>
      <c r="CV492" s="223">
        <f t="shared" ca="1" si="1207"/>
        <v>-1.9112485566780612E-4</v>
      </c>
      <c r="CW492" s="223">
        <f t="shared" ca="1" si="1208"/>
        <v>1.9795832642637712E-4</v>
      </c>
      <c r="CX492" s="223">
        <f t="shared" ca="1" si="1209"/>
        <v>-2.0371904386241608E-4</v>
      </c>
      <c r="CY492" s="223">
        <f t="shared" ca="1" si="1210"/>
        <v>2.0837579014901665E-4</v>
      </c>
      <c r="CZ492" s="223">
        <f t="shared" ca="1" si="1211"/>
        <v>-2.1190332997457191E-4</v>
      </c>
      <c r="DA492" s="223">
        <f t="shared" ca="1" si="1212"/>
        <v>2.1428254729513593E-4</v>
      </c>
      <c r="DB492" s="223">
        <f t="shared" ca="1" si="1213"/>
        <v>-2.1550054892590691E-4</v>
      </c>
      <c r="DC492" s="223">
        <f t="shared" ca="1" si="1214"/>
        <v>2.155507344105164E-4</v>
      </c>
      <c r="DD492" s="223">
        <f t="shared" ca="1" si="1215"/>
        <v>-2.1443283178947516E-4</v>
      </c>
      <c r="DE492" s="223">
        <f t="shared" ca="1" si="1216"/>
        <v>2.12152899073945E-4</v>
      </c>
      <c r="DF492" s="223">
        <f t="shared" ca="1" si="1217"/>
        <v>-2.0872329141684764E-4</v>
      </c>
      <c r="DG492" s="223">
        <f t="shared" ca="1" si="1218"/>
        <v>2.0416259415923245E-4</v>
      </c>
      <c r="DH492" s="223">
        <f t="shared" ca="1" si="1219"/>
        <v>-1.9849552211468686E-4</v>
      </c>
      <c r="DI492" s="223">
        <f t="shared" ca="1" si="1220"/>
        <v>1.9175278563762468E-4</v>
      </c>
      <c r="DJ492" s="223">
        <f t="shared" ca="1" si="1221"/>
        <v>-1.8397092420123381E-4</v>
      </c>
      <c r="DK492" s="223">
        <f t="shared" ca="1" si="1222"/>
        <v>1.7519210838687417E-4</v>
      </c>
      <c r="DL492" s="223">
        <f t="shared" ca="1" si="1223"/>
        <v>-1.6546391135805543E-4</v>
      </c>
      <c r="DM492" s="223">
        <f t="shared" ca="1" si="1224"/>
        <v>1.5483905105736823E-4</v>
      </c>
      <c r="DN492" s="223">
        <f t="shared" ca="1" si="1225"/>
        <v>-1.4337510452334053E-4</v>
      </c>
      <c r="DO492" s="223">
        <f t="shared" ca="1" si="1226"/>
        <v>1.3113419587550661E-4</v>
      </c>
      <c r="DP492" s="223">
        <f t="shared" ca="1" si="1227"/>
        <v>-1.1818265965840311E-4</v>
      </c>
      <c r="DQ492" s="223">
        <f t="shared" ca="1" si="1228"/>
        <v>1.0459068136896555E-4</v>
      </c>
      <c r="DR492" s="223">
        <f t="shared" ca="1" si="1229"/>
        <v>-9.0431917115179239E-5</v>
      </c>
      <c r="DS492" s="223">
        <f t="shared" ca="1" si="1230"/>
        <v>7.578309446727633E-5</v>
      </c>
      <c r="DT492" s="223">
        <f t="shared" ca="1" si="1231"/>
        <v>-6.0723596664420733E-5</v>
      </c>
      <c r="DU492" s="223">
        <f t="shared" ca="1" si="1232"/>
        <v>4.5335032429989303E-5</v>
      </c>
      <c r="DV492" s="223">
        <f t="shared" ca="1" si="1233"/>
        <v>-2.9700793726861774E-5</v>
      </c>
      <c r="DW492" s="223">
        <f t="shared" ca="1" si="1234"/>
        <v>1.3905603849185888E-5</v>
      </c>
      <c r="DX492" s="223">
        <f t="shared" ca="1" si="1235"/>
        <v>1.9649417005666842E-6</v>
      </c>
      <c r="DY492" s="223">
        <f t="shared" ca="1" si="1236"/>
        <v>-1.782483906099615E-5</v>
      </c>
      <c r="DZ492" s="223">
        <f t="shared" ca="1" si="1237"/>
        <v>3.3588142074175515E-5</v>
      </c>
      <c r="EA492" s="223">
        <f t="shared" ca="1" si="1238"/>
        <v>-4.9169428035278164E-5</v>
      </c>
      <c r="EB492" s="223">
        <f t="shared" ca="1" si="1239"/>
        <v>6.4484260605689726E-5</v>
      </c>
      <c r="EC492" s="223">
        <f t="shared" ca="1" si="1240"/>
        <v>-7.944964738080534E-5</v>
      </c>
      <c r="ED492" s="223">
        <f t="shared" ca="1" si="1241"/>
        <v>9.3984489633027306E-5</v>
      </c>
      <c r="EE492" s="223">
        <f t="shared" ca="1" si="1242"/>
        <v>-1.0801002179286576E-4</v>
      </c>
      <c r="EF492" s="223">
        <f t="shared" ca="1" si="1243"/>
        <v>1.2145023828634785E-4</v>
      </c>
      <c r="EG492" s="223">
        <f t="shared" ca="1" si="1244"/>
        <v>-1.3423230541577912E-4</v>
      </c>
      <c r="EH492" s="223">
        <f t="shared" ca="1" si="1245"/>
        <v>1.4628695605192407E-4</v>
      </c>
      <c r="EI492" s="223">
        <f t="shared" ca="1" si="1246"/>
        <v>-1.5754886499854729E-4</v>
      </c>
      <c r="EJ492" s="223">
        <f t="shared" ca="1" si="1247"/>
        <v>1.6795700299528842E-4</v>
      </c>
      <c r="EK492" s="223">
        <f t="shared" ca="1" si="1248"/>
        <v>-1.7745496744056376E-4</v>
      </c>
      <c r="EL492" s="223">
        <f t="shared" ca="1" si="1249"/>
        <v>1.8599128804211592E-4</v>
      </c>
      <c r="EM492" s="223">
        <f t="shared" ca="1" si="1250"/>
        <v>-1.9351970573900133E-4</v>
      </c>
      <c r="EN492" s="223">
        <f t="shared" ca="1" si="1251"/>
        <v>1.9999942338342711E-4</v>
      </c>
      <c r="EO492" s="223">
        <f t="shared" ca="1" si="1252"/>
        <v>-2.053953268240647E-4</v>
      </c>
      <c r="EP492" s="223">
        <f t="shared" ca="1" si="1253"/>
        <v>2.0967817519265686E-4</v>
      </c>
      <c r="EQ492" s="223">
        <f t="shared" ca="1" si="1254"/>
        <v>-2.128247593628105E-4</v>
      </c>
      <c r="ER492" s="223">
        <f t="shared" ca="1" si="1255"/>
        <v>2.1481802772228289E-4</v>
      </c>
      <c r="ES492" s="223">
        <f t="shared" ca="1" si="1256"/>
        <v>-2.1564717857713232E-4</v>
      </c>
      <c r="ET492" s="223">
        <f t="shared" ca="1" si="1257"/>
        <v>2.1530771868703529E-4</v>
      </c>
      <c r="EU492" s="223">
        <f t="shared" ca="1" si="1258"/>
        <v>-2.1380148761454898E-4</v>
      </c>
      <c r="EV492" s="223">
        <f t="shared" ca="1" si="1259"/>
        <v>2.1113664775635906E-4</v>
      </c>
      <c r="EW492" s="223">
        <f t="shared" ca="1" si="1260"/>
        <v>-2.0732764011054231E-4</v>
      </c>
      <c r="EX492" s="223">
        <f t="shared" ca="1" si="1261"/>
        <v>2.0239510601955974E-4</v>
      </c>
      <c r="EY492" s="223">
        <f t="shared" ca="1" si="1262"/>
        <v>-1.9636577531301547E-4</v>
      </c>
      <c r="EZ492" s="223">
        <f t="shared" ca="1" si="1263"/>
        <v>1.8927232145639944E-4</v>
      </c>
      <c r="FA492" s="223">
        <f t="shared" ca="1" si="1264"/>
        <v>-1.8115318449076699E-4</v>
      </c>
      <c r="FB492" s="223">
        <f t="shared" ca="1" si="1265"/>
        <v>1.7205236272279311E-4</v>
      </c>
      <c r="FC492" s="223">
        <f t="shared" ca="1" si="1266"/>
        <v>-1.6201917429414933E-4</v>
      </c>
      <c r="FD492" s="223">
        <f t="shared" ca="1" si="1267"/>
        <v>1.5110798992224765E-4</v>
      </c>
      <c r="FE492" s="223">
        <f t="shared" ca="1" si="1268"/>
        <v>-1.3937793826056567E-4</v>
      </c>
      <c r="FF492" s="223">
        <f t="shared" ca="1" si="1269"/>
        <v>1.2689258547537039E-4</v>
      </c>
      <c r="FG492" s="223">
        <f t="shared" ca="1" si="1270"/>
        <v>-1.1371959077518778E-4</v>
      </c>
      <c r="FH492" s="223">
        <f t="shared" ca="1" si="1271"/>
        <v>9.9930339759631454E-5</v>
      </c>
      <c r="FI492" s="223">
        <f t="shared" ca="1" si="1272"/>
        <v>-8.5599557574691541E-5</v>
      </c>
      <c r="FJ492" s="223">
        <f t="shared" ca="1" si="1273"/>
        <v>7.0804903970684706E-5</v>
      </c>
      <c r="FK492" s="223">
        <f t="shared" ca="1" si="1274"/>
        <v>-5.5626552457314839E-5</v>
      </c>
      <c r="FL492" s="223">
        <f t="shared" ca="1" si="1275"/>
        <v>4.014675583657187E-5</v>
      </c>
      <c r="FM492" s="223">
        <f t="shared" ca="1" si="1276"/>
        <v>-2.4449400467530498E-5</v>
      </c>
      <c r="FN492" s="223">
        <f t="shared" ca="1" si="1277"/>
        <v>8.6195516789955702E-6</v>
      </c>
      <c r="FO492" s="223">
        <f t="shared" ca="1" si="1278"/>
        <v>7.2570072069083575E-6</v>
      </c>
      <c r="FP492" s="223">
        <f t="shared" ca="1" si="1279"/>
        <v>-2.3094239741991971E-5</v>
      </c>
      <c r="FQ492" s="223">
        <f t="shared" ca="1" si="1280"/>
        <v>3.8806322590968316E-5</v>
      </c>
      <c r="FR492" s="223">
        <f t="shared" ca="1" si="1281"/>
        <v>-5.4308110615566629E-5</v>
      </c>
      <c r="FS492" s="223">
        <f t="shared" ca="1" si="1282"/>
        <v>6.951559828331822E-5</v>
      </c>
      <c r="FT492" s="223">
        <f t="shared" ca="1" si="1283"/>
        <v>-8.4346374900959149E-5</v>
      </c>
      <c r="FU492" s="223">
        <f t="shared" ca="1" si="1284"/>
        <v>9.8720071205021117E-5</v>
      </c>
      <c r="FV492" s="223">
        <f t="shared" ca="1" si="1285"/>
        <v>-1.1255879488985777E-4</v>
      </c>
      <c r="FW492" s="223">
        <f t="shared" ca="1" si="1286"/>
        <v>1.2578755271279771E-4</v>
      </c>
      <c r="FX492" s="223">
        <f t="shared" ca="1" si="1287"/>
        <v>-1.3833465688904305E-4</v>
      </c>
      <c r="FY492" s="223">
        <f t="shared" ca="1" si="1288"/>
        <v>1.5013211357391007E-4</v>
      </c>
      <c r="FZ492" s="223">
        <f t="shared" ca="1" si="1289"/>
        <v>-1.6111599132748086E-4</v>
      </c>
      <c r="GA492" s="223">
        <f t="shared" ca="1" si="1290"/>
        <v>1.7122676756453685E-4</v>
      </c>
      <c r="GB492" s="223">
        <f t="shared" ca="1" si="1291"/>
        <v>-1.8040965111262538E-4</v>
      </c>
      <c r="GC492" s="223">
        <f t="shared" ca="1" si="1292"/>
        <v>1.8861487913017033E-4</v>
      </c>
      <c r="GD492" s="223">
        <f t="shared" ca="1" si="1293"/>
        <v>-1.9579798677562215E-4</v>
      </c>
      <c r="GE492" s="223">
        <f t="shared" ca="1" si="1294"/>
        <v>2.0192004816629541E-4</v>
      </c>
      <c r="GF492" s="223">
        <f t="shared" ca="1" si="1295"/>
        <v>-2.0694788732106392E-4</v>
      </c>
      <c r="GG492" s="223">
        <f t="shared" ca="1" si="1296"/>
        <v>2.1085425794393299E-4</v>
      </c>
      <c r="GH492" s="223">
        <f t="shared" ca="1" si="1297"/>
        <v>-2.136179910740392E-4</v>
      </c>
      <c r="GI492" s="223">
        <f t="shared" ca="1" si="1298"/>
        <v>2.1522410980209339E-4</v>
      </c>
      <c r="GJ492" s="223">
        <f t="shared" ca="1" si="1299"/>
        <v>-2.1566391043154992E-4</v>
      </c>
      <c r="GK492" s="223">
        <f t="shared" ca="1" si="1300"/>
        <v>2.1493500964469225E-4</v>
      </c>
      <c r="GL492" s="223">
        <f t="shared" ca="1" si="1301"/>
        <v>-2.1304135741803451E-4</v>
      </c>
      <c r="GM492" s="223">
        <f t="shared" ca="1" si="1302"/>
        <v>2.0999321561706967E-4</v>
      </c>
      <c r="GN492" s="223">
        <f t="shared" ca="1" si="1303"/>
        <v>-2.0580710238631418E-4</v>
      </c>
      <c r="GO492" s="223">
        <f t="shared" ca="1" si="1304"/>
        <v>2.0050570263606131E-4</v>
      </c>
      <c r="GP492" s="223">
        <f t="shared" ca="1" si="1305"/>
        <v>-1.9411774511088483E-4</v>
      </c>
      <c r="GQ492" s="223">
        <f t="shared" ca="1" si="1306"/>
        <v>1.8667784670608299E-4</v>
      </c>
      <c r="GR492" s="223">
        <f t="shared" ca="1" si="1307"/>
        <v>-1.7822632487570991E-4</v>
      </c>
      <c r="GS492" s="223">
        <f t="shared" ca="1" si="1308"/>
        <v>1.6880897914885244E-4</v>
      </c>
      <c r="GT492" s="223">
        <f t="shared" ca="1" si="1309"/>
        <v>-1.5847684293793558E-4</v>
      </c>
      <c r="GU492" s="223">
        <f t="shared" ca="1" si="1310"/>
        <v>1.4728590698428966E-4</v>
      </c>
      <c r="GV492" s="223">
        <f t="shared" ca="1" si="1311"/>
        <v>-1.3529681593945942E-4</v>
      </c>
      <c r="GW492" s="223">
        <f t="shared" ca="1" si="1312"/>
        <v>1.2257453972658306E-4</v>
      </c>
      <c r="GX492" s="223">
        <f t="shared" ca="1" si="1313"/>
        <v>-1.0918802146274944E-4</v>
      </c>
      <c r="GY492" s="223">
        <f t="shared" ca="1" si="1314"/>
        <v>9.5209803850251258E-5</v>
      </c>
      <c r="GZ492" s="223">
        <f t="shared" ca="1" si="1315"/>
        <v>-8.0715636061483122E-5</v>
      </c>
      <c r="HA492" s="223">
        <f t="shared" ca="1" si="1316"/>
        <v>6.5784063247483875E-5</v>
      </c>
      <c r="HB492" s="223">
        <f t="shared" ca="1" si="1317"/>
        <v>-5.0496000895043085E-5</v>
      </c>
      <c r="HC492" s="223">
        <f t="shared" ca="1" si="1318"/>
        <v>3.493429633864644E-5</v>
      </c>
      <c r="HD492" s="223">
        <f t="shared" ca="1" si="1319"/>
        <v>-1.9183279803591777E-5</v>
      </c>
      <c r="HE492" s="223">
        <f t="shared" ca="1" si="1320"/>
        <v>3.32830741316737E-6</v>
      </c>
      <c r="HF492" s="223">
        <f t="shared" ca="1" si="1321"/>
        <v>1.2544701363477814E-5</v>
      </c>
      <c r="HG492" s="223">
        <f t="shared" ca="1" si="1322"/>
        <v>-2.8349729316528579E-5</v>
      </c>
      <c r="HH492" s="223">
        <f t="shared" ca="1" si="1323"/>
        <v>4.4001127630118328E-5</v>
      </c>
      <c r="HI492" s="223">
        <f t="shared" ca="1" si="1324"/>
        <v>-5.9414080020707594E-5</v>
      </c>
      <c r="HJ492" s="223">
        <f t="shared" ca="1" si="1325"/>
        <v>7.4505062363873294E-5</v>
      </c>
      <c r="HK492" s="223">
        <f t="shared" ca="1" si="1326"/>
        <v>-8.9192295318775574E-5</v>
      </c>
      <c r="HL492" s="223">
        <f t="shared" ca="1" si="1327"/>
        <v>1.0339618749751302E-4</v>
      </c>
      <c r="HM492" s="223">
        <f t="shared" ca="1" si="1328"/>
        <v>-1.1703976677766286E-4</v>
      </c>
      <c r="HN492" s="223">
        <f t="shared" ca="1" si="1329"/>
        <v>1.3004909742101285E-4</v>
      </c>
      <c r="HO492" s="223">
        <f t="shared" ca="1" si="1330"/>
        <v>-1.4235368073764424E-4</v>
      </c>
      <c r="HP492" s="223">
        <f t="shared" ca="1" si="1331"/>
        <v>1.538868371244629E-4</v>
      </c>
      <c r="HQ492" s="223">
        <f t="shared" ca="1" si="1332"/>
        <v>-1.6458606740774577E-4</v>
      </c>
      <c r="HR492" s="223">
        <f t="shared" ca="1" si="1333"/>
        <v>1.7439339153159291E-4</v>
      </c>
      <c r="HS492" s="223">
        <f t="shared" ca="1" si="1334"/>
        <v>-1.8325566275681466E-4</v>
      </c>
      <c r="HT492" s="223">
        <f t="shared" ca="1" si="1335"/>
        <v>1.9112485566780699E-4</v>
      </c>
      <c r="HU492" s="223">
        <f t="shared" ca="1" si="1336"/>
        <v>-1.9795832642637788E-4</v>
      </c>
      <c r="HV492" s="223">
        <f t="shared" ca="1" si="1337"/>
        <v>2.037190438624167E-4</v>
      </c>
      <c r="HW492" s="223">
        <f t="shared" ca="1" si="1338"/>
        <v>-2.0837579014901399E-4</v>
      </c>
      <c r="HX492" s="223">
        <f t="shared" ca="1" si="1339"/>
        <v>2.1190332997456999E-4</v>
      </c>
      <c r="HY492" s="223">
        <f t="shared" ca="1" si="1340"/>
        <v>-2.1428254729513753E-4</v>
      </c>
      <c r="HZ492" s="223">
        <f t="shared" ca="1" si="1341"/>
        <v>2.1550054892590748E-4</v>
      </c>
      <c r="IA492" s="223">
        <f t="shared" ca="1" si="1342"/>
        <v>-2.1555073441051638E-4</v>
      </c>
      <c r="IB492" s="223">
        <f t="shared" ca="1" si="1343"/>
        <v>2.1443283178947494E-4</v>
      </c>
      <c r="IC492" s="223">
        <f t="shared" ca="1" si="1344"/>
        <v>-2.1215289907394467E-4</v>
      </c>
      <c r="ID492" s="223">
        <f t="shared" ca="1" si="1345"/>
        <v>2.087232914168503E-4</v>
      </c>
      <c r="IE492" s="223">
        <f t="shared" ca="1" si="1346"/>
        <v>-1.3829714427609119E-4</v>
      </c>
      <c r="IF492" s="223">
        <f t="shared" ca="1" si="1347"/>
        <v>1.9849552211468133E-4</v>
      </c>
      <c r="IG492" s="223">
        <f t="shared" ca="1" si="1348"/>
        <v>-1.9175278563762381E-4</v>
      </c>
      <c r="IH492" s="223">
        <f t="shared" ca="1" si="1349"/>
        <v>1.8397092420123284E-4</v>
      </c>
      <c r="II492" s="223">
        <f t="shared" ca="1" si="1350"/>
        <v>-1.7519210838687306E-4</v>
      </c>
      <c r="IJ492" s="223">
        <f t="shared" ca="1" si="1351"/>
        <v>1.6546391135806204E-4</v>
      </c>
      <c r="IK492" s="223">
        <f t="shared" ca="1" si="1352"/>
        <v>-1.5483905105737544E-4</v>
      </c>
      <c r="IL492" s="223">
        <f t="shared" ca="1" si="1353"/>
        <v>1.4337510452332996E-4</v>
      </c>
      <c r="IM492" s="223">
        <f t="shared" ca="1" si="1354"/>
        <v>-1.3113419587549533E-4</v>
      </c>
      <c r="IN492" s="223">
        <f t="shared" ca="1" si="1355"/>
        <v>1.1818265965840151E-4</v>
      </c>
      <c r="IO492" s="223">
        <f t="shared" ca="1" si="1356"/>
        <v>-1.0459068136896392E-4</v>
      </c>
      <c r="IP492" s="223">
        <f t="shared" ca="1" si="1357"/>
        <v>9.0431917115177504E-5</v>
      </c>
      <c r="IQ492" s="223">
        <f t="shared" ca="1" si="1358"/>
        <v>-7.578309446728602E-5</v>
      </c>
      <c r="IR492" s="223">
        <f t="shared" ca="1" si="1359"/>
        <v>6.0723596664430653E-5</v>
      </c>
      <c r="IS492" s="223">
        <f t="shared" ca="1" si="1360"/>
        <v>-4.5335032429975465E-5</v>
      </c>
      <c r="IT492" s="223">
        <f t="shared" ca="1" si="1361"/>
        <v>2.970079372685989E-5</v>
      </c>
      <c r="IU492" s="223">
        <f t="shared" ca="1" si="1362"/>
        <v>-1.390560384918399E-5</v>
      </c>
      <c r="IV492" s="223">
        <f t="shared" ca="1" si="1363"/>
        <v>-1.9649417005685816E-6</v>
      </c>
      <c r="IW492" s="223">
        <f t="shared" ca="1" si="1364"/>
        <v>1.782483906099806E-5</v>
      </c>
      <c r="IX492" s="223">
        <f t="shared" ca="1" si="1365"/>
        <v>-3.3588142074165276E-5</v>
      </c>
      <c r="IY492" s="223">
        <f t="shared" ca="1" si="1366"/>
        <v>4.9169428035291953E-5</v>
      </c>
      <c r="IZ492" s="223">
        <f t="shared" ca="1" si="1367"/>
        <v>-6.4484260605703238E-5</v>
      </c>
      <c r="JA492" s="223">
        <f t="shared" ca="1" si="1368"/>
        <v>7.9449647380807102E-5</v>
      </c>
      <c r="JB492" s="223">
        <f t="shared" ca="1" si="1369"/>
        <v>-9.3984489633029027E-5</v>
      </c>
    </row>
    <row r="493" spans="2:262">
      <c r="B493" s="230">
        <v>132</v>
      </c>
      <c r="C493" s="229">
        <f t="shared" si="1370"/>
        <v>2.5781250000000019E-3</v>
      </c>
      <c r="D493" s="226">
        <f t="shared" ca="1" si="1113"/>
        <v>57.917619880954227</v>
      </c>
      <c r="E493" s="225">
        <f ca="1">EH361</f>
        <v>-0.18238011904577142</v>
      </c>
      <c r="F493" s="224">
        <v>132</v>
      </c>
      <c r="G493" s="223">
        <f t="shared" ca="1" si="1114"/>
        <v>1.1336137691594889E-4</v>
      </c>
      <c r="H493" s="223">
        <f t="shared" ca="1" si="1115"/>
        <v>-1.2527926220523678E-4</v>
      </c>
      <c r="I493" s="223">
        <f t="shared" ca="1" si="1116"/>
        <v>1.3599063971487724E-4</v>
      </c>
      <c r="J493" s="223">
        <f t="shared" ca="1" si="1117"/>
        <v>-1.4539235302401778E-4</v>
      </c>
      <c r="K493" s="223">
        <f t="shared" ca="1" si="1118"/>
        <v>1.5339385849399224E-4</v>
      </c>
      <c r="L493" s="223">
        <f t="shared" ca="1" si="1119"/>
        <v>-1.5991809725305673E-4</v>
      </c>
      <c r="M493" s="223">
        <f t="shared" ca="1" si="1120"/>
        <v>1.6490223731544993E-4</v>
      </c>
      <c r="N493" s="223">
        <f t="shared" ca="1" si="1121"/>
        <v>-1.6829827868776283E-4</v>
      </c>
      <c r="O493" s="223">
        <f t="shared" ca="1" si="1122"/>
        <v>1.7007351563511501E-4</v>
      </c>
      <c r="P493" s="223">
        <f t="shared" ca="1" si="1123"/>
        <v>-1.7021085165526027E-4</v>
      </c>
      <c r="Q493" s="223">
        <f t="shared" ca="1" si="1124"/>
        <v>1.6870896412724901E-4</v>
      </c>
      <c r="R493" s="223">
        <f t="shared" ca="1" si="1125"/>
        <v>-1.6558231704899131E-4</v>
      </c>
      <c r="S493" s="223">
        <f t="shared" ca="1" si="1126"/>
        <v>1.6086102174104992E-4</v>
      </c>
      <c r="T493" s="223">
        <f t="shared" ca="1" si="1127"/>
        <v>-1.5459054685816292E-4</v>
      </c>
      <c r="U493" s="223">
        <f t="shared" ca="1" si="1128"/>
        <v>1.4683128050124269E-4</v>
      </c>
      <c r="V493" s="223">
        <f t="shared" ca="1" si="1129"/>
        <v>-1.3765794864695284E-4</v>
      </c>
      <c r="W493" s="223">
        <f t="shared" ca="1" si="1130"/>
        <v>1.2715889549570349E-4</v>
      </c>
      <c r="X493" s="223">
        <f t="shared" ca="1" si="1131"/>
        <v>-1.154352326687074E-4</v>
      </c>
      <c r="Y493" s="223">
        <f t="shared" ca="1" si="1132"/>
        <v>1.0259986544779459E-4</v>
      </c>
      <c r="Z493" s="223">
        <f t="shared" ca="1" si="1133"/>
        <v>-8.8776405435826857E-5</v>
      </c>
      <c r="AA493" s="223">
        <f t="shared" ca="1" si="1134"/>
        <v>7.4097980109393336E-5</v>
      </c>
      <c r="AB493" s="223">
        <f t="shared" ca="1" si="1135"/>
        <v>-5.8705950728430147E-5</v>
      </c>
      <c r="AC493" s="223">
        <f t="shared" ca="1" si="1136"/>
        <v>4.2748550950015107E-5</v>
      </c>
      <c r="AD493" s="223">
        <f t="shared" ca="1" si="1137"/>
        <v>-2.6379459257216349E-5</v>
      </c>
      <c r="AE493" s="223">
        <f t="shared" ca="1" si="1138"/>
        <v>9.7563189512913284E-6</v>
      </c>
      <c r="AF493" s="223">
        <f t="shared" ca="1" si="1139"/>
        <v>6.9607800394810745E-6</v>
      </c>
      <c r="AG493" s="223">
        <f t="shared" ca="1" si="1140"/>
        <v>-2.3610842913323842E-5</v>
      </c>
      <c r="AH493" s="223">
        <f t="shared" ca="1" si="1141"/>
        <v>4.0033520462911668E-5</v>
      </c>
      <c r="AI493" s="223">
        <f t="shared" ca="1" si="1142"/>
        <v>-5.607065332589326E-5</v>
      </c>
      <c r="AJ493" s="223">
        <f t="shared" ca="1" si="1143"/>
        <v>7.1567795146009502E-5</v>
      </c>
      <c r="AK493" s="223">
        <f t="shared" ca="1" si="1144"/>
        <v>-8.6375699975933253E-5</v>
      </c>
      <c r="AL493" s="223">
        <f t="shared" ca="1" si="1145"/>
        <v>1.0035175959732813E-4</v>
      </c>
      <c r="AM493" s="223">
        <f t="shared" ca="1" si="1146"/>
        <v>-1.1336137691594876E-4</v>
      </c>
      <c r="AN493" s="223">
        <f t="shared" ca="1" si="1147"/>
        <v>1.2527926220523661E-4</v>
      </c>
      <c r="AO493" s="223">
        <f t="shared" ca="1" si="1148"/>
        <v>-1.35990639714877E-4</v>
      </c>
      <c r="AP493" s="223">
        <f t="shared" ca="1" si="1149"/>
        <v>1.4539235302401756E-4</v>
      </c>
      <c r="AQ493" s="223">
        <f t="shared" ca="1" si="1150"/>
        <v>-1.5339385849399197E-4</v>
      </c>
      <c r="AR493" s="223">
        <f t="shared" ca="1" si="1151"/>
        <v>1.5991809725305652E-4</v>
      </c>
      <c r="AS493" s="223">
        <f t="shared" ca="1" si="1152"/>
        <v>-1.6490223731544976E-4</v>
      </c>
      <c r="AT493" s="223">
        <f t="shared" ca="1" si="1153"/>
        <v>1.682982786877631E-4</v>
      </c>
      <c r="AU493" s="223">
        <f t="shared" ca="1" si="1154"/>
        <v>-1.7007351563511509E-4</v>
      </c>
      <c r="AV493" s="223">
        <f t="shared" ca="1" si="1155"/>
        <v>1.7021085165526022E-4</v>
      </c>
      <c r="AW493" s="223">
        <f t="shared" ca="1" si="1156"/>
        <v>-1.6870896412724885E-4</v>
      </c>
      <c r="AX493" s="223">
        <f t="shared" ca="1" si="1157"/>
        <v>1.6558231704899101E-4</v>
      </c>
      <c r="AY493" s="223">
        <f t="shared" ca="1" si="1158"/>
        <v>-1.6086102174104957E-4</v>
      </c>
      <c r="AZ493" s="223">
        <f t="shared" ca="1" si="1159"/>
        <v>1.5459054685816243E-4</v>
      </c>
      <c r="BA493" s="223">
        <f t="shared" ca="1" si="1160"/>
        <v>-1.4683128050124212E-4</v>
      </c>
      <c r="BB493" s="223">
        <f t="shared" ca="1" si="1161"/>
        <v>1.3765794864695216E-4</v>
      </c>
      <c r="BC493" s="223">
        <f t="shared" ca="1" si="1162"/>
        <v>-1.2715889549570273E-4</v>
      </c>
      <c r="BD493" s="223">
        <f t="shared" ca="1" si="1163"/>
        <v>1.1543523266870659E-4</v>
      </c>
      <c r="BE493" s="223">
        <f t="shared" ca="1" si="1164"/>
        <v>-1.0259986544779368E-4</v>
      </c>
      <c r="BF493" s="223">
        <f t="shared" ca="1" si="1165"/>
        <v>8.8776405435826938E-5</v>
      </c>
      <c r="BG493" s="223">
        <f t="shared" ca="1" si="1166"/>
        <v>-7.4097980109393431E-5</v>
      </c>
      <c r="BH493" s="223">
        <f t="shared" ca="1" si="1167"/>
        <v>5.8705950728430228E-5</v>
      </c>
      <c r="BI493" s="223">
        <f t="shared" ca="1" si="1168"/>
        <v>-4.2748550950015175E-5</v>
      </c>
      <c r="BJ493" s="223">
        <f t="shared" ca="1" si="1169"/>
        <v>2.6379459257216416E-5</v>
      </c>
      <c r="BK493" s="223">
        <f t="shared" ca="1" si="1170"/>
        <v>-9.7563189512914368E-6</v>
      </c>
      <c r="BL493" s="223">
        <f t="shared" ca="1" si="1171"/>
        <v>-6.9607800394809932E-6</v>
      </c>
      <c r="BM493" s="223">
        <f t="shared" ca="1" si="1172"/>
        <v>2.3610842913323761E-5</v>
      </c>
      <c r="BN493" s="223">
        <f t="shared" ca="1" si="1173"/>
        <v>-4.0033520462911573E-5</v>
      </c>
      <c r="BO493" s="223">
        <f t="shared" ca="1" si="1174"/>
        <v>5.6070653325893165E-5</v>
      </c>
      <c r="BP493" s="223">
        <f t="shared" ca="1" si="1175"/>
        <v>-7.1567795146009421E-5</v>
      </c>
      <c r="BQ493" s="223">
        <f t="shared" ca="1" si="1176"/>
        <v>8.6375699975933172E-5</v>
      </c>
      <c r="BR493" s="223">
        <f t="shared" ca="1" si="1177"/>
        <v>-1.0035175959732806E-4</v>
      </c>
      <c r="BS493" s="223">
        <f t="shared" ca="1" si="1178"/>
        <v>1.133613769159487E-4</v>
      </c>
      <c r="BT493" s="223">
        <f t="shared" ca="1" si="1179"/>
        <v>-1.2527926220523656E-4</v>
      </c>
      <c r="BU493" s="223">
        <f t="shared" ca="1" si="1180"/>
        <v>1.3599063971487697E-4</v>
      </c>
      <c r="BV493" s="223">
        <f t="shared" ca="1" si="1181"/>
        <v>-1.4539235302401751E-4</v>
      </c>
      <c r="BW493" s="223">
        <f t="shared" ca="1" si="1182"/>
        <v>1.5339385849399192E-4</v>
      </c>
      <c r="BX493" s="223">
        <f t="shared" ca="1" si="1183"/>
        <v>-1.5991809725305649E-4</v>
      </c>
      <c r="BY493" s="223">
        <f t="shared" ca="1" si="1184"/>
        <v>1.6490223731544974E-4</v>
      </c>
      <c r="BZ493" s="223">
        <f t="shared" ca="1" si="1185"/>
        <v>-1.6829827868776269E-4</v>
      </c>
      <c r="CA493" s="223">
        <f t="shared" ca="1" si="1186"/>
        <v>1.7007351563511498E-4</v>
      </c>
      <c r="CB493" s="223">
        <f t="shared" ca="1" si="1187"/>
        <v>-1.702108516552603E-4</v>
      </c>
      <c r="CC493" s="223">
        <f t="shared" ca="1" si="1188"/>
        <v>1.687089641272492E-4</v>
      </c>
      <c r="CD493" s="223">
        <f t="shared" ca="1" si="1189"/>
        <v>-1.6558231704899164E-4</v>
      </c>
      <c r="CE493" s="223">
        <f t="shared" ca="1" si="1190"/>
        <v>1.6086102174105038E-4</v>
      </c>
      <c r="CF493" s="223">
        <f t="shared" ca="1" si="1191"/>
        <v>-1.5459054685816348E-4</v>
      </c>
      <c r="CG493" s="223">
        <f t="shared" ca="1" si="1192"/>
        <v>1.468312805012434E-4</v>
      </c>
      <c r="CH493" s="223">
        <f t="shared" ca="1" si="1193"/>
        <v>-1.376579486469508E-4</v>
      </c>
      <c r="CI493" s="223">
        <f t="shared" ca="1" si="1194"/>
        <v>1.2715889549570116E-4</v>
      </c>
      <c r="CJ493" s="223">
        <f t="shared" ca="1" si="1195"/>
        <v>-1.1543523266870485E-4</v>
      </c>
      <c r="CK493" s="223">
        <f t="shared" ca="1" si="1196"/>
        <v>1.0259986544779183E-4</v>
      </c>
      <c r="CL493" s="223">
        <f t="shared" ca="1" si="1197"/>
        <v>-8.8776405435824933E-5</v>
      </c>
      <c r="CM493" s="223">
        <f t="shared" ca="1" si="1198"/>
        <v>7.4097980109391316E-5</v>
      </c>
      <c r="CN493" s="223">
        <f t="shared" ca="1" si="1199"/>
        <v>-5.8705950728428026E-5</v>
      </c>
      <c r="CO493" s="223">
        <f t="shared" ca="1" si="1200"/>
        <v>4.2748550950012898E-5</v>
      </c>
      <c r="CP493" s="223">
        <f t="shared" ca="1" si="1201"/>
        <v>-2.6379459257214126E-5</v>
      </c>
      <c r="CQ493" s="223">
        <f t="shared" ca="1" si="1202"/>
        <v>9.7563189512890787E-6</v>
      </c>
      <c r="CR493" s="223">
        <f t="shared" ca="1" si="1203"/>
        <v>6.9607800394833378E-6</v>
      </c>
      <c r="CS493" s="223">
        <f t="shared" ca="1" si="1204"/>
        <v>-2.3610842913326078E-5</v>
      </c>
      <c r="CT493" s="223">
        <f t="shared" ca="1" si="1205"/>
        <v>4.003352046291385E-5</v>
      </c>
      <c r="CU493" s="223">
        <f t="shared" ca="1" si="1206"/>
        <v>-5.6070653325895381E-5</v>
      </c>
      <c r="CV493" s="223">
        <f t="shared" ca="1" si="1207"/>
        <v>7.1567795146011535E-5</v>
      </c>
      <c r="CW493" s="223">
        <f t="shared" ca="1" si="1208"/>
        <v>-8.6375699975935178E-5</v>
      </c>
      <c r="CX493" s="223">
        <f t="shared" ca="1" si="1209"/>
        <v>1.0035175959732994E-4</v>
      </c>
      <c r="CY493" s="223">
        <f t="shared" ca="1" si="1210"/>
        <v>-1.1336137691595045E-4</v>
      </c>
      <c r="CZ493" s="223">
        <f t="shared" ca="1" si="1211"/>
        <v>1.2527926220523813E-4</v>
      </c>
      <c r="DA493" s="223">
        <f t="shared" ca="1" si="1212"/>
        <v>-1.3599063971487838E-4</v>
      </c>
      <c r="DB493" s="223">
        <f t="shared" ca="1" si="1213"/>
        <v>1.4539235302401876E-4</v>
      </c>
      <c r="DC493" s="223">
        <f t="shared" ca="1" si="1214"/>
        <v>-1.5339385849399295E-4</v>
      </c>
      <c r="DD493" s="223">
        <f t="shared" ca="1" si="1215"/>
        <v>1.5991809725305727E-4</v>
      </c>
      <c r="DE493" s="223">
        <f t="shared" ca="1" si="1216"/>
        <v>-1.6490223731545031E-4</v>
      </c>
      <c r="DF493" s="223">
        <f t="shared" ca="1" si="1217"/>
        <v>1.6829827868776307E-4</v>
      </c>
      <c r="DG493" s="223">
        <f t="shared" ca="1" si="1218"/>
        <v>-1.7007351563511509E-4</v>
      </c>
      <c r="DH493" s="223">
        <f t="shared" ca="1" si="1219"/>
        <v>1.7021085165526022E-4</v>
      </c>
      <c r="DI493" s="223">
        <f t="shared" ca="1" si="1220"/>
        <v>-1.6870896412724887E-4</v>
      </c>
      <c r="DJ493" s="223">
        <f t="shared" ca="1" si="1221"/>
        <v>1.6558231704899109E-4</v>
      </c>
      <c r="DK493" s="223">
        <f t="shared" ca="1" si="1222"/>
        <v>-1.6086102174104962E-4</v>
      </c>
      <c r="DL493" s="223">
        <f t="shared" ca="1" si="1223"/>
        <v>1.5459054685816251E-4</v>
      </c>
      <c r="DM493" s="223">
        <f t="shared" ca="1" si="1224"/>
        <v>-1.4683128050124218E-4</v>
      </c>
      <c r="DN493" s="223">
        <f t="shared" ca="1" si="1225"/>
        <v>1.3765794864695227E-4</v>
      </c>
      <c r="DO493" s="223">
        <f t="shared" ca="1" si="1226"/>
        <v>-1.2715889549570284E-4</v>
      </c>
      <c r="DP493" s="223">
        <f t="shared" ca="1" si="1227"/>
        <v>1.1543523266870671E-4</v>
      </c>
      <c r="DQ493" s="223">
        <f t="shared" ca="1" si="1228"/>
        <v>-1.0259986544779383E-4</v>
      </c>
      <c r="DR493" s="223">
        <f t="shared" ca="1" si="1229"/>
        <v>8.8776405435827074E-5</v>
      </c>
      <c r="DS493" s="223">
        <f t="shared" ca="1" si="1230"/>
        <v>-7.409798010939358E-5</v>
      </c>
      <c r="DT493" s="223">
        <f t="shared" ca="1" si="1231"/>
        <v>5.8705950728430391E-5</v>
      </c>
      <c r="DU493" s="223">
        <f t="shared" ca="1" si="1232"/>
        <v>-4.2748550950015338E-5</v>
      </c>
      <c r="DV493" s="223">
        <f t="shared" ca="1" si="1233"/>
        <v>2.6379459257216606E-5</v>
      </c>
      <c r="DW493" s="223">
        <f t="shared" ca="1" si="1234"/>
        <v>-9.7563189512915724E-6</v>
      </c>
      <c r="DX493" s="223">
        <f t="shared" ca="1" si="1235"/>
        <v>-6.9607800394808441E-6</v>
      </c>
      <c r="DY493" s="223">
        <f t="shared" ca="1" si="1236"/>
        <v>2.3610842913323585E-5</v>
      </c>
      <c r="DZ493" s="223">
        <f t="shared" ca="1" si="1237"/>
        <v>-4.0033520462911424E-5</v>
      </c>
      <c r="EA493" s="223">
        <f t="shared" ca="1" si="1238"/>
        <v>5.6070653325893002E-5</v>
      </c>
      <c r="EB493" s="223">
        <f t="shared" ca="1" si="1239"/>
        <v>-7.1567795146009272E-5</v>
      </c>
      <c r="EC493" s="223">
        <f t="shared" ca="1" si="1240"/>
        <v>8.6375699975933023E-5</v>
      </c>
      <c r="ED493" s="223">
        <f t="shared" ca="1" si="1241"/>
        <v>-1.0035175959732792E-4</v>
      </c>
      <c r="EE493" s="223">
        <f t="shared" ca="1" si="1242"/>
        <v>1.1336137691594859E-4</v>
      </c>
      <c r="EF493" s="223">
        <f t="shared" ca="1" si="1243"/>
        <v>-1.2527926220523645E-4</v>
      </c>
      <c r="EG493" s="223">
        <f t="shared" ca="1" si="1244"/>
        <v>1.3599063971487686E-4</v>
      </c>
      <c r="EH493" s="223">
        <f t="shared" ca="1" si="1245"/>
        <v>-1.4539235302401746E-4</v>
      </c>
      <c r="EI493" s="223">
        <f t="shared" ca="1" si="1246"/>
        <v>1.5339385849399184E-4</v>
      </c>
      <c r="EJ493" s="223">
        <f t="shared" ca="1" si="1247"/>
        <v>-1.5991809725305643E-4</v>
      </c>
      <c r="EK493" s="223">
        <f t="shared" ca="1" si="1248"/>
        <v>1.6490223731544968E-4</v>
      </c>
      <c r="EL493" s="223">
        <f t="shared" ca="1" si="1249"/>
        <v>-1.6829827868776269E-4</v>
      </c>
      <c r="EM493" s="223">
        <f t="shared" ca="1" si="1250"/>
        <v>1.7007351563511498E-4</v>
      </c>
      <c r="EN493" s="223">
        <f t="shared" ca="1" si="1251"/>
        <v>-1.7021085165526032E-4</v>
      </c>
      <c r="EO493" s="223">
        <f t="shared" ca="1" si="1252"/>
        <v>1.6870896412724923E-4</v>
      </c>
      <c r="EP493" s="223">
        <f t="shared" ca="1" si="1253"/>
        <v>-1.6558231704899166E-4</v>
      </c>
      <c r="EQ493" s="223">
        <f t="shared" ca="1" si="1254"/>
        <v>1.6086102174105044E-4</v>
      </c>
      <c r="ER493" s="223">
        <f t="shared" ca="1" si="1255"/>
        <v>-1.5459054685816357E-4</v>
      </c>
      <c r="ES493" s="223">
        <f t="shared" ca="1" si="1256"/>
        <v>1.4683128050124345E-4</v>
      </c>
      <c r="ET493" s="223">
        <f t="shared" ca="1" si="1257"/>
        <v>-1.3765794864695373E-4</v>
      </c>
      <c r="EU493" s="223">
        <f t="shared" ca="1" si="1258"/>
        <v>1.2715889549570449E-4</v>
      </c>
      <c r="EV493" s="223">
        <f t="shared" ca="1" si="1259"/>
        <v>-1.1543523266870854E-4</v>
      </c>
      <c r="EW493" s="223">
        <f t="shared" ca="1" si="1260"/>
        <v>1.0259986544779582E-4</v>
      </c>
      <c r="EX493" s="223">
        <f t="shared" ca="1" si="1261"/>
        <v>-8.8776405435829229E-5</v>
      </c>
      <c r="EY493" s="223">
        <f t="shared" ca="1" si="1262"/>
        <v>7.4097980109395829E-5</v>
      </c>
      <c r="EZ493" s="223">
        <f t="shared" ca="1" si="1263"/>
        <v>-5.8705950728432729E-5</v>
      </c>
      <c r="FA493" s="223">
        <f t="shared" ca="1" si="1264"/>
        <v>4.274855095001775E-5</v>
      </c>
      <c r="FB493" s="223">
        <f t="shared" ca="1" si="1265"/>
        <v>-2.6379459257219059E-5</v>
      </c>
      <c r="FC493" s="223">
        <f t="shared" ca="1" si="1266"/>
        <v>9.7563189512940796E-6</v>
      </c>
      <c r="FD493" s="223">
        <f t="shared" ca="1" si="1267"/>
        <v>6.9607800394783098E-6</v>
      </c>
      <c r="FE493" s="223">
        <f t="shared" ca="1" si="1268"/>
        <v>-2.3610842913321118E-5</v>
      </c>
      <c r="FF493" s="223">
        <f t="shared" ca="1" si="1269"/>
        <v>4.0033520462908984E-5</v>
      </c>
      <c r="FG493" s="223">
        <f t="shared" ca="1" si="1270"/>
        <v>-5.6070653325890637E-5</v>
      </c>
      <c r="FH493" s="223">
        <f t="shared" ca="1" si="1271"/>
        <v>7.1567795146007009E-5</v>
      </c>
      <c r="FI493" s="223">
        <f t="shared" ca="1" si="1272"/>
        <v>-8.6375699975930868E-5</v>
      </c>
      <c r="FJ493" s="223">
        <f t="shared" ca="1" si="1273"/>
        <v>1.0035175959733372E-4</v>
      </c>
      <c r="FK493" s="223">
        <f t="shared" ca="1" si="1274"/>
        <v>-1.1336137691594671E-4</v>
      </c>
      <c r="FL493" s="223">
        <f t="shared" ca="1" si="1275"/>
        <v>1.252792622052413E-4</v>
      </c>
      <c r="FM493" s="223">
        <f t="shared" ca="1" si="1276"/>
        <v>-1.3599063971487537E-4</v>
      </c>
      <c r="FN493" s="223">
        <f t="shared" ca="1" si="1277"/>
        <v>1.4539235302402117E-4</v>
      </c>
      <c r="FO493" s="223">
        <f t="shared" ca="1" si="1278"/>
        <v>-1.5339385849399075E-4</v>
      </c>
      <c r="FP493" s="223">
        <f t="shared" ca="1" si="1279"/>
        <v>1.599180972530589E-4</v>
      </c>
      <c r="FQ493" s="223">
        <f t="shared" ca="1" si="1280"/>
        <v>-1.6490223731544906E-4</v>
      </c>
      <c r="FR493" s="223">
        <f t="shared" ca="1" si="1281"/>
        <v>1.6829827868776378E-4</v>
      </c>
      <c r="FS493" s="223">
        <f t="shared" ca="1" si="1282"/>
        <v>-1.7007351563511482E-4</v>
      </c>
      <c r="FT493" s="223">
        <f t="shared" ca="1" si="1283"/>
        <v>1.7021085165526E-4</v>
      </c>
      <c r="FU493" s="223">
        <f t="shared" ca="1" si="1284"/>
        <v>-1.6870896412724958E-4</v>
      </c>
      <c r="FV493" s="223">
        <f t="shared" ca="1" si="1285"/>
        <v>1.6558231704898998E-4</v>
      </c>
      <c r="FW493" s="223">
        <f t="shared" ca="1" si="1286"/>
        <v>-1.6086102174105125E-4</v>
      </c>
      <c r="FX493" s="223">
        <f t="shared" ca="1" si="1287"/>
        <v>1.5459054685816053E-4</v>
      </c>
      <c r="FY493" s="223">
        <f t="shared" ca="1" si="1288"/>
        <v>-1.4683128050124473E-4</v>
      </c>
      <c r="FZ493" s="223">
        <f t="shared" ca="1" si="1289"/>
        <v>1.376579486469495E-4</v>
      </c>
      <c r="GA493" s="223">
        <f t="shared" ca="1" si="1290"/>
        <v>-1.2715889549570617E-4</v>
      </c>
      <c r="GB493" s="223">
        <f t="shared" ca="1" si="1291"/>
        <v>1.1543523266870326E-4</v>
      </c>
      <c r="GC493" s="223">
        <f t="shared" ca="1" si="1292"/>
        <v>-1.0259986544779783E-4</v>
      </c>
      <c r="GD493" s="223">
        <f t="shared" ca="1" si="1293"/>
        <v>8.8776405435823062E-5</v>
      </c>
      <c r="GE493" s="223">
        <f t="shared" ca="1" si="1294"/>
        <v>-7.4097980109398093E-5</v>
      </c>
      <c r="GF493" s="223">
        <f t="shared" ca="1" si="1295"/>
        <v>5.8705950728425993E-5</v>
      </c>
      <c r="GG493" s="223">
        <f t="shared" ca="1" si="1296"/>
        <v>-4.2748550950020162E-5</v>
      </c>
      <c r="GH493" s="223">
        <f t="shared" ca="1" si="1297"/>
        <v>2.6379459257211985E-5</v>
      </c>
      <c r="GI493" s="223">
        <f t="shared" ca="1" si="1298"/>
        <v>-9.7563189512965868E-6</v>
      </c>
      <c r="GJ493" s="223">
        <f t="shared" ca="1" si="1299"/>
        <v>-6.9607800394854926E-6</v>
      </c>
      <c r="GK493" s="223">
        <f t="shared" ca="1" si="1300"/>
        <v>2.3610842913318638E-5</v>
      </c>
      <c r="GL493" s="223">
        <f t="shared" ca="1" si="1301"/>
        <v>-4.0033520462915957E-5</v>
      </c>
      <c r="GM493" s="223">
        <f t="shared" ca="1" si="1302"/>
        <v>5.6070653325888279E-5</v>
      </c>
      <c r="GN493" s="223">
        <f t="shared" ca="1" si="1303"/>
        <v>-7.1567795146013514E-5</v>
      </c>
      <c r="GO493" s="223">
        <f t="shared" ca="1" si="1304"/>
        <v>8.63756999759287E-5</v>
      </c>
      <c r="GP493" s="223">
        <f t="shared" ca="1" si="1305"/>
        <v>-1.0035175959733171E-4</v>
      </c>
      <c r="GQ493" s="223">
        <f t="shared" ca="1" si="1306"/>
        <v>1.1336137691594484E-4</v>
      </c>
      <c r="GR493" s="223">
        <f t="shared" ca="1" si="1307"/>
        <v>-1.2527926220523962E-4</v>
      </c>
      <c r="GS493" s="223">
        <f t="shared" ca="1" si="1308"/>
        <v>1.3599063971487385E-4</v>
      </c>
      <c r="GT493" s="223">
        <f t="shared" ca="1" si="1309"/>
        <v>-1.4539235302401987E-4</v>
      </c>
      <c r="GU493" s="223">
        <f t="shared" ca="1" si="1310"/>
        <v>1.5339385849398967E-4</v>
      </c>
      <c r="GV493" s="223">
        <f t="shared" ca="1" si="1311"/>
        <v>-1.5991809725305803E-4</v>
      </c>
      <c r="GW493" s="223">
        <f t="shared" ca="1" si="1312"/>
        <v>1.6490223731544841E-4</v>
      </c>
      <c r="GX493" s="223">
        <f t="shared" ca="1" si="1313"/>
        <v>-1.682982786877634E-4</v>
      </c>
      <c r="GY493" s="223">
        <f t="shared" ca="1" si="1314"/>
        <v>1.7007351563511465E-4</v>
      </c>
      <c r="GZ493" s="223">
        <f t="shared" ca="1" si="1315"/>
        <v>-1.7021085165526013E-4</v>
      </c>
      <c r="HA493" s="223">
        <f t="shared" ca="1" si="1316"/>
        <v>1.6870896412724993E-4</v>
      </c>
      <c r="HB493" s="223">
        <f t="shared" ca="1" si="1317"/>
        <v>-1.6558231704899058E-4</v>
      </c>
      <c r="HC493" s="223">
        <f t="shared" ca="1" si="1318"/>
        <v>1.6086102174105209E-4</v>
      </c>
      <c r="HD493" s="223">
        <f t="shared" ca="1" si="1319"/>
        <v>-1.5459054685816159E-4</v>
      </c>
      <c r="HE493" s="223">
        <f t="shared" ca="1" si="1320"/>
        <v>1.46831280501246E-4</v>
      </c>
      <c r="HF493" s="223">
        <f t="shared" ca="1" si="1321"/>
        <v>-1.3765794864695099E-4</v>
      </c>
      <c r="HG493" s="223">
        <f t="shared" ca="1" si="1322"/>
        <v>1.2715889549570785E-4</v>
      </c>
      <c r="HH493" s="223">
        <f t="shared" ca="1" si="1323"/>
        <v>-1.154352326687051E-4</v>
      </c>
      <c r="HI493" s="223">
        <f t="shared" ca="1" si="1324"/>
        <v>1.0259986544779984E-4</v>
      </c>
      <c r="HJ493" s="223">
        <f t="shared" ca="1" si="1325"/>
        <v>-8.8776405435825217E-5</v>
      </c>
      <c r="HK493" s="223">
        <f t="shared" ca="1" si="1326"/>
        <v>7.4097980109400342E-5</v>
      </c>
      <c r="HL493" s="223">
        <f t="shared" ca="1" si="1327"/>
        <v>-5.8705950728428345E-5</v>
      </c>
      <c r="HM493" s="223">
        <f t="shared" ca="1" si="1328"/>
        <v>4.2748550950022602E-5</v>
      </c>
      <c r="HN493" s="223">
        <f t="shared" ca="1" si="1329"/>
        <v>-2.6379459257214465E-5</v>
      </c>
      <c r="HO493" s="223">
        <f t="shared" ca="1" si="1330"/>
        <v>9.7563189512990805E-6</v>
      </c>
      <c r="HP493" s="223">
        <f t="shared" ca="1" si="1331"/>
        <v>6.960780039482999E-6</v>
      </c>
      <c r="HQ493" s="223">
        <f t="shared" ca="1" si="1332"/>
        <v>-2.3610842913316171E-5</v>
      </c>
      <c r="HR493" s="223">
        <f t="shared" ca="1" si="1333"/>
        <v>4.0033520462913531E-5</v>
      </c>
      <c r="HS493" s="223">
        <f t="shared" ca="1" si="1334"/>
        <v>-5.6070653325885921E-5</v>
      </c>
      <c r="HT493" s="223">
        <f t="shared" ca="1" si="1335"/>
        <v>7.1567795146011251E-5</v>
      </c>
      <c r="HU493" s="223">
        <f t="shared" ca="1" si="1336"/>
        <v>-8.6375699975926545E-5</v>
      </c>
      <c r="HV493" s="223">
        <f t="shared" ca="1" si="1337"/>
        <v>1.0035175959732967E-4</v>
      </c>
      <c r="HW493" s="223">
        <f t="shared" ca="1" si="1338"/>
        <v>-1.1336137691594298E-4</v>
      </c>
      <c r="HX493" s="223">
        <f t="shared" ca="1" si="1339"/>
        <v>1.2527926220523791E-4</v>
      </c>
      <c r="HY493" s="223">
        <f t="shared" ca="1" si="1340"/>
        <v>-1.3599063971487233E-4</v>
      </c>
      <c r="HZ493" s="223">
        <f t="shared" ca="1" si="1341"/>
        <v>1.4539235302401857E-4</v>
      </c>
      <c r="IA493" s="223">
        <f t="shared" ca="1" si="1342"/>
        <v>-1.5339385849398859E-4</v>
      </c>
      <c r="IB493" s="223">
        <f t="shared" ca="1" si="1343"/>
        <v>1.5991809725305717E-4</v>
      </c>
      <c r="IC493" s="223">
        <f t="shared" ca="1" si="1344"/>
        <v>-1.6490223731544781E-4</v>
      </c>
      <c r="ID493" s="223">
        <f t="shared" ca="1" si="1345"/>
        <v>1.6829827868776302E-4</v>
      </c>
      <c r="IE493" s="223">
        <f t="shared" ca="1" si="1346"/>
        <v>-5.01696438725395E-5</v>
      </c>
      <c r="IF493" s="223">
        <f t="shared" ca="1" si="1347"/>
        <v>1.7021085165526022E-4</v>
      </c>
      <c r="IG493" s="223">
        <f t="shared" ca="1" si="1348"/>
        <v>-1.6870896412725026E-4</v>
      </c>
      <c r="IH493" s="223">
        <f t="shared" ca="1" si="1349"/>
        <v>1.6558231704899117E-4</v>
      </c>
      <c r="II493" s="223">
        <f t="shared" ca="1" si="1350"/>
        <v>-1.608610217410529E-4</v>
      </c>
      <c r="IJ493" s="223">
        <f t="shared" ca="1" si="1351"/>
        <v>1.5459054685816267E-4</v>
      </c>
      <c r="IK493" s="223">
        <f t="shared" ca="1" si="1352"/>
        <v>-1.4683128050124727E-4</v>
      </c>
      <c r="IL493" s="223">
        <f t="shared" ca="1" si="1353"/>
        <v>1.3765794864695246E-4</v>
      </c>
      <c r="IM493" s="223">
        <f t="shared" ca="1" si="1354"/>
        <v>-1.271588954957095E-4</v>
      </c>
      <c r="IN493" s="223">
        <f t="shared" ca="1" si="1355"/>
        <v>1.1543523266870695E-4</v>
      </c>
      <c r="IO493" s="223">
        <f t="shared" ca="1" si="1356"/>
        <v>-1.0259986544780184E-4</v>
      </c>
      <c r="IP493" s="223">
        <f t="shared" ca="1" si="1357"/>
        <v>8.8776405435827372E-5</v>
      </c>
      <c r="IQ493" s="223">
        <f t="shared" ca="1" si="1358"/>
        <v>-7.4097980109402592E-5</v>
      </c>
      <c r="IR493" s="223">
        <f t="shared" ca="1" si="1359"/>
        <v>5.8705950728430703E-5</v>
      </c>
      <c r="IS493" s="223">
        <f t="shared" ca="1" si="1360"/>
        <v>-4.2748550950025014E-5</v>
      </c>
      <c r="IT493" s="223">
        <f t="shared" ca="1" si="1361"/>
        <v>2.6379459257216931E-5</v>
      </c>
      <c r="IU493" s="223">
        <f t="shared" ca="1" si="1362"/>
        <v>-9.7563189513015877E-6</v>
      </c>
      <c r="IV493" s="223">
        <f t="shared" ca="1" si="1363"/>
        <v>-6.9607800394804918E-6</v>
      </c>
      <c r="IW493" s="223">
        <f t="shared" ca="1" si="1364"/>
        <v>2.3610842913313691E-5</v>
      </c>
      <c r="IX493" s="223">
        <f t="shared" ca="1" si="1365"/>
        <v>-4.0033520462911092E-5</v>
      </c>
      <c r="IY493" s="223">
        <f t="shared" ca="1" si="1366"/>
        <v>5.6070653325883556E-5</v>
      </c>
      <c r="IZ493" s="223">
        <f t="shared" ca="1" si="1367"/>
        <v>-7.156779514600896E-5</v>
      </c>
      <c r="JA493" s="223">
        <f t="shared" ca="1" si="1368"/>
        <v>8.637569997592439E-5</v>
      </c>
      <c r="JB493" s="223">
        <f t="shared" ca="1" si="1369"/>
        <v>-1.0035175959732765E-4</v>
      </c>
    </row>
    <row r="494" spans="2:262">
      <c r="B494" s="230">
        <v>133</v>
      </c>
      <c r="C494" s="229">
        <f t="shared" si="1370"/>
        <v>2.5976562500000019E-3</v>
      </c>
      <c r="D494" s="226">
        <f t="shared" ca="1" si="1113"/>
        <v>57.917500841919313</v>
      </c>
      <c r="E494" s="225">
        <f ca="1">EI361</f>
        <v>-0.1824991580806877</v>
      </c>
      <c r="F494" s="224">
        <v>133</v>
      </c>
      <c r="G494" s="223">
        <f t="shared" ca="1" si="1114"/>
        <v>2.1097553282651858E-4</v>
      </c>
      <c r="H494" s="223">
        <f t="shared" ca="1" si="1115"/>
        <v>-2.3026394940347825E-4</v>
      </c>
      <c r="I494" s="223">
        <f t="shared" ca="1" si="1116"/>
        <v>2.4608898185113132E-4</v>
      </c>
      <c r="J494" s="223">
        <f t="shared" ca="1" si="1117"/>
        <v>-2.5821260695148437E-4</v>
      </c>
      <c r="K494" s="223">
        <f t="shared" ca="1" si="1118"/>
        <v>2.6645247409832622E-4</v>
      </c>
      <c r="L494" s="223">
        <f t="shared" ca="1" si="1119"/>
        <v>-2.7068464802007888E-4</v>
      </c>
      <c r="M494" s="223">
        <f t="shared" ca="1" si="1120"/>
        <v>2.7084547288164088E-4</v>
      </c>
      <c r="N494" s="223">
        <f t="shared" ca="1" si="1121"/>
        <v>-2.6693252972739812E-4</v>
      </c>
      <c r="O494" s="223">
        <f t="shared" ca="1" si="1122"/>
        <v>2.5900467286456795E-4</v>
      </c>
      <c r="P494" s="223">
        <f t="shared" ca="1" si="1123"/>
        <v>-2.4718114463963671E-4</v>
      </c>
      <c r="Q494" s="223">
        <f t="shared" ca="1" si="1124"/>
        <v>2.31639781922478E-4</v>
      </c>
      <c r="R494" s="223">
        <f t="shared" ca="1" si="1125"/>
        <v>-2.1261434127429967E-4</v>
      </c>
      <c r="S494" s="223">
        <f t="shared" ca="1" si="1126"/>
        <v>1.9039098303137733E-4</v>
      </c>
      <c r="T494" s="223">
        <f t="shared" ca="1" si="1127"/>
        <v>-1.6530396718724479E-4</v>
      </c>
      <c r="U494" s="223">
        <f t="shared" ca="1" si="1128"/>
        <v>1.377306258112585E-4</v>
      </c>
      <c r="V494" s="223">
        <f t="shared" ca="1" si="1129"/>
        <v>-1.0808568762304747E-4</v>
      </c>
      <c r="W494" s="223">
        <f t="shared" ca="1" si="1130"/>
        <v>7.6815040086548815E-5</v>
      </c>
      <c r="X494" s="223">
        <f t="shared" ca="1" si="1131"/>
        <v>-4.4389022847512834E-5</v>
      </c>
      <c r="Y494" s="223">
        <f t="shared" ca="1" si="1132"/>
        <v>1.1295353387431384E-5</v>
      </c>
      <c r="Z494" s="223">
        <f t="shared" ca="1" si="1133"/>
        <v>2.1968208701341071E-5</v>
      </c>
      <c r="AA494" s="223">
        <f t="shared" ca="1" si="1134"/>
        <v>-5.4901348483180025E-5</v>
      </c>
      <c r="AB494" s="223">
        <f t="shared" ca="1" si="1135"/>
        <v>8.7008720881515117E-5</v>
      </c>
      <c r="AC494" s="223">
        <f t="shared" ca="1" si="1136"/>
        <v>-1.1780740112984682E-4</v>
      </c>
      <c r="AD494" s="223">
        <f t="shared" ca="1" si="1137"/>
        <v>1.4683414840975631E-4</v>
      </c>
      <c r="AE494" s="223">
        <f t="shared" ca="1" si="1138"/>
        <v>-1.7365237342397883E-4</v>
      </c>
      <c r="AF494" s="223">
        <f t="shared" ca="1" si="1139"/>
        <v>1.9785870510582738E-4</v>
      </c>
      <c r="AG494" s="223">
        <f t="shared" ca="1" si="1140"/>
        <v>-2.1908905769549102E-4</v>
      </c>
      <c r="AH494" s="223">
        <f t="shared" ca="1" si="1141"/>
        <v>2.3702410692875417E-4</v>
      </c>
      <c r="AI494" s="223">
        <f t="shared" ca="1" si="1142"/>
        <v>-2.5139409297115708E-4</v>
      </c>
      <c r="AJ494" s="223">
        <f t="shared" ca="1" si="1143"/>
        <v>2.6198287785700515E-4</v>
      </c>
      <c r="AK494" s="223">
        <f t="shared" ca="1" si="1144"/>
        <v>-2.6863119640554517E-4</v>
      </c>
      <c r="AL494" s="223">
        <f t="shared" ca="1" si="1145"/>
        <v>2.7123905171753493E-4</v>
      </c>
      <c r="AM494" s="223">
        <f t="shared" ca="1" si="1146"/>
        <v>-2.6976721922168363E-4</v>
      </c>
      <c r="AN494" s="223">
        <f t="shared" ca="1" si="1147"/>
        <v>2.6423783664871446E-4</v>
      </c>
      <c r="AO494" s="223">
        <f t="shared" ca="1" si="1148"/>
        <v>-2.5473407105928839E-4</v>
      </c>
      <c r="AP494" s="223">
        <f t="shared" ca="1" si="1149"/>
        <v>2.4139886793400175E-4</v>
      </c>
      <c r="AQ494" s="223">
        <f t="shared" ca="1" si="1150"/>
        <v>-2.2443280114029716E-4</v>
      </c>
      <c r="AR494" s="223">
        <f t="shared" ca="1" si="1151"/>
        <v>2.0409105611481201E-4</v>
      </c>
      <c r="AS494" s="223">
        <f t="shared" ca="1" si="1152"/>
        <v>-1.8067959163687845E-4</v>
      </c>
      <c r="AT494" s="223">
        <f t="shared" ca="1" si="1153"/>
        <v>1.5455053792369605E-4</v>
      </c>
      <c r="AU494" s="223">
        <f t="shared" ca="1" si="1154"/>
        <v>-1.2609690026410515E-4</v>
      </c>
      <c r="AV494" s="223">
        <f t="shared" ca="1" si="1155"/>
        <v>9.5746647853215194E-5</v>
      </c>
      <c r="AW494" s="223">
        <f t="shared" ca="1" si="1156"/>
        <v>-6.3956276737393115E-5</v>
      </c>
      <c r="AX494" s="223">
        <f t="shared" ca="1" si="1157"/>
        <v>3.1203943688765836E-5</v>
      </c>
      <c r="AY494" s="223">
        <f t="shared" ca="1" si="1158"/>
        <v>2.0177257176442543E-6</v>
      </c>
      <c r="AZ494" s="223">
        <f t="shared" ca="1" si="1159"/>
        <v>-3.5209046651156619E-5</v>
      </c>
      <c r="BA494" s="223">
        <f t="shared" ca="1" si="1160"/>
        <v>6.7870790750371743E-5</v>
      </c>
      <c r="BB494" s="223">
        <f t="shared" ca="1" si="1161"/>
        <v>-9.9511694982386639E-5</v>
      </c>
      <c r="BC494" s="223">
        <f t="shared" ca="1" si="1162"/>
        <v>1.2965585069613114E-4</v>
      </c>
      <c r="BD494" s="223">
        <f t="shared" ca="1" si="1163"/>
        <v>-1.5784986173139869E-4</v>
      </c>
      <c r="BE494" s="223">
        <f t="shared" ca="1" si="1164"/>
        <v>1.8366966391917354E-4</v>
      </c>
      <c r="BF494" s="223">
        <f t="shared" ca="1" si="1165"/>
        <v>-2.0672690340140128E-4</v>
      </c>
      <c r="BG494" s="223">
        <f t="shared" ca="1" si="1166"/>
        <v>2.2667477783453751E-4</v>
      </c>
      <c r="BH494" s="223">
        <f t="shared" ca="1" si="1167"/>
        <v>-2.4321325261957835E-4</v>
      </c>
      <c r="BI494" s="223">
        <f t="shared" ca="1" si="1168"/>
        <v>2.5609357370169421E-4</v>
      </c>
      <c r="BJ494" s="223">
        <f t="shared" ca="1" si="1169"/>
        <v>-2.6512200906277984E-4</v>
      </c>
      <c r="BK494" s="223">
        <f t="shared" ca="1" si="1170"/>
        <v>2.7016276263130946E-4</v>
      </c>
      <c r="BL494" s="223">
        <f t="shared" ca="1" si="1171"/>
        <v>-2.7114001678166851E-4</v>
      </c>
      <c r="BM494" s="223">
        <f t="shared" ca="1" si="1172"/>
        <v>2.680390727018037E-4</v>
      </c>
      <c r="BN494" s="223">
        <f t="shared" ca="1" si="1173"/>
        <v>-2.6090657147704438E-4</v>
      </c>
      <c r="BO494" s="223">
        <f t="shared" ca="1" si="1174"/>
        <v>2.4984979256475825E-4</v>
      </c>
      <c r="BP494" s="223">
        <f t="shared" ca="1" si="1175"/>
        <v>-2.3503504021146944E-4</v>
      </c>
      <c r="BQ494" s="223">
        <f t="shared" ca="1" si="1176"/>
        <v>2.1668514208217436E-4</v>
      </c>
      <c r="BR494" s="223">
        <f t="shared" ca="1" si="1177"/>
        <v>-1.9507609772487859E-4</v>
      </c>
      <c r="BS494" s="223">
        <f t="shared" ca="1" si="1178"/>
        <v>1.7053292728046616E-4</v>
      </c>
      <c r="BT494" s="223">
        <f t="shared" ca="1" si="1179"/>
        <v>-1.4342478287726081E-4</v>
      </c>
      <c r="BU494" s="223">
        <f t="shared" ca="1" si="1180"/>
        <v>1.1415939623942991E-4</v>
      </c>
      <c r="BV494" s="223">
        <f t="shared" ca="1" si="1181"/>
        <v>-8.3176946022290443E-5</v>
      </c>
      <c r="BW494" s="223">
        <f t="shared" ca="1" si="1182"/>
        <v>5.094343711566703E-5</v>
      </c>
      <c r="BX494" s="223">
        <f t="shared" ca="1" si="1183"/>
        <v>-1.79436914965337E-5</v>
      </c>
      <c r="BY494" s="223">
        <f t="shared" ca="1" si="1184"/>
        <v>-1.5325943944734152E-5</v>
      </c>
      <c r="BZ494" s="223">
        <f t="shared" ca="1" si="1185"/>
        <v>4.8365062923645124E-5</v>
      </c>
      <c r="CA494" s="223">
        <f t="shared" ca="1" si="1186"/>
        <v>-8.0676726337866641E-5</v>
      </c>
      <c r="CB494" s="223">
        <f t="shared" ca="1" si="1187"/>
        <v>1.1177493669385425E-4</v>
      </c>
      <c r="CC494" s="223">
        <f t="shared" ca="1" si="1188"/>
        <v>-1.4119194796157375E-4</v>
      </c>
      <c r="CD494" s="223">
        <f t="shared" ca="1" si="1189"/>
        <v>1.6848530091011511E-4</v>
      </c>
      <c r="CE494" s="223">
        <f t="shared" ca="1" si="1190"/>
        <v>-1.9324447810641611E-4</v>
      </c>
      <c r="CF494" s="223">
        <f t="shared" ca="1" si="1191"/>
        <v>2.1509707847954305E-4</v>
      </c>
      <c r="CG494" s="223">
        <f t="shared" ca="1" si="1192"/>
        <v>-2.3371441857941732E-4</v>
      </c>
      <c r="CH494" s="223">
        <f t="shared" ca="1" si="1193"/>
        <v>2.4881647628187707E-4</v>
      </c>
      <c r="CI494" s="223">
        <f t="shared" ca="1" si="1194"/>
        <v>-2.6017610258203839E-4</v>
      </c>
      <c r="CJ494" s="223">
        <f t="shared" ca="1" si="1195"/>
        <v>2.6762243812677468E-4</v>
      </c>
      <c r="CK494" s="223">
        <f t="shared" ca="1" si="1196"/>
        <v>-2.7104348309843176E-4</v>
      </c>
      <c r="CL494" s="223">
        <f t="shared" ca="1" si="1197"/>
        <v>2.7038778179631396E-4</v>
      </c>
      <c r="CM494" s="223">
        <f t="shared" ca="1" si="1198"/>
        <v>-2.6566519657833672E-4</v>
      </c>
      <c r="CN494" s="223">
        <f t="shared" ca="1" si="1199"/>
        <v>2.5694675952196862E-4</v>
      </c>
      <c r="CO494" s="223">
        <f t="shared" ca="1" si="1200"/>
        <v>-2.4436360403568236E-4</v>
      </c>
      <c r="CP494" s="223">
        <f t="shared" ca="1" si="1201"/>
        <v>2.281049924904254E-4</v>
      </c>
      <c r="CQ494" s="223">
        <f t="shared" ca="1" si="1202"/>
        <v>-2.0841546953740588E-4</v>
      </c>
      <c r="CR494" s="223">
        <f t="shared" ca="1" si="1203"/>
        <v>1.855911839288778E-4</v>
      </c>
      <c r="CS494" s="223">
        <f t="shared" ca="1" si="1204"/>
        <v>-1.5997543416530587E-4</v>
      </c>
      <c r="CT494" s="223">
        <f t="shared" ca="1" si="1205"/>
        <v>1.3195350496635373E-4</v>
      </c>
      <c r="CU494" s="223">
        <f t="shared" ca="1" si="1206"/>
        <v>-1.0194687223003176E-4</v>
      </c>
      <c r="CV494" s="223">
        <f t="shared" ca="1" si="1207"/>
        <v>7.0406863642957988E-5</v>
      </c>
      <c r="CW494" s="223">
        <f t="shared" ca="1" si="1208"/>
        <v>-3.7807870291803547E-5</v>
      </c>
      <c r="CX494" s="223">
        <f t="shared" ca="1" si="1209"/>
        <v>4.6402113798124265E-6</v>
      </c>
      <c r="CY494" s="223">
        <f t="shared" ca="1" si="1210"/>
        <v>2.8597240630467088E-5</v>
      </c>
      <c r="CZ494" s="223">
        <f t="shared" ca="1" si="1211"/>
        <v>-6.1404563523278886E-5</v>
      </c>
      <c r="DA494" s="223">
        <f t="shared" ca="1" si="1212"/>
        <v>9.3288304625159738E-5</v>
      </c>
      <c r="DB494" s="223">
        <f t="shared" ca="1" si="1213"/>
        <v>-1.2376890279249816E-4</v>
      </c>
      <c r="DC494" s="223">
        <f t="shared" ca="1" si="1214"/>
        <v>1.523879014574229E-4</v>
      </c>
      <c r="DD494" s="223">
        <f t="shared" ca="1" si="1215"/>
        <v>-1.7871484424137552E-4</v>
      </c>
      <c r="DE494" s="223">
        <f t="shared" ca="1" si="1216"/>
        <v>2.023537494196888E-4</v>
      </c>
      <c r="DF494" s="223">
        <f t="shared" ca="1" si="1217"/>
        <v>-2.2294906585534869E-4</v>
      </c>
      <c r="DG494" s="223">
        <f t="shared" ca="1" si="1218"/>
        <v>2.4019102081897757E-4</v>
      </c>
      <c r="DH494" s="223">
        <f t="shared" ca="1" si="1219"/>
        <v>-2.5382027925906073E-4</v>
      </c>
      <c r="DI494" s="223">
        <f t="shared" ca="1" si="1220"/>
        <v>2.6363184444252297E-4</v>
      </c>
      <c r="DJ494" s="223">
        <f t="shared" ca="1" si="1221"/>
        <v>-2.6947814129636764E-4</v>
      </c>
      <c r="DK494" s="223">
        <f t="shared" ca="1" si="1222"/>
        <v>2.7127123607416479E-4</v>
      </c>
      <c r="DL494" s="223">
        <f t="shared" ca="1" si="1223"/>
        <v>-2.689841589614408E-4</v>
      </c>
      <c r="DM494" s="223">
        <f t="shared" ca="1" si="1224"/>
        <v>2.6265130972678651E-4</v>
      </c>
      <c r="DN494" s="223">
        <f t="shared" ca="1" si="1225"/>
        <v>-2.5236794031732355E-4</v>
      </c>
      <c r="DO494" s="223">
        <f t="shared" ca="1" si="1226"/>
        <v>2.3828872218076448E-4</v>
      </c>
      <c r="DP494" s="223">
        <f t="shared" ca="1" si="1227"/>
        <v>-2.2062541986284272E-4</v>
      </c>
      <c r="DQ494" s="223">
        <f t="shared" ca="1" si="1228"/>
        <v>1.9964370587147284E-4</v>
      </c>
      <c r="DR494" s="223">
        <f t="shared" ca="1" si="1229"/>
        <v>-1.7565916471493049E-4</v>
      </c>
      <c r="DS494" s="223">
        <f t="shared" ca="1" si="1230"/>
        <v>1.4903254621706074E-4</v>
      </c>
      <c r="DT494" s="223">
        <f t="shared" ca="1" si="1231"/>
        <v>-1.2016433950420727E-4</v>
      </c>
      <c r="DU494" s="223">
        <f t="shared" ca="1" si="1232"/>
        <v>8.9488749275932783E-5</v>
      </c>
      <c r="DV494" s="223">
        <f t="shared" ca="1" si="1233"/>
        <v>-5.7467164962204308E-5</v>
      </c>
      <c r="DW494" s="223">
        <f t="shared" ca="1" si="1234"/>
        <v>2.4581220996844062E-5</v>
      </c>
      <c r="DX494" s="223">
        <f t="shared" ca="1" si="1235"/>
        <v>8.6744474125727755E-6</v>
      </c>
      <c r="DY494" s="223">
        <f t="shared" ca="1" si="1236"/>
        <v>-4.1799644058691156E-5</v>
      </c>
      <c r="DZ494" s="223">
        <f t="shared" ca="1" si="1237"/>
        <v>7.4296135150965582E-5</v>
      </c>
      <c r="EA494" s="223">
        <f t="shared" ca="1" si="1238"/>
        <v>-1.0567514321553488E-4</v>
      </c>
      <c r="EB494" s="223">
        <f t="shared" ca="1" si="1239"/>
        <v>1.3546469876344616E-4</v>
      </c>
      <c r="EC494" s="223">
        <f t="shared" ca="1" si="1240"/>
        <v>-1.6321673915105123E-4</v>
      </c>
      <c r="ED494" s="223">
        <f t="shared" ca="1" si="1241"/>
        <v>1.8851384785927532E-4</v>
      </c>
      <c r="EE494" s="223">
        <f t="shared" ca="1" si="1242"/>
        <v>-2.109755328265192E-4</v>
      </c>
      <c r="EF494" s="223">
        <f t="shared" ca="1" si="1243"/>
        <v>2.3026394940347297E-4</v>
      </c>
      <c r="EG494" s="223">
        <f t="shared" ca="1" si="1244"/>
        <v>-2.4608898185112909E-4</v>
      </c>
      <c r="EH494" s="223">
        <f t="shared" ca="1" si="1245"/>
        <v>2.5821260695148399E-4</v>
      </c>
      <c r="EI494" s="223">
        <f t="shared" ca="1" si="1246"/>
        <v>-2.6645247409832682E-4</v>
      </c>
      <c r="EJ494" s="223">
        <f t="shared" ca="1" si="1247"/>
        <v>2.7068464802007845E-4</v>
      </c>
      <c r="EK494" s="223">
        <f t="shared" ca="1" si="1248"/>
        <v>-2.708454728816411E-4</v>
      </c>
      <c r="EL494" s="223">
        <f t="shared" ca="1" si="1249"/>
        <v>2.6693252972739785E-4</v>
      </c>
      <c r="EM494" s="223">
        <f t="shared" ca="1" si="1250"/>
        <v>-2.5900467286457072E-4</v>
      </c>
      <c r="EN494" s="223">
        <f t="shared" ca="1" si="1251"/>
        <v>2.4718114463963888E-4</v>
      </c>
      <c r="EO494" s="223">
        <f t="shared" ca="1" si="1252"/>
        <v>-2.3163978192247879E-4</v>
      </c>
      <c r="EP494" s="223">
        <f t="shared" ca="1" si="1253"/>
        <v>2.1261434127429701E-4</v>
      </c>
      <c r="EQ494" s="223">
        <f t="shared" ca="1" si="1254"/>
        <v>-1.9039098303138253E-4</v>
      </c>
      <c r="ER494" s="223">
        <f t="shared" ca="1" si="1255"/>
        <v>1.6530396718724755E-4</v>
      </c>
      <c r="ES494" s="223">
        <f t="shared" ca="1" si="1256"/>
        <v>-1.3773062581125652E-4</v>
      </c>
      <c r="ET494" s="223">
        <f t="shared" ca="1" si="1257"/>
        <v>1.0808568762305593E-4</v>
      </c>
      <c r="EU494" s="223">
        <f t="shared" ca="1" si="1258"/>
        <v>-7.6815040086553965E-5</v>
      </c>
      <c r="EV494" s="223">
        <f t="shared" ca="1" si="1259"/>
        <v>4.4389022847512454E-5</v>
      </c>
      <c r="EW494" s="223">
        <f t="shared" ca="1" si="1260"/>
        <v>-1.1295353387427129E-5</v>
      </c>
      <c r="EX494" s="223">
        <f t="shared" ca="1" si="1261"/>
        <v>-2.1968208701333779E-5</v>
      </c>
      <c r="EY494" s="223">
        <f t="shared" ca="1" si="1262"/>
        <v>5.490134848317665E-5</v>
      </c>
      <c r="EZ494" s="223">
        <f t="shared" ca="1" si="1263"/>
        <v>-8.7008720881515497E-5</v>
      </c>
      <c r="FA494" s="223">
        <f t="shared" ca="1" si="1264"/>
        <v>1.1780740112984026E-4</v>
      </c>
      <c r="FB494" s="223">
        <f t="shared" ca="1" si="1265"/>
        <v>-1.4683414840975341E-4</v>
      </c>
      <c r="FC494" s="223">
        <f t="shared" ca="1" si="1266"/>
        <v>1.7365237342397913E-4</v>
      </c>
      <c r="FD494" s="223">
        <f t="shared" ca="1" si="1267"/>
        <v>-1.9785870510581974E-4</v>
      </c>
      <c r="FE494" s="223">
        <f t="shared" ca="1" si="1268"/>
        <v>2.1908905769548671E-4</v>
      </c>
      <c r="FF494" s="223">
        <f t="shared" ca="1" si="1269"/>
        <v>-2.3702410692875251E-4</v>
      </c>
      <c r="FG494" s="223">
        <f t="shared" ca="1" si="1270"/>
        <v>2.5139409297115286E-4</v>
      </c>
      <c r="FH494" s="223">
        <f t="shared" ca="1" si="1271"/>
        <v>-2.619828778570033E-4</v>
      </c>
      <c r="FI494" s="223">
        <f t="shared" ca="1" si="1272"/>
        <v>2.6863119640554468E-4</v>
      </c>
      <c r="FJ494" s="223">
        <f t="shared" ca="1" si="1273"/>
        <v>-2.7123905171753493E-4</v>
      </c>
      <c r="FK494" s="223">
        <f t="shared" ca="1" si="1274"/>
        <v>2.697672192216832E-4</v>
      </c>
      <c r="FL494" s="223">
        <f t="shared" ca="1" si="1275"/>
        <v>-2.6423783664871262E-4</v>
      </c>
      <c r="FM494" s="223">
        <f t="shared" ca="1" si="1276"/>
        <v>2.547340710592949E-4</v>
      </c>
      <c r="FN494" s="223">
        <f t="shared" ca="1" si="1277"/>
        <v>-2.4139886793400685E-4</v>
      </c>
      <c r="FO494" s="223">
        <f t="shared" ca="1" si="1278"/>
        <v>2.2443280114030123E-4</v>
      </c>
      <c r="FP494" s="223">
        <f t="shared" ca="1" si="1279"/>
        <v>-2.0409105611481429E-4</v>
      </c>
      <c r="FQ494" s="223">
        <f t="shared" ca="1" si="1280"/>
        <v>1.8067959163687813E-4</v>
      </c>
      <c r="FR494" s="223">
        <f t="shared" ca="1" si="1281"/>
        <v>-1.5455053792369253E-4</v>
      </c>
      <c r="FS494" s="223">
        <f t="shared" ca="1" si="1282"/>
        <v>1.2609690026409458E-4</v>
      </c>
      <c r="FT494" s="223">
        <f t="shared" ca="1" si="1283"/>
        <v>-9.5746647853232853E-5</v>
      </c>
      <c r="FU494" s="223">
        <f t="shared" ca="1" si="1284"/>
        <v>6.3956276737403998E-5</v>
      </c>
      <c r="FV494" s="223">
        <f t="shared" ca="1" si="1285"/>
        <v>-3.1203943688776922E-5</v>
      </c>
      <c r="FW494" s="223">
        <f t="shared" ca="1" si="1286"/>
        <v>-2.0177257176407848E-6</v>
      </c>
      <c r="FX494" s="223">
        <f t="shared" ca="1" si="1287"/>
        <v>3.5209046651160834E-5</v>
      </c>
      <c r="FY494" s="223">
        <f t="shared" ca="1" si="1288"/>
        <v>-6.7870790750375849E-5</v>
      </c>
      <c r="FZ494" s="223">
        <f t="shared" ca="1" si="1289"/>
        <v>9.9511694982397792E-5</v>
      </c>
      <c r="GA494" s="223">
        <f t="shared" ca="1" si="1290"/>
        <v>-1.2965585069611458E-4</v>
      </c>
      <c r="GB494" s="223">
        <f t="shared" ca="1" si="1291"/>
        <v>1.5784986173138956E-4</v>
      </c>
      <c r="GC494" s="223">
        <f t="shared" ca="1" si="1292"/>
        <v>-1.8366966391916532E-4</v>
      </c>
      <c r="GD494" s="223">
        <f t="shared" ca="1" si="1293"/>
        <v>2.0672690340139906E-4</v>
      </c>
      <c r="GE494" s="223">
        <f t="shared" ca="1" si="1294"/>
        <v>-2.2667477783453984E-4</v>
      </c>
      <c r="GF494" s="223">
        <f t="shared" ca="1" si="1295"/>
        <v>2.4321325261958025E-4</v>
      </c>
      <c r="GG494" s="223">
        <f t="shared" ca="1" si="1296"/>
        <v>-2.5609357370169817E-4</v>
      </c>
      <c r="GH494" s="223">
        <f t="shared" ca="1" si="1297"/>
        <v>2.6512200906277583E-4</v>
      </c>
      <c r="GI494" s="223">
        <f t="shared" ca="1" si="1298"/>
        <v>-2.7016276263130848E-4</v>
      </c>
      <c r="GJ494" s="223">
        <f t="shared" ca="1" si="1299"/>
        <v>2.7114001678166862E-4</v>
      </c>
      <c r="GK494" s="223">
        <f t="shared" ca="1" si="1300"/>
        <v>-2.6803907270180418E-4</v>
      </c>
      <c r="GL494" s="223">
        <f t="shared" ca="1" si="1301"/>
        <v>2.6090657147704319E-4</v>
      </c>
      <c r="GM494" s="223">
        <f t="shared" ca="1" si="1302"/>
        <v>-2.4984979256475657E-4</v>
      </c>
      <c r="GN494" s="223">
        <f t="shared" ca="1" si="1303"/>
        <v>2.3503504021146342E-4</v>
      </c>
      <c r="GO494" s="223">
        <f t="shared" ca="1" si="1304"/>
        <v>-2.1668514208218574E-4</v>
      </c>
      <c r="GP494" s="223">
        <f t="shared" ca="1" si="1305"/>
        <v>1.9507609772488637E-4</v>
      </c>
      <c r="GQ494" s="223">
        <f t="shared" ca="1" si="1306"/>
        <v>-1.7053292728046887E-4</v>
      </c>
      <c r="GR494" s="223">
        <f t="shared" ca="1" si="1307"/>
        <v>1.4342478287726376E-4</v>
      </c>
      <c r="GS494" s="223">
        <f t="shared" ca="1" si="1308"/>
        <v>-1.1415939623942608E-4</v>
      </c>
      <c r="GT494" s="223">
        <f t="shared" ca="1" si="1309"/>
        <v>8.3176946022286405E-5</v>
      </c>
      <c r="GU494" s="223">
        <f t="shared" ca="1" si="1310"/>
        <v>-5.0943437115655266E-5</v>
      </c>
      <c r="GV494" s="223">
        <f t="shared" ca="1" si="1311"/>
        <v>1.7943691496552565E-5</v>
      </c>
      <c r="GW494" s="223">
        <f t="shared" ca="1" si="1312"/>
        <v>1.5325943944723039E-5</v>
      </c>
      <c r="GX494" s="223">
        <f t="shared" ca="1" si="1313"/>
        <v>-4.8365062923641749E-5</v>
      </c>
      <c r="GY494" s="223">
        <f t="shared" ca="1" si="1314"/>
        <v>8.0676726337863307E-5</v>
      </c>
      <c r="GZ494" s="223">
        <f t="shared" ca="1" si="1315"/>
        <v>-1.117749366938581E-4</v>
      </c>
      <c r="HA494" s="223">
        <f t="shared" ca="1" si="1316"/>
        <v>1.4119194796157738E-4</v>
      </c>
      <c r="HB494" s="223">
        <f t="shared" ca="1" si="1317"/>
        <v>-1.6848530091012449E-4</v>
      </c>
      <c r="HC494" s="223">
        <f t="shared" ca="1" si="1318"/>
        <v>1.9324447810640827E-4</v>
      </c>
      <c r="HD494" s="223">
        <f t="shared" ca="1" si="1319"/>
        <v>-2.1509707847953627E-4</v>
      </c>
      <c r="HE494" s="223">
        <f t="shared" ca="1" si="1320"/>
        <v>2.3371441857941556E-4</v>
      </c>
      <c r="HF494" s="223">
        <f t="shared" ca="1" si="1321"/>
        <v>-2.4881647628187571E-4</v>
      </c>
      <c r="HG494" s="223">
        <f t="shared" ca="1" si="1322"/>
        <v>2.6017610258203741E-4</v>
      </c>
      <c r="HH494" s="223">
        <f t="shared" ca="1" si="1323"/>
        <v>-2.6762243812677663E-4</v>
      </c>
      <c r="HI494" s="223">
        <f t="shared" ca="1" si="1324"/>
        <v>2.7104348309843224E-4</v>
      </c>
      <c r="HJ494" s="223">
        <f t="shared" ca="1" si="1325"/>
        <v>-2.7038778179631548E-4</v>
      </c>
      <c r="HK494" s="223">
        <f t="shared" ca="1" si="1326"/>
        <v>2.6566519657833743E-4</v>
      </c>
      <c r="HL494" s="223">
        <f t="shared" ca="1" si="1327"/>
        <v>-2.5694675952196971E-4</v>
      </c>
      <c r="HM494" s="223">
        <f t="shared" ca="1" si="1328"/>
        <v>2.4436360403568388E-4</v>
      </c>
      <c r="HN494" s="223">
        <f t="shared" ca="1" si="1329"/>
        <v>-2.281049924904273E-4</v>
      </c>
      <c r="HO494" s="223">
        <f t="shared" ca="1" si="1330"/>
        <v>2.0841546953739821E-4</v>
      </c>
      <c r="HP494" s="223">
        <f t="shared" ca="1" si="1331"/>
        <v>-1.855911839288916E-4</v>
      </c>
      <c r="HQ494" s="223">
        <f t="shared" ca="1" si="1332"/>
        <v>1.5997543416532115E-4</v>
      </c>
      <c r="HR494" s="223">
        <f t="shared" ca="1" si="1333"/>
        <v>-1.3195350496635676E-4</v>
      </c>
      <c r="HS494" s="223">
        <f t="shared" ca="1" si="1334"/>
        <v>1.0194687223003496E-4</v>
      </c>
      <c r="HT494" s="223">
        <f t="shared" ca="1" si="1335"/>
        <v>-7.0406863642961362E-5</v>
      </c>
      <c r="HU494" s="223">
        <f t="shared" ca="1" si="1336"/>
        <v>3.7807870291806949E-5</v>
      </c>
      <c r="HV494" s="223">
        <f t="shared" ca="1" si="1337"/>
        <v>-4.6402113798004732E-6</v>
      </c>
      <c r="HW494" s="223">
        <f t="shared" ca="1" si="1338"/>
        <v>-2.8597240630448304E-5</v>
      </c>
      <c r="HX494" s="223">
        <f t="shared" ca="1" si="1339"/>
        <v>6.1404563523260536E-5</v>
      </c>
      <c r="HY494" s="223">
        <f t="shared" ca="1" si="1340"/>
        <v>-9.3288304625156485E-5</v>
      </c>
      <c r="HZ494" s="223">
        <f t="shared" ca="1" si="1341"/>
        <v>1.237689027924951E-4</v>
      </c>
      <c r="IA494" s="223">
        <f t="shared" ca="1" si="1342"/>
        <v>-1.5238790145742003E-4</v>
      </c>
      <c r="IB494" s="223">
        <f t="shared" ca="1" si="1343"/>
        <v>1.7871484424137295E-4</v>
      </c>
      <c r="IC494" s="223">
        <f t="shared" ca="1" si="1344"/>
        <v>-2.0235374941969677E-4</v>
      </c>
      <c r="ID494" s="223">
        <f t="shared" ca="1" si="1345"/>
        <v>2.2294906585533793E-4</v>
      </c>
      <c r="IE494" s="223">
        <f t="shared" ca="1" si="1346"/>
        <v>-2.5211666217670793E-5</v>
      </c>
      <c r="IF494" s="223">
        <f t="shared" ca="1" si="1347"/>
        <v>2.5382027925905949E-4</v>
      </c>
      <c r="IG494" s="223">
        <f t="shared" ca="1" si="1348"/>
        <v>-2.6363184444252216E-4</v>
      </c>
      <c r="IH494" s="223">
        <f t="shared" ca="1" si="1349"/>
        <v>2.6947814129636726E-4</v>
      </c>
      <c r="II494" s="223">
        <f t="shared" ca="1" si="1350"/>
        <v>-2.7127123607416468E-4</v>
      </c>
      <c r="IJ494" s="223">
        <f t="shared" ca="1" si="1351"/>
        <v>2.6898415896143928E-4</v>
      </c>
      <c r="IK494" s="223">
        <f t="shared" ca="1" si="1352"/>
        <v>-2.6265130972679123E-4</v>
      </c>
      <c r="IL494" s="223">
        <f t="shared" ca="1" si="1353"/>
        <v>2.5236794031733049E-4</v>
      </c>
      <c r="IM494" s="223">
        <f t="shared" ca="1" si="1354"/>
        <v>-2.3828872218076616E-4</v>
      </c>
      <c r="IN494" s="223">
        <f t="shared" ca="1" si="1355"/>
        <v>2.206254198628447E-4</v>
      </c>
      <c r="IO494" s="223">
        <f t="shared" ca="1" si="1356"/>
        <v>-1.9964370587147518E-4</v>
      </c>
      <c r="IP494" s="223">
        <f t="shared" ca="1" si="1357"/>
        <v>1.7565916471492138E-4</v>
      </c>
      <c r="IQ494" s="223">
        <f t="shared" ca="1" si="1358"/>
        <v>-1.4903254621705076E-4</v>
      </c>
      <c r="IR494" s="223">
        <f t="shared" ca="1" si="1359"/>
        <v>1.201643395042242E-4</v>
      </c>
      <c r="IS494" s="223">
        <f t="shared" ca="1" si="1360"/>
        <v>-8.9488749275950605E-5</v>
      </c>
      <c r="IT494" s="223">
        <f t="shared" ca="1" si="1361"/>
        <v>5.7467164962207655E-5</v>
      </c>
      <c r="IU494" s="223">
        <f t="shared" ca="1" si="1362"/>
        <v>-2.4581220996847477E-5</v>
      </c>
      <c r="IV494" s="223">
        <f t="shared" ca="1" si="1363"/>
        <v>-8.674447412569306E-6</v>
      </c>
      <c r="IW494" s="223">
        <f t="shared" ca="1" si="1364"/>
        <v>4.1799644058702987E-5</v>
      </c>
      <c r="IX494" s="223">
        <f t="shared" ca="1" si="1365"/>
        <v>-7.4296135150977061E-5</v>
      </c>
      <c r="IY494" s="223">
        <f t="shared" ca="1" si="1366"/>
        <v>1.0567514321551748E-4</v>
      </c>
      <c r="IZ494" s="223">
        <f t="shared" ca="1" si="1367"/>
        <v>-1.3546469876342981E-4</v>
      </c>
      <c r="JA494" s="223">
        <f t="shared" ca="1" si="1368"/>
        <v>1.6321673915104846E-4</v>
      </c>
      <c r="JB494" s="223">
        <f t="shared" ca="1" si="1369"/>
        <v>-1.8851384785927285E-4</v>
      </c>
    </row>
    <row r="495" spans="2:262">
      <c r="B495" s="230">
        <v>134</v>
      </c>
      <c r="C495" s="229">
        <f t="shared" si="1370"/>
        <v>2.6171875000000019E-3</v>
      </c>
      <c r="D495" s="226">
        <f t="shared" ca="1" si="1113"/>
        <v>57.919993573949789</v>
      </c>
      <c r="E495" s="225">
        <f ca="1">EJ361</f>
        <v>-0.18000642605021297</v>
      </c>
      <c r="F495" s="224">
        <v>134</v>
      </c>
      <c r="G495" s="223">
        <f t="shared" ca="1" si="1114"/>
        <v>2.2261968908628631E-4</v>
      </c>
      <c r="H495" s="223">
        <f t="shared" ca="1" si="1115"/>
        <v>-2.5329521892837148E-4</v>
      </c>
      <c r="I495" s="223">
        <f t="shared" ca="1" si="1116"/>
        <v>2.78487672214377E-4</v>
      </c>
      <c r="J495" s="223">
        <f t="shared" ca="1" si="1117"/>
        <v>-2.9765170841009514E-4</v>
      </c>
      <c r="K495" s="223">
        <f t="shared" ca="1" si="1118"/>
        <v>3.1037248400592817E-4</v>
      </c>
      <c r="L495" s="223">
        <f t="shared" ca="1" si="1119"/>
        <v>-3.1637463262607258E-4</v>
      </c>
      <c r="M495" s="223">
        <f t="shared" ca="1" si="1120"/>
        <v>3.1552822587896823E-4</v>
      </c>
      <c r="N495" s="223">
        <f t="shared" ca="1" si="1121"/>
        <v>-3.0785158591460117E-4</v>
      </c>
      <c r="O495" s="223">
        <f t="shared" ca="1" si="1122"/>
        <v>2.9351088880528781E-4</v>
      </c>
      <c r="P495" s="223">
        <f t="shared" ca="1" si="1123"/>
        <v>-2.7281656733555039E-4</v>
      </c>
      <c r="Q495" s="223">
        <f t="shared" ca="1" si="1124"/>
        <v>2.4621659106981511E-4</v>
      </c>
      <c r="R495" s="223">
        <f t="shared" ca="1" si="1125"/>
        <v>-2.1428676916417894E-4</v>
      </c>
      <c r="S495" s="223">
        <f t="shared" ca="1" si="1126"/>
        <v>1.7771828583708875E-4</v>
      </c>
      <c r="T495" s="223">
        <f t="shared" ca="1" si="1127"/>
        <v>-1.3730273831833082E-4</v>
      </c>
      <c r="U495" s="223">
        <f t="shared" ca="1" si="1128"/>
        <v>9.3915001159577369E-5</v>
      </c>
      <c r="V495" s="223">
        <f t="shared" ca="1" si="1129"/>
        <v>-4.8494287842409413E-5</v>
      </c>
      <c r="W495" s="223">
        <f t="shared" ca="1" si="1130"/>
        <v>2.0238196427868334E-6</v>
      </c>
      <c r="X495" s="223">
        <f t="shared" ca="1" si="1131"/>
        <v>4.4490458140311566E-5</v>
      </c>
      <c r="Y495" s="223">
        <f t="shared" ca="1" si="1132"/>
        <v>-9.0041651862719741E-5</v>
      </c>
      <c r="Z495" s="223">
        <f t="shared" ca="1" si="1133"/>
        <v>1.3364371574174641E-4</v>
      </c>
      <c r="AA495" s="223">
        <f t="shared" ca="1" si="1134"/>
        <v>-1.7435279676957413E-4</v>
      </c>
      <c r="AB495" s="223">
        <f t="shared" ca="1" si="1135"/>
        <v>2.1128766628050218E-4</v>
      </c>
      <c r="AC495" s="223">
        <f t="shared" ca="1" si="1136"/>
        <v>-2.4364879589033027E-4</v>
      </c>
      <c r="AD495" s="223">
        <f t="shared" ca="1" si="1137"/>
        <v>2.7073566487133385E-4</v>
      </c>
      <c r="AE495" s="223">
        <f t="shared" ca="1" si="1138"/>
        <v>-2.919619243105087E-4</v>
      </c>
      <c r="AF495" s="223">
        <f t="shared" ca="1" si="1139"/>
        <v>3.0686808979280922E-4</v>
      </c>
      <c r="AG495" s="223">
        <f t="shared" ca="1" si="1140"/>
        <v>-3.1513148785111092E-4</v>
      </c>
      <c r="AH495" s="223">
        <f t="shared" ca="1" si="1141"/>
        <v>3.1657324087233196E-4</v>
      </c>
      <c r="AI495" s="223">
        <f t="shared" ca="1" si="1142"/>
        <v>-3.1116213925755566E-4</v>
      </c>
      <c r="AJ495" s="223">
        <f t="shared" ca="1" si="1143"/>
        <v>2.9901531701559571E-4</v>
      </c>
      <c r="AK495" s="223">
        <f t="shared" ca="1" si="1144"/>
        <v>-2.8039571616544516E-4</v>
      </c>
      <c r="AL495" s="223">
        <f t="shared" ca="1" si="1145"/>
        <v>2.5570639483562309E-4</v>
      </c>
      <c r="AM495" s="223">
        <f t="shared" ca="1" si="1146"/>
        <v>-2.2548180227291044E-4</v>
      </c>
      <c r="AN495" s="223">
        <f t="shared" ca="1" si="1147"/>
        <v>1.9037620963015288E-4</v>
      </c>
      <c r="AO495" s="223">
        <f t="shared" ca="1" si="1148"/>
        <v>-1.5114954697164246E-4</v>
      </c>
      <c r="AP495" s="223">
        <f t="shared" ca="1" si="1149"/>
        <v>1.0865095308218092E-4</v>
      </c>
      <c r="AQ495" s="223">
        <f t="shared" ca="1" si="1150"/>
        <v>-6.3800394176719618E-5</v>
      </c>
      <c r="AR495" s="223">
        <f t="shared" ca="1" si="1151"/>
        <v>1.7568749410024439E-5</v>
      </c>
      <c r="AS495" s="223">
        <f t="shared" ca="1" si="1152"/>
        <v>2.9043205725007586E-5</v>
      </c>
      <c r="AT495" s="223">
        <f t="shared" ca="1" si="1153"/>
        <v>-7.5026463164533239E-5</v>
      </c>
      <c r="AU495" s="223">
        <f t="shared" ca="1" si="1154"/>
        <v>1.1938562425118065E-4</v>
      </c>
      <c r="AV495" s="223">
        <f t="shared" ca="1" si="1155"/>
        <v>-1.6116044710896577E-4</v>
      </c>
      <c r="AW495" s="223">
        <f t="shared" ca="1" si="1156"/>
        <v>1.9944663298004003E-4</v>
      </c>
      <c r="AX495" s="223">
        <f t="shared" ca="1" si="1157"/>
        <v>-2.3341540156187303E-4</v>
      </c>
      <c r="AY495" s="223">
        <f t="shared" ca="1" si="1158"/>
        <v>2.6233143159796953E-4</v>
      </c>
      <c r="AZ495" s="223">
        <f t="shared" ca="1" si="1159"/>
        <v>-2.8556877836241493E-4</v>
      </c>
      <c r="BA495" s="223">
        <f t="shared" ca="1" si="1160"/>
        <v>3.0262442347290939E-4</v>
      </c>
      <c r="BB495" s="223">
        <f t="shared" ca="1" si="1161"/>
        <v>-3.1312916371965761E-4</v>
      </c>
      <c r="BC495" s="223">
        <f t="shared" ca="1" si="1162"/>
        <v>3.1685560319989298E-4</v>
      </c>
      <c r="BD495" s="223">
        <f t="shared" ca="1" si="1163"/>
        <v>-3.1372307575245451E-4</v>
      </c>
      <c r="BE495" s="223">
        <f t="shared" ca="1" si="1164"/>
        <v>3.0379939113656573E-4</v>
      </c>
      <c r="BF495" s="223">
        <f t="shared" ca="1" si="1165"/>
        <v>-2.8729936715533204E-4</v>
      </c>
      <c r="BG495" s="223">
        <f t="shared" ca="1" si="1166"/>
        <v>2.645801794990371E-4</v>
      </c>
      <c r="BH495" s="223">
        <f t="shared" ca="1" si="1167"/>
        <v>-2.3613362997009312E-4</v>
      </c>
      <c r="BI495" s="223">
        <f t="shared" ca="1" si="1168"/>
        <v>2.0257550045922609E-4</v>
      </c>
      <c r="BJ495" s="223">
        <f t="shared" ca="1" si="1169"/>
        <v>-1.6463222312716657E-4</v>
      </c>
      <c r="BK495" s="223">
        <f t="shared" ca="1" si="1170"/>
        <v>1.231251553421142E-4</v>
      </c>
      <c r="BL495" s="223">
        <f t="shared" ca="1" si="1171"/>
        <v>-7.8952799773201359E-5</v>
      </c>
      <c r="BM495" s="223">
        <f t="shared" ca="1" si="1172"/>
        <v>3.30713545210926E-5</v>
      </c>
      <c r="BN495" s="223">
        <f t="shared" ca="1" si="1173"/>
        <v>1.3525985683236682E-5</v>
      </c>
      <c r="BO495" s="223">
        <f t="shared" ca="1" si="1174"/>
        <v>-5.9830529145047902E-5</v>
      </c>
      <c r="BP495" s="223">
        <f t="shared" ca="1" si="1175"/>
        <v>1.0483992233484391E-4</v>
      </c>
      <c r="BQ495" s="223">
        <f t="shared" ca="1" si="1176"/>
        <v>-1.4757984781527995E-4</v>
      </c>
      <c r="BR495" s="223">
        <f t="shared" ca="1" si="1177"/>
        <v>1.8712511527126018E-4</v>
      </c>
      <c r="BS495" s="223">
        <f t="shared" ca="1" si="1178"/>
        <v>-2.2261968908628474E-4</v>
      </c>
      <c r="BT495" s="223">
        <f t="shared" ca="1" si="1179"/>
        <v>2.532952189283711E-4</v>
      </c>
      <c r="BU495" s="223">
        <f t="shared" ca="1" si="1180"/>
        <v>-2.7848767221437304E-4</v>
      </c>
      <c r="BV495" s="223">
        <f t="shared" ca="1" si="1181"/>
        <v>2.9765170841009286E-4</v>
      </c>
      <c r="BW495" s="223">
        <f t="shared" ca="1" si="1182"/>
        <v>-3.1037248400592719E-4</v>
      </c>
      <c r="BX495" s="223">
        <f t="shared" ca="1" si="1183"/>
        <v>3.1637463262607231E-4</v>
      </c>
      <c r="BY495" s="223">
        <f t="shared" ca="1" si="1184"/>
        <v>-3.1552822587896839E-4</v>
      </c>
      <c r="BZ495" s="223">
        <f t="shared" ca="1" si="1185"/>
        <v>3.0785158591460122E-4</v>
      </c>
      <c r="CA495" s="223">
        <f t="shared" ca="1" si="1186"/>
        <v>-2.9351088880529095E-4</v>
      </c>
      <c r="CB495" s="223">
        <f t="shared" ca="1" si="1187"/>
        <v>2.7281656733555343E-4</v>
      </c>
      <c r="CC495" s="223">
        <f t="shared" ca="1" si="1188"/>
        <v>-2.462165910698175E-4</v>
      </c>
      <c r="CD495" s="223">
        <f t="shared" ca="1" si="1189"/>
        <v>2.142867691641817E-4</v>
      </c>
      <c r="CE495" s="223">
        <f t="shared" ca="1" si="1190"/>
        <v>-1.7771828583708997E-4</v>
      </c>
      <c r="CF495" s="223">
        <f t="shared" ca="1" si="1191"/>
        <v>1.3730273831833822E-4</v>
      </c>
      <c r="CG495" s="223">
        <f t="shared" ca="1" si="1192"/>
        <v>-9.3915001159576583E-5</v>
      </c>
      <c r="CH495" s="223">
        <f t="shared" ca="1" si="1193"/>
        <v>4.8494287842415322E-5</v>
      </c>
      <c r="CI495" s="223">
        <f t="shared" ca="1" si="1194"/>
        <v>-2.023819642781575E-6</v>
      </c>
      <c r="CJ495" s="223">
        <f t="shared" ca="1" si="1195"/>
        <v>-4.4490458140307879E-5</v>
      </c>
      <c r="CK495" s="223">
        <f t="shared" ca="1" si="1196"/>
        <v>9.0041651862709699E-5</v>
      </c>
      <c r="CL495" s="223">
        <f t="shared" ca="1" si="1197"/>
        <v>-1.3364371574174709E-4</v>
      </c>
      <c r="CM495" s="223">
        <f t="shared" ca="1" si="1198"/>
        <v>1.7435279676956725E-4</v>
      </c>
      <c r="CN495" s="223">
        <f t="shared" ca="1" si="1199"/>
        <v>-2.1128766628050611E-4</v>
      </c>
      <c r="CO495" s="223">
        <f t="shared" ca="1" si="1200"/>
        <v>2.4364879589032788E-4</v>
      </c>
      <c r="CP495" s="223">
        <f t="shared" ca="1" si="1201"/>
        <v>-2.7073566487132724E-4</v>
      </c>
      <c r="CQ495" s="223">
        <f t="shared" ca="1" si="1202"/>
        <v>2.9196192431050897E-4</v>
      </c>
      <c r="CR495" s="223">
        <f t="shared" ca="1" si="1203"/>
        <v>-3.0686808979280716E-4</v>
      </c>
      <c r="CS495" s="223">
        <f t="shared" ca="1" si="1204"/>
        <v>3.1513148785111103E-4</v>
      </c>
      <c r="CT495" s="223">
        <f t="shared" ca="1" si="1205"/>
        <v>-3.1657324087233212E-4</v>
      </c>
      <c r="CU495" s="223">
        <f t="shared" ca="1" si="1206"/>
        <v>3.1116213925755463E-4</v>
      </c>
      <c r="CV495" s="223">
        <f t="shared" ca="1" si="1207"/>
        <v>-2.9901531701559696E-4</v>
      </c>
      <c r="CW495" s="223">
        <f t="shared" ca="1" si="1208"/>
        <v>2.8039571616544901E-4</v>
      </c>
      <c r="CX495" s="223">
        <f t="shared" ca="1" si="1209"/>
        <v>-2.5570639483562266E-4</v>
      </c>
      <c r="CY495" s="223">
        <f t="shared" ca="1" si="1210"/>
        <v>2.2548180227291621E-4</v>
      </c>
      <c r="CZ495" s="223">
        <f t="shared" ca="1" si="1211"/>
        <v>-1.9037620963014866E-4</v>
      </c>
      <c r="DA495" s="223">
        <f t="shared" ca="1" si="1212"/>
        <v>1.5114954697164574E-4</v>
      </c>
      <c r="DB495" s="223">
        <f t="shared" ca="1" si="1213"/>
        <v>-1.0865095308219292E-4</v>
      </c>
      <c r="DC495" s="223">
        <f t="shared" ca="1" si="1214"/>
        <v>6.3800394176718859E-5</v>
      </c>
      <c r="DD495" s="223">
        <f t="shared" ca="1" si="1215"/>
        <v>-1.7568749410032679E-5</v>
      </c>
      <c r="DE495" s="223">
        <f t="shared" ca="1" si="1216"/>
        <v>-2.9043205725012844E-5</v>
      </c>
      <c r="DF495" s="223">
        <f t="shared" ca="1" si="1217"/>
        <v>7.5026463164529621E-5</v>
      </c>
      <c r="DG495" s="223">
        <f t="shared" ca="1" si="1218"/>
        <v>-1.1938562425116886E-4</v>
      </c>
      <c r="DH495" s="223">
        <f t="shared" ca="1" si="1219"/>
        <v>1.6116044710896257E-4</v>
      </c>
      <c r="DI495" s="223">
        <f t="shared" ca="1" si="1220"/>
        <v>-1.9944663298003017E-4</v>
      </c>
      <c r="DJ495" s="223">
        <f t="shared" ca="1" si="1221"/>
        <v>2.3341540156187661E-4</v>
      </c>
      <c r="DK495" s="223">
        <f t="shared" ca="1" si="1222"/>
        <v>-2.6233143159796741E-4</v>
      </c>
      <c r="DL495" s="223">
        <f t="shared" ca="1" si="1223"/>
        <v>2.855687783624172E-4</v>
      </c>
      <c r="DM495" s="223">
        <f t="shared" ca="1" si="1224"/>
        <v>-3.0262442347290825E-4</v>
      </c>
      <c r="DN495" s="223">
        <f t="shared" ca="1" si="1225"/>
        <v>3.1312916371965566E-4</v>
      </c>
      <c r="DO495" s="223">
        <f t="shared" ca="1" si="1226"/>
        <v>-3.1685560319989298E-4</v>
      </c>
      <c r="DP495" s="223">
        <f t="shared" ca="1" si="1227"/>
        <v>3.13723075752455E-4</v>
      </c>
      <c r="DQ495" s="223">
        <f t="shared" ca="1" si="1228"/>
        <v>-3.0379939113656421E-4</v>
      </c>
      <c r="DR495" s="223">
        <f t="shared" ca="1" si="1229"/>
        <v>2.8729936715533362E-4</v>
      </c>
      <c r="DS495" s="223">
        <f t="shared" ca="1" si="1230"/>
        <v>-2.6458017949904409E-4</v>
      </c>
      <c r="DT495" s="223">
        <f t="shared" ca="1" si="1231"/>
        <v>2.3613362997009564E-4</v>
      </c>
      <c r="DU495" s="223">
        <f t="shared" ca="1" si="1232"/>
        <v>-2.0257550045923588E-4</v>
      </c>
      <c r="DV495" s="223">
        <f t="shared" ca="1" si="1233"/>
        <v>1.6463222312716204E-4</v>
      </c>
      <c r="DW495" s="223">
        <f t="shared" ca="1" si="1234"/>
        <v>-1.2312515534211764E-4</v>
      </c>
      <c r="DX495" s="223">
        <f t="shared" ca="1" si="1235"/>
        <v>7.8952799773196209E-5</v>
      </c>
      <c r="DY495" s="223">
        <f t="shared" ca="1" si="1236"/>
        <v>-3.3071354521096313E-5</v>
      </c>
      <c r="DZ495" s="223">
        <f t="shared" ca="1" si="1237"/>
        <v>-1.352598568322397E-5</v>
      </c>
      <c r="EA495" s="223">
        <f t="shared" ca="1" si="1238"/>
        <v>5.9830529145044216E-5</v>
      </c>
      <c r="EB495" s="223">
        <f t="shared" ca="1" si="1239"/>
        <v>-1.0483992233484038E-4</v>
      </c>
      <c r="EC495" s="223">
        <f t="shared" ca="1" si="1240"/>
        <v>1.4757984781528464E-4</v>
      </c>
      <c r="ED495" s="223">
        <f t="shared" ca="1" si="1241"/>
        <v>-1.8712511527125717E-4</v>
      </c>
      <c r="EE495" s="223">
        <f t="shared" ca="1" si="1242"/>
        <v>2.2261968908627569E-4</v>
      </c>
      <c r="EF495" s="223">
        <f t="shared" ca="1" si="1243"/>
        <v>-2.5329521892836882E-4</v>
      </c>
      <c r="EG495" s="223">
        <f t="shared" ca="1" si="1244"/>
        <v>2.784876722143713E-4</v>
      </c>
      <c r="EH495" s="223">
        <f t="shared" ca="1" si="1245"/>
        <v>-2.976517084100947E-4</v>
      </c>
      <c r="EI495" s="223">
        <f t="shared" ca="1" si="1246"/>
        <v>3.1037248400592643E-4</v>
      </c>
      <c r="EJ495" s="223">
        <f t="shared" ca="1" si="1247"/>
        <v>-3.1637463262607166E-4</v>
      </c>
      <c r="EK495" s="223">
        <f t="shared" ca="1" si="1248"/>
        <v>3.1552822587896872E-4</v>
      </c>
      <c r="EL495" s="223">
        <f t="shared" ca="1" si="1249"/>
        <v>-3.0785158591460426E-4</v>
      </c>
      <c r="EM495" s="223">
        <f t="shared" ca="1" si="1250"/>
        <v>2.9351088880528894E-4</v>
      </c>
      <c r="EN495" s="223">
        <f t="shared" ca="1" si="1251"/>
        <v>-2.7281656733555532E-4</v>
      </c>
      <c r="EO495" s="223">
        <f t="shared" ca="1" si="1252"/>
        <v>2.4621659106981419E-4</v>
      </c>
      <c r="EP495" s="223">
        <f t="shared" ca="1" si="1253"/>
        <v>-2.1428676916418439E-4</v>
      </c>
      <c r="EQ495" s="223">
        <f t="shared" ca="1" si="1254"/>
        <v>1.7771828583710048E-4</v>
      </c>
      <c r="ER495" s="223">
        <f t="shared" ca="1" si="1255"/>
        <v>-1.3730273831833345E-4</v>
      </c>
      <c r="ES495" s="223">
        <f t="shared" ca="1" si="1256"/>
        <v>9.3915001159588753E-5</v>
      </c>
      <c r="ET495" s="223">
        <f t="shared" ca="1" si="1257"/>
        <v>-4.8494287842410118E-5</v>
      </c>
      <c r="EU495" s="223">
        <f t="shared" ca="1" si="1258"/>
        <v>2.0238196427942873E-6</v>
      </c>
      <c r="EV495" s="223">
        <f t="shared" ca="1" si="1259"/>
        <v>4.4490458140295248E-5</v>
      </c>
      <c r="EW495" s="223">
        <f t="shared" ca="1" si="1260"/>
        <v>-9.0041651862714768E-5</v>
      </c>
      <c r="EX495" s="223">
        <f t="shared" ca="1" si="1261"/>
        <v>1.3364371574173554E-4</v>
      </c>
      <c r="EY495" s="223">
        <f t="shared" ca="1" si="1262"/>
        <v>-1.7435279676957164E-4</v>
      </c>
      <c r="EZ495" s="223">
        <f t="shared" ca="1" si="1263"/>
        <v>2.1128766628049659E-4</v>
      </c>
      <c r="FA495" s="223">
        <f t="shared" ca="1" si="1264"/>
        <v>-2.436487958903313E-4</v>
      </c>
      <c r="FB495" s="223">
        <f t="shared" ca="1" si="1265"/>
        <v>2.7073566487132995E-4</v>
      </c>
      <c r="FC495" s="223">
        <f t="shared" ca="1" si="1266"/>
        <v>-2.9196192431050409E-4</v>
      </c>
      <c r="FD495" s="223">
        <f t="shared" ca="1" si="1267"/>
        <v>3.0686808979280846E-4</v>
      </c>
      <c r="FE495" s="223">
        <f t="shared" ca="1" si="1268"/>
        <v>-3.1513148785110973E-4</v>
      </c>
      <c r="FF495" s="223">
        <f t="shared" ca="1" si="1269"/>
        <v>3.1657324087233267E-4</v>
      </c>
      <c r="FG495" s="223">
        <f t="shared" ca="1" si="1270"/>
        <v>-3.1116213925755365E-4</v>
      </c>
      <c r="FH495" s="223">
        <f t="shared" ca="1" si="1271"/>
        <v>2.9901531701559517E-4</v>
      </c>
      <c r="FI495" s="223">
        <f t="shared" ca="1" si="1272"/>
        <v>-2.8039571616544651E-4</v>
      </c>
      <c r="FJ495" s="223">
        <f t="shared" ca="1" si="1273"/>
        <v>2.557063948356302E-4</v>
      </c>
      <c r="FK495" s="223">
        <f t="shared" ca="1" si="1274"/>
        <v>-2.2548180227292515E-4</v>
      </c>
      <c r="FL495" s="223">
        <f t="shared" ca="1" si="1275"/>
        <v>1.9037620963014443E-4</v>
      </c>
      <c r="FM495" s="223">
        <f t="shared" ca="1" si="1276"/>
        <v>-1.511495469716411E-4</v>
      </c>
      <c r="FN495" s="223">
        <f t="shared" ca="1" si="1277"/>
        <v>1.0865095308218794E-4</v>
      </c>
      <c r="FO495" s="223">
        <f t="shared" ca="1" si="1278"/>
        <v>-6.38003941767313E-5</v>
      </c>
      <c r="FP495" s="223">
        <f t="shared" ca="1" si="1279"/>
        <v>1.7568749410045364E-5</v>
      </c>
      <c r="FQ495" s="223">
        <f t="shared" ca="1" si="1280"/>
        <v>2.9043205725018102E-5</v>
      </c>
      <c r="FR495" s="223">
        <f t="shared" ca="1" si="1281"/>
        <v>-7.5026463164534716E-5</v>
      </c>
      <c r="FS495" s="223">
        <f t="shared" ca="1" si="1282"/>
        <v>1.1938562425117375E-4</v>
      </c>
      <c r="FT495" s="223">
        <f t="shared" ca="1" si="1283"/>
        <v>-1.6116044710895162E-4</v>
      </c>
      <c r="FU495" s="223">
        <f t="shared" ca="1" si="1284"/>
        <v>1.9944663298002025E-4</v>
      </c>
      <c r="FV495" s="223">
        <f t="shared" ca="1" si="1285"/>
        <v>-2.3341540156188018E-4</v>
      </c>
      <c r="FW495" s="223">
        <f t="shared" ca="1" si="1286"/>
        <v>2.6233143159797045E-4</v>
      </c>
      <c r="FX495" s="223">
        <f t="shared" ca="1" si="1287"/>
        <v>-2.8556877836241173E-4</v>
      </c>
      <c r="FY495" s="223">
        <f t="shared" ca="1" si="1288"/>
        <v>3.0262442347290456E-4</v>
      </c>
      <c r="FZ495" s="223">
        <f t="shared" ca="1" si="1289"/>
        <v>-3.1312916371965371E-4</v>
      </c>
      <c r="GA495" s="223">
        <f t="shared" ca="1" si="1290"/>
        <v>3.1685560319989298E-4</v>
      </c>
      <c r="GB495" s="223">
        <f t="shared" ca="1" si="1291"/>
        <v>-3.137230757524543E-4</v>
      </c>
      <c r="GC495" s="223">
        <f t="shared" ca="1" si="1292"/>
        <v>3.0379939113656785E-4</v>
      </c>
      <c r="GD495" s="223">
        <f t="shared" ca="1" si="1293"/>
        <v>-2.8729936715533898E-4</v>
      </c>
      <c r="GE495" s="223">
        <f t="shared" ca="1" si="1294"/>
        <v>2.6458017949905108E-4</v>
      </c>
      <c r="GF495" s="223">
        <f t="shared" ca="1" si="1295"/>
        <v>-2.3613362997009209E-4</v>
      </c>
      <c r="GG495" s="223">
        <f t="shared" ca="1" si="1296"/>
        <v>2.0257550045923184E-4</v>
      </c>
      <c r="GH495" s="223">
        <f t="shared" ca="1" si="1297"/>
        <v>-1.6463222312717294E-4</v>
      </c>
      <c r="GI495" s="223">
        <f t="shared" ca="1" si="1298"/>
        <v>1.2312515534212938E-4</v>
      </c>
      <c r="GJ495" s="223">
        <f t="shared" ca="1" si="1299"/>
        <v>-7.8952799773191113E-5</v>
      </c>
      <c r="GK495" s="223">
        <f t="shared" ca="1" si="1300"/>
        <v>3.3071354521091055E-5</v>
      </c>
      <c r="GL495" s="223">
        <f t="shared" ca="1" si="1301"/>
        <v>1.3525985683229255E-5</v>
      </c>
      <c r="GM495" s="223">
        <f t="shared" ca="1" si="1302"/>
        <v>-5.9830529145031734E-5</v>
      </c>
      <c r="GN495" s="223">
        <f t="shared" ca="1" si="1303"/>
        <v>1.0483992233482838E-4</v>
      </c>
      <c r="GO495" s="223">
        <f t="shared" ca="1" si="1304"/>
        <v>-1.475798478152893E-4</v>
      </c>
      <c r="GP495" s="223">
        <f t="shared" ca="1" si="1305"/>
        <v>1.8712511527126143E-4</v>
      </c>
      <c r="GQ495" s="223">
        <f t="shared" ca="1" si="1306"/>
        <v>-2.2261968908627946E-4</v>
      </c>
      <c r="GR495" s="223">
        <f t="shared" ca="1" si="1307"/>
        <v>2.5329521892836118E-4</v>
      </c>
      <c r="GS495" s="223">
        <f t="shared" ca="1" si="1308"/>
        <v>-2.7848767221436523E-4</v>
      </c>
      <c r="GT495" s="223">
        <f t="shared" ca="1" si="1309"/>
        <v>2.9765170841009655E-4</v>
      </c>
      <c r="GU495" s="223">
        <f t="shared" ca="1" si="1310"/>
        <v>-3.1037248400592752E-4</v>
      </c>
      <c r="GV495" s="223">
        <f t="shared" ca="1" si="1311"/>
        <v>3.1637463262607199E-4</v>
      </c>
      <c r="GW495" s="223">
        <f t="shared" ca="1" si="1312"/>
        <v>-3.1552822587896986E-4</v>
      </c>
      <c r="GX495" s="223">
        <f t="shared" ca="1" si="1313"/>
        <v>3.0785158591460724E-4</v>
      </c>
      <c r="GY495" s="223">
        <f t="shared" ca="1" si="1314"/>
        <v>-2.9351088880528699E-4</v>
      </c>
      <c r="GZ495" s="223">
        <f t="shared" ca="1" si="1315"/>
        <v>2.7281656733555267E-4</v>
      </c>
      <c r="HA495" s="223">
        <f t="shared" ca="1" si="1316"/>
        <v>-2.4621659106982221E-4</v>
      </c>
      <c r="HB495" s="223">
        <f t="shared" ca="1" si="1317"/>
        <v>2.1428676916419382E-4</v>
      </c>
      <c r="HC495" s="223">
        <f t="shared" ca="1" si="1318"/>
        <v>-1.7771828583711103E-4</v>
      </c>
      <c r="HD495" s="223">
        <f t="shared" ca="1" si="1319"/>
        <v>1.3730273831832871E-4</v>
      </c>
      <c r="HE495" s="223">
        <f t="shared" ca="1" si="1320"/>
        <v>-9.3915001159583725E-5</v>
      </c>
      <c r="HF495" s="223">
        <f t="shared" ca="1" si="1321"/>
        <v>4.8494287842422695E-5</v>
      </c>
      <c r="HG495" s="223">
        <f t="shared" ca="1" si="1322"/>
        <v>-2.0238196428069995E-6</v>
      </c>
      <c r="HH495" s="223">
        <f t="shared" ca="1" si="1323"/>
        <v>-4.4490458140282644E-5</v>
      </c>
      <c r="HI495" s="223">
        <f t="shared" ca="1" si="1324"/>
        <v>9.0041651862719796E-5</v>
      </c>
      <c r="HJ495" s="223">
        <f t="shared" ca="1" si="1325"/>
        <v>-1.3364371574174034E-4</v>
      </c>
      <c r="HK495" s="223">
        <f t="shared" ca="1" si="1326"/>
        <v>1.7435279676956104E-4</v>
      </c>
      <c r="HL495" s="223">
        <f t="shared" ca="1" si="1327"/>
        <v>-2.1128766628048713E-4</v>
      </c>
      <c r="HM495" s="223">
        <f t="shared" ca="1" si="1328"/>
        <v>2.4364879589033466E-4</v>
      </c>
      <c r="HN495" s="223">
        <f t="shared" ca="1" si="1329"/>
        <v>-2.7073566487133272E-4</v>
      </c>
      <c r="HO495" s="223">
        <f t="shared" ca="1" si="1330"/>
        <v>2.9196192431050615E-4</v>
      </c>
      <c r="HP495" s="223">
        <f t="shared" ca="1" si="1331"/>
        <v>-3.0686808979280532E-4</v>
      </c>
      <c r="HQ495" s="223">
        <f t="shared" ca="1" si="1332"/>
        <v>3.1513148785110838E-4</v>
      </c>
      <c r="HR495" s="223">
        <f t="shared" ca="1" si="1333"/>
        <v>-3.1657324087233164E-4</v>
      </c>
      <c r="HS495" s="223">
        <f t="shared" ca="1" si="1334"/>
        <v>3.1116213925755603E-4</v>
      </c>
      <c r="HT495" s="223">
        <f t="shared" ca="1" si="1335"/>
        <v>-2.990153170155994E-4</v>
      </c>
      <c r="HU495" s="223">
        <f t="shared" ca="1" si="1336"/>
        <v>2.8039571616545242E-4</v>
      </c>
      <c r="HV495" s="223">
        <f t="shared" ca="1" si="1337"/>
        <v>-2.5570639483563768E-4</v>
      </c>
      <c r="HW495" s="223">
        <f t="shared" ca="1" si="1338"/>
        <v>2.2548180227290878E-4</v>
      </c>
      <c r="HX495" s="223">
        <f t="shared" ca="1" si="1339"/>
        <v>-1.9037620963015459E-4</v>
      </c>
      <c r="HY495" s="223">
        <f t="shared" ca="1" si="1340"/>
        <v>1.511495469716523E-4</v>
      </c>
      <c r="HZ495" s="223">
        <f t="shared" ca="1" si="1341"/>
        <v>-1.0865095308219988E-4</v>
      </c>
      <c r="IA495" s="223">
        <f t="shared" ca="1" si="1342"/>
        <v>6.3800394176743796E-5</v>
      </c>
      <c r="IB495" s="223">
        <f t="shared" ca="1" si="1343"/>
        <v>-1.7568749410022108E-5</v>
      </c>
      <c r="IC495" s="223">
        <f t="shared" ca="1" si="1344"/>
        <v>-2.9043205725005471E-5</v>
      </c>
      <c r="ID495" s="223">
        <f t="shared" ca="1" si="1345"/>
        <v>7.502646316452237E-5</v>
      </c>
      <c r="IE495" s="223">
        <f t="shared" ca="1" si="1346"/>
        <v>7.1421549148420834E-5</v>
      </c>
      <c r="IF495" s="223">
        <f t="shared" ca="1" si="1347"/>
        <v>1.6116044710894067E-4</v>
      </c>
      <c r="IG495" s="223">
        <f t="shared" ca="1" si="1348"/>
        <v>-1.9944663298003838E-4</v>
      </c>
      <c r="IH495" s="223">
        <f t="shared" ca="1" si="1349"/>
        <v>2.3341540156187154E-4</v>
      </c>
      <c r="II495" s="223">
        <f t="shared" ca="1" si="1350"/>
        <v>-2.6233143159796324E-4</v>
      </c>
      <c r="IJ495" s="223">
        <f t="shared" ca="1" si="1351"/>
        <v>2.855687783624062E-4</v>
      </c>
      <c r="IK495" s="223">
        <f t="shared" ca="1" si="1352"/>
        <v>-3.0262442347290077E-4</v>
      </c>
      <c r="IL495" s="223">
        <f t="shared" ca="1" si="1353"/>
        <v>3.1312916371965729E-4</v>
      </c>
      <c r="IM495" s="223">
        <f t="shared" ca="1" si="1354"/>
        <v>-3.1685560319989292E-4</v>
      </c>
      <c r="IN495" s="223">
        <f t="shared" ca="1" si="1355"/>
        <v>3.1372307575245608E-4</v>
      </c>
      <c r="IO495" s="223">
        <f t="shared" ca="1" si="1356"/>
        <v>-3.0379939113657148E-4</v>
      </c>
      <c r="IP495" s="223">
        <f t="shared" ca="1" si="1357"/>
        <v>2.8729936715532917E-4</v>
      </c>
      <c r="IQ495" s="223">
        <f t="shared" ca="1" si="1358"/>
        <v>-2.6458017949903829E-4</v>
      </c>
      <c r="IR495" s="223">
        <f t="shared" ca="1" si="1359"/>
        <v>2.361336299701006E-4</v>
      </c>
      <c r="IS495" s="223">
        <f t="shared" ca="1" si="1360"/>
        <v>-2.0257550045924163E-4</v>
      </c>
      <c r="IT495" s="223">
        <f t="shared" ca="1" si="1361"/>
        <v>1.6463222312718381E-4</v>
      </c>
      <c r="IU495" s="223">
        <f t="shared" ca="1" si="1362"/>
        <v>-1.2312515534210791E-4</v>
      </c>
      <c r="IV495" s="223">
        <f t="shared" ca="1" si="1363"/>
        <v>7.895279977320346E-5</v>
      </c>
      <c r="IW495" s="223">
        <f t="shared" ca="1" si="1364"/>
        <v>-3.307135452110374E-5</v>
      </c>
      <c r="IX495" s="223">
        <f t="shared" ca="1" si="1365"/>
        <v>-1.3525985683216516E-5</v>
      </c>
      <c r="IY495" s="223">
        <f t="shared" ca="1" si="1366"/>
        <v>5.9830529145019212E-5</v>
      </c>
      <c r="IZ495" s="223">
        <f t="shared" ca="1" si="1367"/>
        <v>-1.0483992233485034E-4</v>
      </c>
      <c r="JA495" s="223">
        <f t="shared" ca="1" si="1368"/>
        <v>1.4757984781527803E-4</v>
      </c>
      <c r="JB495" s="223">
        <f t="shared" ca="1" si="1369"/>
        <v>-1.8712511527125116E-4</v>
      </c>
    </row>
    <row r="496" spans="2:262">
      <c r="B496" s="230">
        <v>135</v>
      </c>
      <c r="C496" s="229">
        <f t="shared" si="1370"/>
        <v>2.6367187500000019E-3</v>
      </c>
      <c r="D496" s="226">
        <f t="shared" ca="1" si="1113"/>
        <v>57.922664295617679</v>
      </c>
      <c r="E496" s="225">
        <f ca="1">EK361</f>
        <v>-0.17733570438232166</v>
      </c>
      <c r="F496" s="224">
        <v>135</v>
      </c>
      <c r="G496" s="223">
        <f t="shared" ca="1" si="1114"/>
        <v>1.378188475838497E-4</v>
      </c>
      <c r="H496" s="223">
        <f t="shared" ca="1" si="1115"/>
        <v>-1.6713248163491675E-4</v>
      </c>
      <c r="I496" s="223">
        <f t="shared" ca="1" si="1116"/>
        <v>1.9152494735987782E-4</v>
      </c>
      <c r="J496" s="223">
        <f t="shared" ca="1" si="1117"/>
        <v>-2.1027801555189641E-4</v>
      </c>
      <c r="K496" s="223">
        <f t="shared" ca="1" si="1118"/>
        <v>2.2283950745851728E-4</v>
      </c>
      <c r="L496" s="223">
        <f t="shared" ca="1" si="1119"/>
        <v>-2.2883955352778534E-4</v>
      </c>
      <c r="M496" s="223">
        <f t="shared" ca="1" si="1120"/>
        <v>2.2810148411187125E-4</v>
      </c>
      <c r="N496" s="223">
        <f t="shared" ca="1" si="1121"/>
        <v>-2.2064703145454066E-4</v>
      </c>
      <c r="O496" s="223">
        <f t="shared" ca="1" si="1122"/>
        <v>2.0669568979142557E-4</v>
      </c>
      <c r="P496" s="223">
        <f t="shared" ca="1" si="1123"/>
        <v>-1.8665825240476327E-4</v>
      </c>
      <c r="Q496" s="223">
        <f t="shared" ca="1" si="1124"/>
        <v>1.6112471593218421E-4</v>
      </c>
      <c r="R496" s="223">
        <f t="shared" ca="1" si="1125"/>
        <v>-1.3084690808373738E-4</v>
      </c>
      <c r="S496" s="223">
        <f t="shared" ca="1" si="1126"/>
        <v>9.671635028907032E-5</v>
      </c>
      <c r="T496" s="223">
        <f t="shared" ca="1" si="1127"/>
        <v>-5.9738007102819014E-5</v>
      </c>
      <c r="U496" s="223">
        <f t="shared" ca="1" si="1128"/>
        <v>2.1000695309488353E-5</v>
      </c>
      <c r="V496" s="223">
        <f t="shared" ca="1" si="1129"/>
        <v>1.8354975976696617E-5</v>
      </c>
      <c r="W496" s="223">
        <f t="shared" ca="1" si="1130"/>
        <v>-5.7170190222338976E-5</v>
      </c>
      <c r="X496" s="223">
        <f t="shared" ca="1" si="1131"/>
        <v>9.4302044497690261E-5</v>
      </c>
      <c r="Y496" s="223">
        <f t="shared" ca="1" si="1132"/>
        <v>-1.2865720192794359E-4</v>
      </c>
      <c r="Z496" s="223">
        <f t="shared" ca="1" si="1133"/>
        <v>1.5922408468615297E-4</v>
      </c>
      <c r="AA496" s="223">
        <f t="shared" ca="1" si="1134"/>
        <v>-1.8510265961427859E-4</v>
      </c>
      <c r="AB496" s="223">
        <f t="shared" ca="1" si="1135"/>
        <v>2.0553093944320329E-4</v>
      </c>
      <c r="AC496" s="223">
        <f t="shared" ca="1" si="1136"/>
        <v>-2.1990741929088999E-4</v>
      </c>
      <c r="AD496" s="223">
        <f t="shared" ca="1" si="1137"/>
        <v>2.2780878780232476E-4</v>
      </c>
      <c r="AE496" s="223">
        <f t="shared" ca="1" si="1138"/>
        <v>-2.290023914318246E-4</v>
      </c>
      <c r="AF496" s="223">
        <f t="shared" ca="1" si="1139"/>
        <v>2.2345308486043067E-4</v>
      </c>
      <c r="AG496" s="223">
        <f t="shared" ca="1" si="1140"/>
        <v>-2.1132426583981697E-4</v>
      </c>
      <c r="AH496" s="223">
        <f t="shared" ca="1" si="1141"/>
        <v>1.9297306399202802E-4</v>
      </c>
      <c r="AI496" s="223">
        <f t="shared" ca="1" si="1142"/>
        <v>-1.6893982522945259E-4</v>
      </c>
      <c r="AJ496" s="223">
        <f t="shared" ca="1" si="1143"/>
        <v>1.399322014233238E-4</v>
      </c>
      <c r="AK496" s="223">
        <f t="shared" ca="1" si="1144"/>
        <v>-1.0680431379587869E-4</v>
      </c>
      <c r="AL496" s="223">
        <f t="shared" ca="1" si="1145"/>
        <v>7.0531603564223102E-5</v>
      </c>
      <c r="AM496" s="223">
        <f t="shared" ca="1" si="1146"/>
        <v>-3.2182110351459861E-5</v>
      </c>
      <c r="AN496" s="223">
        <f t="shared" ca="1" si="1147"/>
        <v>-7.1149759358520839E-6</v>
      </c>
      <c r="AO496" s="223">
        <f t="shared" ca="1" si="1148"/>
        <v>4.6202563782917421E-5</v>
      </c>
      <c r="AP496" s="223">
        <f t="shared" ca="1" si="1149"/>
        <v>-8.3929730296866182E-5</v>
      </c>
      <c r="AQ496" s="223">
        <f t="shared" ca="1" si="1150"/>
        <v>1.191856098035516E-4</v>
      </c>
      <c r="AR496" s="223">
        <f t="shared" ca="1" si="1151"/>
        <v>-1.5093210297099975E-4</v>
      </c>
      <c r="AS496" s="223">
        <f t="shared" ca="1" si="1152"/>
        <v>1.7823444334858906E-4</v>
      </c>
      <c r="AT496" s="223">
        <f t="shared" ca="1" si="1153"/>
        <v>-2.0028872129900698E-4</v>
      </c>
      <c r="AU496" s="223">
        <f t="shared" ca="1" si="1154"/>
        <v>2.1644555488857623E-4</v>
      </c>
      <c r="AV496" s="223">
        <f t="shared" ca="1" si="1155"/>
        <v>-2.2622921075335541E-4</v>
      </c>
      <c r="AW496" s="223">
        <f t="shared" ca="1" si="1156"/>
        <v>2.2935161193257821E-4</v>
      </c>
      <c r="AX496" s="223">
        <f t="shared" ca="1" si="1157"/>
        <v>-2.2572082021271318E-4</v>
      </c>
      <c r="AY496" s="223">
        <f t="shared" ca="1" si="1158"/>
        <v>2.1544374322198033E-4</v>
      </c>
      <c r="AZ496" s="223">
        <f t="shared" ca="1" si="1159"/>
        <v>-1.9882298656569093E-4</v>
      </c>
      <c r="BA496" s="223">
        <f t="shared" ca="1" si="1160"/>
        <v>1.7634794369036433E-4</v>
      </c>
      <c r="BB496" s="223">
        <f t="shared" ca="1" si="1161"/>
        <v>-1.4868038583306937E-4</v>
      </c>
      <c r="BC496" s="223">
        <f t="shared" ca="1" si="1162"/>
        <v>1.1663497635580543E-4</v>
      </c>
      <c r="BD496" s="223">
        <f t="shared" ca="1" si="1163"/>
        <v>-8.1155283214800615E-5</v>
      </c>
      <c r="BE496" s="223">
        <f t="shared" ca="1" si="1164"/>
        <v>4.3285995870771484E-5</v>
      </c>
      <c r="BF496" s="223">
        <f t="shared" ca="1" si="1165"/>
        <v>-4.1421647052218482E-6</v>
      </c>
      <c r="BG496" s="223">
        <f t="shared" ca="1" si="1166"/>
        <v>-3.5123631320476157E-5</v>
      </c>
      <c r="BH496" s="223">
        <f t="shared" ca="1" si="1167"/>
        <v>7.3355222024382323E-5</v>
      </c>
      <c r="BI496" s="223">
        <f t="shared" ca="1" si="1168"/>
        <v>-1.0942688910571911E-4</v>
      </c>
      <c r="BJ496" s="223">
        <f t="shared" ca="1" si="1169"/>
        <v>1.42276512599696E-4</v>
      </c>
      <c r="BK496" s="223">
        <f t="shared" ca="1" si="1170"/>
        <v>-1.7093684469737919E-4</v>
      </c>
      <c r="BL496" s="223">
        <f t="shared" ca="1" si="1171"/>
        <v>1.9456399008198458E-4</v>
      </c>
      <c r="BM496" s="223">
        <f t="shared" ca="1" si="1172"/>
        <v>-2.1246225418614312E-4</v>
      </c>
      <c r="BN496" s="223">
        <f t="shared" ca="1" si="1173"/>
        <v>2.2410462772034205E-4</v>
      </c>
      <c r="BO496" s="223">
        <f t="shared" ca="1" si="1174"/>
        <v>-2.291483043113574E-4</v>
      </c>
      <c r="BP496" s="223">
        <f t="shared" ca="1" si="1175"/>
        <v>2.274447743382934E-4</v>
      </c>
      <c r="BQ496" s="223">
        <f t="shared" ca="1" si="1176"/>
        <v>-2.1904419775607979E-4</v>
      </c>
      <c r="BR496" s="223">
        <f t="shared" ca="1" si="1177"/>
        <v>2.041939271498818E-4</v>
      </c>
      <c r="BS496" s="223">
        <f t="shared" ca="1" si="1178"/>
        <v>-1.8333122450867018E-4</v>
      </c>
      <c r="BT496" s="223">
        <f t="shared" ca="1" si="1179"/>
        <v>1.5707038617047915E-4</v>
      </c>
      <c r="BU496" s="223">
        <f t="shared" ca="1" si="1180"/>
        <v>-1.2618465504166522E-4</v>
      </c>
      <c r="BV496" s="223">
        <f t="shared" ca="1" si="1181"/>
        <v>9.1583452679753376E-5</v>
      </c>
      <c r="BW496" s="223">
        <f t="shared" ca="1" si="1182"/>
        <v>-5.4285601634628184E-5</v>
      </c>
      <c r="BX496" s="223">
        <f t="shared" ca="1" si="1183"/>
        <v>1.5389326508710122E-5</v>
      </c>
      <c r="BY496" s="223">
        <f t="shared" ca="1" si="1184"/>
        <v>2.3960082953723529E-5</v>
      </c>
      <c r="BZ496" s="223">
        <f t="shared" ca="1" si="1185"/>
        <v>-6.2603994596880031E-5</v>
      </c>
      <c r="CA496" s="223">
        <f t="shared" ca="1" si="1186"/>
        <v>9.9404549447364545E-5</v>
      </c>
      <c r="CB496" s="223">
        <f t="shared" ca="1" si="1187"/>
        <v>-1.3327816564758877E-4</v>
      </c>
      <c r="CC496" s="223">
        <f t="shared" ca="1" si="1188"/>
        <v>1.6322744421499842E-4</v>
      </c>
      <c r="CD496" s="223">
        <f t="shared" ca="1" si="1189"/>
        <v>-1.8837053717105844E-4</v>
      </c>
      <c r="CE496" s="223">
        <f t="shared" ca="1" si="1190"/>
        <v>2.079671133038798E-4</v>
      </c>
      <c r="CF496" s="223">
        <f t="shared" ca="1" si="1191"/>
        <v>-2.2144015700990307E-4</v>
      </c>
      <c r="CG496" s="223">
        <f t="shared" ca="1" si="1192"/>
        <v>2.2839295835402928E-4</v>
      </c>
      <c r="CH496" s="223">
        <f t="shared" ca="1" si="1193"/>
        <v>-2.2862079408068471E-4</v>
      </c>
      <c r="CI496" s="223">
        <f t="shared" ca="1" si="1194"/>
        <v>2.2211695563178054E-4</v>
      </c>
      <c r="CJ496" s="223">
        <f t="shared" ca="1" si="1195"/>
        <v>-2.0907294667829002E-4</v>
      </c>
      <c r="CK496" s="223">
        <f t="shared" ca="1" si="1196"/>
        <v>1.8987284434921208E-4</v>
      </c>
      <c r="CL496" s="223">
        <f t="shared" ca="1" si="1197"/>
        <v>-1.6508199018985855E-4</v>
      </c>
      <c r="CM496" s="223">
        <f t="shared" ca="1" si="1198"/>
        <v>1.3543034384106469E-4</v>
      </c>
      <c r="CN496" s="223">
        <f t="shared" ca="1" si="1199"/>
        <v>-1.0179098958543749E-4</v>
      </c>
      <c r="CO496" s="223">
        <f t="shared" ca="1" si="1200"/>
        <v>6.515442862928981E-5</v>
      </c>
      <c r="CP496" s="223">
        <f t="shared" ca="1" si="1201"/>
        <v>-2.659941407669308E-5</v>
      </c>
      <c r="CQ496" s="223">
        <f t="shared" ca="1" si="1202"/>
        <v>-1.2738812648466991E-5</v>
      </c>
      <c r="CR496" s="223">
        <f t="shared" ca="1" si="1203"/>
        <v>5.1701948662937816E-5</v>
      </c>
      <c r="CS496" s="223">
        <f t="shared" ca="1" si="1204"/>
        <v>-8.9142735522586977E-5</v>
      </c>
      <c r="CT496" s="223">
        <f t="shared" ca="1" si="1205"/>
        <v>1.2395873992065323E-4</v>
      </c>
      <c r="CU496" s="223">
        <f t="shared" ca="1" si="1206"/>
        <v>-1.5512481452246361E-4</v>
      </c>
      <c r="CV496" s="223">
        <f t="shared" ca="1" si="1207"/>
        <v>1.8172328313677662E-4</v>
      </c>
      <c r="CW496" s="223">
        <f t="shared" ca="1" si="1208"/>
        <v>-2.0297096142989947E-4</v>
      </c>
      <c r="CX496" s="223">
        <f t="shared" ca="1" si="1209"/>
        <v>2.1824221756535999E-4</v>
      </c>
      <c r="CY496" s="223">
        <f t="shared" ca="1" si="1210"/>
        <v>-2.2708739375516563E-4</v>
      </c>
      <c r="CZ496" s="223">
        <f t="shared" ca="1" si="1211"/>
        <v>2.2924604630531804E-4</v>
      </c>
      <c r="DA496" s="223">
        <f t="shared" ca="1" si="1212"/>
        <v>-2.2465461430621193E-4</v>
      </c>
      <c r="DB496" s="223">
        <f t="shared" ca="1" si="1213"/>
        <v>2.134482911655257E-4</v>
      </c>
      <c r="DC496" s="223">
        <f t="shared" ca="1" si="1214"/>
        <v>-1.9595704387682345E-4</v>
      </c>
      <c r="DD496" s="223">
        <f t="shared" ca="1" si="1215"/>
        <v>1.7269589723540061E-4</v>
      </c>
      <c r="DE496" s="223">
        <f t="shared" ca="1" si="1216"/>
        <v>-1.4434976907985375E-4</v>
      </c>
      <c r="DF496" s="223">
        <f t="shared" ca="1" si="1217"/>
        <v>1.117533030813725E-4</v>
      </c>
      <c r="DG496" s="223">
        <f t="shared" ca="1" si="1218"/>
        <v>-7.5866292898529535E-5</v>
      </c>
      <c r="DH496" s="223">
        <f t="shared" ca="1" si="1219"/>
        <v>3.7745421326331759E-5</v>
      </c>
      <c r="DI496" s="223">
        <f t="shared" ca="1" si="1220"/>
        <v>1.4868534277716274E-6</v>
      </c>
      <c r="DJ496" s="223">
        <f t="shared" ca="1" si="1221"/>
        <v>-4.0675348206104398E-5</v>
      </c>
      <c r="DK496" s="223">
        <f t="shared" ca="1" si="1222"/>
        <v>7.8666168939948045E-5</v>
      </c>
      <c r="DL496" s="223">
        <f t="shared" ca="1" si="1223"/>
        <v>-1.1434068673174012E-4</v>
      </c>
      <c r="DM496" s="223">
        <f t="shared" ca="1" si="1224"/>
        <v>1.4664847556441503E-4</v>
      </c>
      <c r="DN496" s="223">
        <f t="shared" ca="1" si="1225"/>
        <v>-1.7463824179633845E-4</v>
      </c>
      <c r="DO496" s="223">
        <f t="shared" ca="1" si="1226"/>
        <v>1.9748583473167775E-4</v>
      </c>
      <c r="DP496" s="223">
        <f t="shared" ca="1" si="1227"/>
        <v>-2.1451851350294112E-4</v>
      </c>
      <c r="DQ496" s="223">
        <f t="shared" ca="1" si="1228"/>
        <v>2.2523475573423896E-4</v>
      </c>
      <c r="DR496" s="223">
        <f t="shared" ca="1" si="1229"/>
        <v>-2.293190247248197E-4</v>
      </c>
      <c r="DS496" s="223">
        <f t="shared" ca="1" si="1230"/>
        <v>2.2665106033736246E-4</v>
      </c>
      <c r="DT496" s="223">
        <f t="shared" ca="1" si="1231"/>
        <v>-2.1730942002348114E-4</v>
      </c>
      <c r="DU496" s="223">
        <f t="shared" ca="1" si="1232"/>
        <v>2.0156916572192543E-4</v>
      </c>
      <c r="DV496" s="223">
        <f t="shared" ca="1" si="1233"/>
        <v>-1.7989376473812827E-4</v>
      </c>
      <c r="DW496" s="223">
        <f t="shared" ca="1" si="1234"/>
        <v>1.5292144308138279E-4</v>
      </c>
      <c r="DX496" s="223">
        <f t="shared" ca="1" si="1235"/>
        <v>-1.2144639308175106E-4</v>
      </c>
      <c r="DY496" s="223">
        <f t="shared" ca="1" si="1236"/>
        <v>8.6395388623074126E-5</v>
      </c>
      <c r="DZ496" s="223">
        <f t="shared" ca="1" si="1237"/>
        <v>-4.8800496549874074E-5</v>
      </c>
      <c r="EA496" s="223">
        <f t="shared" ca="1" si="1238"/>
        <v>9.7686877530772453E-6</v>
      </c>
      <c r="EB496" s="223">
        <f t="shared" ca="1" si="1239"/>
        <v>2.9550757272702702E-5</v>
      </c>
      <c r="EC496" s="223">
        <f t="shared" ca="1" si="1240"/>
        <v>-6.8000088665990077E-5</v>
      </c>
      <c r="ED496" s="223">
        <f t="shared" ca="1" si="1241"/>
        <v>1.0444717681342879E-4</v>
      </c>
      <c r="EE496" s="223">
        <f t="shared" ca="1" si="1242"/>
        <v>-1.378188475838422E-4</v>
      </c>
      <c r="EF496" s="223">
        <f t="shared" ca="1" si="1243"/>
        <v>1.6713248163490927E-4</v>
      </c>
      <c r="EG496" s="223">
        <f t="shared" ca="1" si="1244"/>
        <v>-1.9152494735987104E-4</v>
      </c>
      <c r="EH496" s="223">
        <f t="shared" ca="1" si="1245"/>
        <v>2.1027801555189082E-4</v>
      </c>
      <c r="EI496" s="223">
        <f t="shared" ca="1" si="1246"/>
        <v>-2.2283950745851679E-4</v>
      </c>
      <c r="EJ496" s="223">
        <f t="shared" ca="1" si="1247"/>
        <v>2.288395535277851E-4</v>
      </c>
      <c r="EK496" s="223">
        <f t="shared" ca="1" si="1248"/>
        <v>-2.2810148411187177E-4</v>
      </c>
      <c r="EL496" s="223">
        <f t="shared" ca="1" si="1249"/>
        <v>2.2064703145454261E-4</v>
      </c>
      <c r="EM496" s="223">
        <f t="shared" ca="1" si="1250"/>
        <v>-2.0669568979142934E-4</v>
      </c>
      <c r="EN496" s="223">
        <f t="shared" ca="1" si="1251"/>
        <v>1.8665825240476877E-4</v>
      </c>
      <c r="EO496" s="223">
        <f t="shared" ca="1" si="1252"/>
        <v>-1.6112471593219212E-4</v>
      </c>
      <c r="EP496" s="223">
        <f t="shared" ca="1" si="1253"/>
        <v>1.3084690808374785E-4</v>
      </c>
      <c r="EQ496" s="223">
        <f t="shared" ca="1" si="1254"/>
        <v>-9.6716350289071567E-5</v>
      </c>
      <c r="ER496" s="223">
        <f t="shared" ca="1" si="1255"/>
        <v>5.9738007102821887E-5</v>
      </c>
      <c r="ES496" s="223">
        <f t="shared" ca="1" si="1256"/>
        <v>-2.1000695309492947E-5</v>
      </c>
      <c r="ET496" s="223">
        <f t="shared" ca="1" si="1257"/>
        <v>-1.8354975976690409E-5</v>
      </c>
      <c r="EU496" s="223">
        <f t="shared" ca="1" si="1258"/>
        <v>5.7170190222331345E-5</v>
      </c>
      <c r="EV496" s="223">
        <f t="shared" ca="1" si="1259"/>
        <v>-9.4302044497681601E-5</v>
      </c>
      <c r="EW496" s="223">
        <f t="shared" ca="1" si="1260"/>
        <v>1.286572019279344E-4</v>
      </c>
      <c r="EX496" s="223">
        <f t="shared" ca="1" si="1261"/>
        <v>-1.5922408468614497E-4</v>
      </c>
      <c r="EY496" s="223">
        <f t="shared" ca="1" si="1262"/>
        <v>1.8510265961427008E-4</v>
      </c>
      <c r="EZ496" s="223">
        <f t="shared" ca="1" si="1263"/>
        <v>-2.0553093944320269E-4</v>
      </c>
      <c r="FA496" s="223">
        <f t="shared" ca="1" si="1264"/>
        <v>2.1990741929088872E-4</v>
      </c>
      <c r="FB496" s="223">
        <f t="shared" ca="1" si="1265"/>
        <v>-2.2780878780232421E-4</v>
      </c>
      <c r="FC496" s="223">
        <f t="shared" ca="1" si="1266"/>
        <v>2.2900239143182506E-4</v>
      </c>
      <c r="FD496" s="223">
        <f t="shared" ca="1" si="1267"/>
        <v>-2.2345308486043246E-4</v>
      </c>
      <c r="FE496" s="223">
        <f t="shared" ca="1" si="1268"/>
        <v>2.1132426583981621E-4</v>
      </c>
      <c r="FF496" s="223">
        <f t="shared" ca="1" si="1269"/>
        <v>-1.9297306399203404E-4</v>
      </c>
      <c r="FG496" s="223">
        <f t="shared" ca="1" si="1270"/>
        <v>1.6893982522945349E-4</v>
      </c>
      <c r="FH496" s="223">
        <f t="shared" ca="1" si="1271"/>
        <v>-1.3993220142333521E-4</v>
      </c>
      <c r="FI496" s="223">
        <f t="shared" ca="1" si="1272"/>
        <v>1.0680431379588279E-4</v>
      </c>
      <c r="FJ496" s="223">
        <f t="shared" ca="1" si="1273"/>
        <v>-7.0531603564239894E-5</v>
      </c>
      <c r="FK496" s="223">
        <f t="shared" ca="1" si="1274"/>
        <v>3.2182110351464428E-5</v>
      </c>
      <c r="FL496" s="223">
        <f t="shared" ca="1" si="1275"/>
        <v>7.1149759358311859E-6</v>
      </c>
      <c r="FM496" s="223">
        <f t="shared" ca="1" si="1276"/>
        <v>-4.6202563782909703E-5</v>
      </c>
      <c r="FN496" s="223">
        <f t="shared" ca="1" si="1277"/>
        <v>8.3929730296867957E-5</v>
      </c>
      <c r="FO496" s="223">
        <f t="shared" ca="1" si="1278"/>
        <v>-1.1918560980354209E-4</v>
      </c>
      <c r="FP496" s="223">
        <f t="shared" ca="1" si="1279"/>
        <v>1.5093210297099872E-4</v>
      </c>
      <c r="FQ496" s="223">
        <f t="shared" ca="1" si="1280"/>
        <v>-1.7823444334858E-4</v>
      </c>
      <c r="FR496" s="223">
        <f t="shared" ca="1" si="1281"/>
        <v>2.0028872129900633E-4</v>
      </c>
      <c r="FS496" s="223">
        <f t="shared" ca="1" si="1282"/>
        <v>-2.1644555488856929E-4</v>
      </c>
      <c r="FT496" s="223">
        <f t="shared" ca="1" si="1283"/>
        <v>2.262292107533541E-4</v>
      </c>
      <c r="FU496" s="223">
        <f t="shared" ca="1" si="1284"/>
        <v>-2.2935161193257818E-4</v>
      </c>
      <c r="FV496" s="223">
        <f t="shared" ca="1" si="1285"/>
        <v>2.2572082021271459E-4</v>
      </c>
      <c r="FW496" s="223">
        <f t="shared" ca="1" si="1286"/>
        <v>-2.1544374322198082E-4</v>
      </c>
      <c r="FX496" s="223">
        <f t="shared" ca="1" si="1287"/>
        <v>1.9882298656569809E-4</v>
      </c>
      <c r="FY496" s="223">
        <f t="shared" ca="1" si="1288"/>
        <v>-1.7634794369036517E-4</v>
      </c>
      <c r="FZ496" s="223">
        <f t="shared" ca="1" si="1289"/>
        <v>1.4868038583308029E-4</v>
      </c>
      <c r="GA496" s="223">
        <f t="shared" ca="1" si="1290"/>
        <v>-1.166349763558066E-4</v>
      </c>
      <c r="GB496" s="223">
        <f t="shared" ca="1" si="1291"/>
        <v>8.1155283214820172E-5</v>
      </c>
      <c r="GC496" s="223">
        <f t="shared" ca="1" si="1292"/>
        <v>-4.3285995870779196E-5</v>
      </c>
      <c r="GD496" s="223">
        <f t="shared" ca="1" si="1293"/>
        <v>4.1421647052166847E-6</v>
      </c>
      <c r="GE496" s="223">
        <f t="shared" ca="1" si="1294"/>
        <v>3.5123631320468378E-5</v>
      </c>
      <c r="GF496" s="223">
        <f t="shared" ca="1" si="1295"/>
        <v>-7.3355222024381063E-5</v>
      </c>
      <c r="GG496" s="223">
        <f t="shared" ca="1" si="1296"/>
        <v>1.0942688910570646E-4</v>
      </c>
      <c r="GH496" s="223">
        <f t="shared" ca="1" si="1297"/>
        <v>-1.4227651259969494E-4</v>
      </c>
      <c r="GI496" s="223">
        <f t="shared" ca="1" si="1298"/>
        <v>1.7093684469736959E-4</v>
      </c>
      <c r="GJ496" s="223">
        <f t="shared" ca="1" si="1299"/>
        <v>-1.945639900819804E-4</v>
      </c>
      <c r="GK496" s="223">
        <f t="shared" ca="1" si="1300"/>
        <v>2.1246225418613526E-4</v>
      </c>
      <c r="GL496" s="223">
        <f t="shared" ca="1" si="1301"/>
        <v>-2.2410462772034037E-4</v>
      </c>
      <c r="GM496" s="223">
        <f t="shared" ca="1" si="1302"/>
        <v>2.2914830431135762E-4</v>
      </c>
      <c r="GN496" s="223">
        <f t="shared" ca="1" si="1303"/>
        <v>-2.2744477433829524E-4</v>
      </c>
      <c r="GO496" s="223">
        <f t="shared" ca="1" si="1304"/>
        <v>2.190441977560802E-4</v>
      </c>
      <c r="GP496" s="223">
        <f t="shared" ca="1" si="1305"/>
        <v>-2.0419392714988836E-4</v>
      </c>
      <c r="GQ496" s="223">
        <f t="shared" ca="1" si="1306"/>
        <v>1.83331224508671E-4</v>
      </c>
      <c r="GR496" s="223">
        <f t="shared" ca="1" si="1307"/>
        <v>-1.5707038617048961E-4</v>
      </c>
      <c r="GS496" s="223">
        <f t="shared" ca="1" si="1308"/>
        <v>1.2618465504167178E-4</v>
      </c>
      <c r="GT496" s="223">
        <f t="shared" ca="1" si="1309"/>
        <v>-9.1583452679772567E-5</v>
      </c>
      <c r="GU496" s="223">
        <f t="shared" ca="1" si="1310"/>
        <v>5.4285601634635814E-5</v>
      </c>
      <c r="GV496" s="223">
        <f t="shared" ca="1" si="1311"/>
        <v>-1.5389326508704972E-5</v>
      </c>
      <c r="GW496" s="223">
        <f t="shared" ca="1" si="1312"/>
        <v>-2.3960082953709204E-5</v>
      </c>
      <c r="GX496" s="223">
        <f t="shared" ca="1" si="1313"/>
        <v>6.260399459687873E-5</v>
      </c>
      <c r="GY496" s="223">
        <f t="shared" ca="1" si="1314"/>
        <v>-9.9404549447351589E-5</v>
      </c>
      <c r="GZ496" s="223">
        <f t="shared" ca="1" si="1315"/>
        <v>1.3327816564758768E-4</v>
      </c>
      <c r="HA496" s="223">
        <f t="shared" ca="1" si="1316"/>
        <v>-1.6322744421498373E-4</v>
      </c>
      <c r="HB496" s="223">
        <f t="shared" ca="1" si="1317"/>
        <v>1.8837053717105394E-4</v>
      </c>
      <c r="HC496" s="223">
        <f t="shared" ca="1" si="1318"/>
        <v>-2.0796711330388199E-4</v>
      </c>
      <c r="HD496" s="223">
        <f t="shared" ca="1" si="1319"/>
        <v>2.2144015700990106E-4</v>
      </c>
      <c r="HE496" s="223">
        <f t="shared" ca="1" si="1320"/>
        <v>-2.2839295835402979E-4</v>
      </c>
      <c r="HF496" s="223">
        <f t="shared" ca="1" si="1321"/>
        <v>2.2862079408068534E-4</v>
      </c>
      <c r="HG496" s="223">
        <f t="shared" ca="1" si="1322"/>
        <v>-2.2211695563177923E-4</v>
      </c>
      <c r="HH496" s="223">
        <f t="shared" ca="1" si="1323"/>
        <v>2.0907294667829864E-4</v>
      </c>
      <c r="HI496" s="223">
        <f t="shared" ca="1" si="1324"/>
        <v>-1.8987284434921647E-4</v>
      </c>
      <c r="HJ496" s="223">
        <f t="shared" ca="1" si="1325"/>
        <v>1.650819901898731E-4</v>
      </c>
      <c r="HK496" s="223">
        <f t="shared" ca="1" si="1326"/>
        <v>-1.3543034384107104E-4</v>
      </c>
      <c r="HL496" s="223">
        <f t="shared" ca="1" si="1327"/>
        <v>1.0179098958543287E-4</v>
      </c>
      <c r="HM496" s="223">
        <f t="shared" ca="1" si="1328"/>
        <v>-6.5154428629297359E-5</v>
      </c>
      <c r="HN496" s="223">
        <f t="shared" ca="1" si="1329"/>
        <v>2.6599414076687944E-5</v>
      </c>
      <c r="HO496" s="223">
        <f t="shared" ca="1" si="1330"/>
        <v>1.2738812648459158E-5</v>
      </c>
      <c r="HP496" s="223">
        <f t="shared" ca="1" si="1331"/>
        <v>-5.1701948662930138E-5</v>
      </c>
      <c r="HQ496" s="223">
        <f t="shared" ca="1" si="1332"/>
        <v>8.9142735522567692E-5</v>
      </c>
      <c r="HR496" s="223">
        <f t="shared" ca="1" si="1333"/>
        <v>-1.2395873992064661E-4</v>
      </c>
      <c r="HS496" s="223">
        <f t="shared" ca="1" si="1334"/>
        <v>1.5512481452244822E-4</v>
      </c>
      <c r="HT496" s="223">
        <f t="shared" ca="1" si="1335"/>
        <v>-1.8172328313677185E-4</v>
      </c>
      <c r="HU496" s="223">
        <f t="shared" ca="1" si="1336"/>
        <v>2.0297096142990191E-4</v>
      </c>
      <c r="HV496" s="223">
        <f t="shared" ca="1" si="1337"/>
        <v>-2.182422175653576E-4</v>
      </c>
      <c r="HW496" s="223">
        <f t="shared" ca="1" si="1338"/>
        <v>2.2708739375516633E-4</v>
      </c>
      <c r="HX496" s="223">
        <f t="shared" ca="1" si="1339"/>
        <v>-2.2924604630531828E-4</v>
      </c>
      <c r="HY496" s="223">
        <f t="shared" ca="1" si="1340"/>
        <v>2.246546143062135E-4</v>
      </c>
      <c r="HZ496" s="223">
        <f t="shared" ca="1" si="1341"/>
        <v>-2.1344829116553337E-4</v>
      </c>
      <c r="IA496" s="223">
        <f t="shared" ca="1" si="1342"/>
        <v>1.9595704387682754E-4</v>
      </c>
      <c r="IB496" s="223">
        <f t="shared" ca="1" si="1343"/>
        <v>-1.7269589723541436E-4</v>
      </c>
      <c r="IC496" s="223">
        <f t="shared" ca="1" si="1344"/>
        <v>1.4434976907985985E-4</v>
      </c>
      <c r="ID496" s="223">
        <f t="shared" ca="1" si="1345"/>
        <v>-1.1175330308136797E-4</v>
      </c>
      <c r="IE496" s="223">
        <f t="shared" ca="1" si="1346"/>
        <v>4.5555972694498697E-5</v>
      </c>
      <c r="IF496" s="223">
        <f t="shared" ca="1" si="1347"/>
        <v>-3.774542132632665E-5</v>
      </c>
      <c r="IG496" s="223">
        <f t="shared" ca="1" si="1348"/>
        <v>-1.4868534277507158E-6</v>
      </c>
      <c r="IH496" s="223">
        <f t="shared" ca="1" si="1349"/>
        <v>4.0675348206096653E-5</v>
      </c>
      <c r="II496" s="223">
        <f t="shared" ca="1" si="1350"/>
        <v>-7.8666168939928407E-5</v>
      </c>
      <c r="IJ496" s="223">
        <f t="shared" ca="1" si="1351"/>
        <v>1.1434068673173329E-4</v>
      </c>
      <c r="IK496" s="223">
        <f t="shared" ca="1" si="1352"/>
        <v>-1.4664847556441899E-4</v>
      </c>
      <c r="IL496" s="223">
        <f t="shared" ca="1" si="1353"/>
        <v>1.7463824179633333E-4</v>
      </c>
      <c r="IM496" s="223">
        <f t="shared" ca="1" si="1354"/>
        <v>-1.9748583473168038E-4</v>
      </c>
      <c r="IN496" s="223">
        <f t="shared" ca="1" si="1355"/>
        <v>2.1451851350293835E-4</v>
      </c>
      <c r="IO496" s="223">
        <f t="shared" ca="1" si="1356"/>
        <v>-2.2523475573423994E-4</v>
      </c>
      <c r="IP496" s="223">
        <f t="shared" ca="1" si="1357"/>
        <v>2.2931902472481932E-4</v>
      </c>
      <c r="IQ496" s="223">
        <f t="shared" ca="1" si="1358"/>
        <v>-2.2665106033736365E-4</v>
      </c>
      <c r="IR496" s="223">
        <f t="shared" ca="1" si="1359"/>
        <v>2.1730942002348781E-4</v>
      </c>
      <c r="IS496" s="223">
        <f t="shared" ca="1" si="1360"/>
        <v>-2.0156916572192917E-4</v>
      </c>
      <c r="IT496" s="223">
        <f t="shared" ca="1" si="1361"/>
        <v>1.7989376473812507E-4</v>
      </c>
      <c r="IU496" s="223">
        <f t="shared" ca="1" si="1362"/>
        <v>-1.5292144308138862E-4</v>
      </c>
      <c r="IV496" s="223">
        <f t="shared" ca="1" si="1363"/>
        <v>1.2144639308174669E-4</v>
      </c>
      <c r="IW496" s="223">
        <f t="shared" ca="1" si="1364"/>
        <v>-8.6395388623081431E-5</v>
      </c>
      <c r="IX496" s="223">
        <f t="shared" ca="1" si="1365"/>
        <v>4.8800496549881772E-5</v>
      </c>
      <c r="IY496" s="223">
        <f t="shared" ca="1" si="1366"/>
        <v>-9.7686877530981297E-6</v>
      </c>
      <c r="IZ496" s="223">
        <f t="shared" ca="1" si="1367"/>
        <v>-2.9550757272694909E-5</v>
      </c>
      <c r="JA496" s="223">
        <f t="shared" ca="1" si="1368"/>
        <v>6.8000088665970114E-5</v>
      </c>
      <c r="JB496" s="223">
        <f t="shared" ca="1" si="1369"/>
        <v>-1.0444717681342178E-4</v>
      </c>
    </row>
    <row r="497" spans="2:262">
      <c r="B497" s="230">
        <v>136</v>
      </c>
      <c r="C497" s="229">
        <f t="shared" si="1370"/>
        <v>2.6562500000000019E-3</v>
      </c>
      <c r="D497" s="226">
        <f t="shared" ca="1" si="1113"/>
        <v>57.927894780338406</v>
      </c>
      <c r="E497" s="225">
        <f ca="1">EL361</f>
        <v>-0.17210521966159723</v>
      </c>
      <c r="F497" s="224">
        <v>136</v>
      </c>
      <c r="G497" s="223">
        <f t="shared" ca="1" si="1114"/>
        <v>2.0522412881230484E-4</v>
      </c>
      <c r="H497" s="223">
        <f t="shared" ca="1" si="1115"/>
        <v>-2.2808796959296839E-4</v>
      </c>
      <c r="I497" s="223">
        <f t="shared" ca="1" si="1116"/>
        <v>2.4218651761538117E-4</v>
      </c>
      <c r="J497" s="223">
        <f t="shared" ca="1" si="1117"/>
        <v>-2.4697797358559859E-4</v>
      </c>
      <c r="K497" s="223">
        <f t="shared" ca="1" si="1118"/>
        <v>2.4227820453776483E-4</v>
      </c>
      <c r="L497" s="223">
        <f t="shared" ca="1" si="1119"/>
        <v>-2.2826781996072696E-4</v>
      </c>
      <c r="M497" s="223">
        <f t="shared" ca="1" si="1120"/>
        <v>2.0548523107666685E-4</v>
      </c>
      <c r="N497" s="223">
        <f t="shared" ca="1" si="1121"/>
        <v>-1.7480595999977566E-4</v>
      </c>
      <c r="O497" s="223">
        <f t="shared" ca="1" si="1122"/>
        <v>1.3740899391240493E-4</v>
      </c>
      <c r="P497" s="223">
        <f t="shared" ca="1" si="1123"/>
        <v>-9.4731477248832086E-5</v>
      </c>
      <c r="Q497" s="223">
        <f t="shared" ca="1" si="1124"/>
        <v>4.8413483040610317E-5</v>
      </c>
      <c r="R497" s="223">
        <f t="shared" ca="1" si="1125"/>
        <v>-2.3498582973191908E-7</v>
      </c>
      <c r="S497" s="223">
        <f t="shared" ca="1" si="1126"/>
        <v>-4.7952541754799812E-5</v>
      </c>
      <c r="T497" s="223">
        <f t="shared" ca="1" si="1127"/>
        <v>9.4297280051791499E-5</v>
      </c>
      <c r="U497" s="223">
        <f t="shared" ca="1" si="1128"/>
        <v>-1.3701822675891517E-4</v>
      </c>
      <c r="V497" s="223">
        <f t="shared" ca="1" si="1129"/>
        <v>1.7447363985240204E-4</v>
      </c>
      <c r="W497" s="223">
        <f t="shared" ca="1" si="1130"/>
        <v>-2.0522412881230544E-4</v>
      </c>
      <c r="X497" s="223">
        <f t="shared" ca="1" si="1131"/>
        <v>2.2808796959296836E-4</v>
      </c>
      <c r="Y497" s="223">
        <f t="shared" ca="1" si="1132"/>
        <v>-2.4218651761538125E-4</v>
      </c>
      <c r="Z497" s="223">
        <f t="shared" ca="1" si="1133"/>
        <v>2.4697797358559865E-4</v>
      </c>
      <c r="AA497" s="223">
        <f t="shared" ca="1" si="1134"/>
        <v>-2.4227820453776442E-4</v>
      </c>
      <c r="AB497" s="223">
        <f t="shared" ca="1" si="1135"/>
        <v>2.2826781996072685E-4</v>
      </c>
      <c r="AC497" s="223">
        <f t="shared" ca="1" si="1136"/>
        <v>-2.0548523107666712E-4</v>
      </c>
      <c r="AD497" s="223">
        <f t="shared" ca="1" si="1137"/>
        <v>1.7480595999977416E-4</v>
      </c>
      <c r="AE497" s="223">
        <f t="shared" ca="1" si="1138"/>
        <v>-1.3740899391240387E-4</v>
      </c>
      <c r="AF497" s="223">
        <f t="shared" ca="1" si="1139"/>
        <v>9.4731477248831774E-5</v>
      </c>
      <c r="AG497" s="223">
        <f t="shared" ca="1" si="1140"/>
        <v>-4.8413483040611686E-5</v>
      </c>
      <c r="AH497" s="223">
        <f t="shared" ca="1" si="1141"/>
        <v>2.3498582973156671E-7</v>
      </c>
      <c r="AI497" s="223">
        <f t="shared" ca="1" si="1142"/>
        <v>4.7952541754800164E-5</v>
      </c>
      <c r="AJ497" s="223">
        <f t="shared" ca="1" si="1143"/>
        <v>-9.4297280051790198E-5</v>
      </c>
      <c r="AK497" s="223">
        <f t="shared" ca="1" si="1144"/>
        <v>1.3701822675891694E-4</v>
      </c>
      <c r="AL497" s="223">
        <f t="shared" ca="1" si="1145"/>
        <v>-1.7447363985240231E-4</v>
      </c>
      <c r="AM497" s="223">
        <f t="shared" ca="1" si="1146"/>
        <v>2.0522412881230465E-4</v>
      </c>
      <c r="AN497" s="223">
        <f t="shared" ca="1" si="1147"/>
        <v>-2.2808796959296917E-4</v>
      </c>
      <c r="AO497" s="223">
        <f t="shared" ca="1" si="1148"/>
        <v>2.421865176153813E-4</v>
      </c>
      <c r="AP497" s="223">
        <f t="shared" ca="1" si="1149"/>
        <v>-2.4697797358559859E-4</v>
      </c>
      <c r="AQ497" s="223">
        <f t="shared" ca="1" si="1150"/>
        <v>2.4227820453776434E-4</v>
      </c>
      <c r="AR497" s="223">
        <f t="shared" ca="1" si="1151"/>
        <v>-2.2826781996072669E-4</v>
      </c>
      <c r="AS497" s="223">
        <f t="shared" ca="1" si="1152"/>
        <v>2.0548523107666495E-4</v>
      </c>
      <c r="AT497" s="223">
        <f t="shared" ca="1" si="1153"/>
        <v>-1.7480595999977639E-4</v>
      </c>
      <c r="AU497" s="223">
        <f t="shared" ca="1" si="1154"/>
        <v>1.374089939124036E-4</v>
      </c>
      <c r="AV497" s="223">
        <f t="shared" ca="1" si="1155"/>
        <v>-9.4731477248828196E-5</v>
      </c>
      <c r="AW497" s="223">
        <f t="shared" ca="1" si="1156"/>
        <v>4.8413483040611347E-5</v>
      </c>
      <c r="AX497" s="223">
        <f t="shared" ca="1" si="1157"/>
        <v>-2.3498582973118724E-7</v>
      </c>
      <c r="AY497" s="223">
        <f t="shared" ca="1" si="1158"/>
        <v>-4.7952541754803959E-5</v>
      </c>
      <c r="AZ497" s="223">
        <f t="shared" ca="1" si="1159"/>
        <v>9.4297280051790523E-5</v>
      </c>
      <c r="BA497" s="223">
        <f t="shared" ca="1" si="1160"/>
        <v>-1.3701822675891723E-4</v>
      </c>
      <c r="BB497" s="223">
        <f t="shared" ca="1" si="1161"/>
        <v>1.7447363985240505E-4</v>
      </c>
      <c r="BC497" s="223">
        <f t="shared" ca="1" si="1162"/>
        <v>-2.0522412881230484E-4</v>
      </c>
      <c r="BD497" s="223">
        <f t="shared" ca="1" si="1163"/>
        <v>2.2808796959296931E-4</v>
      </c>
      <c r="BE497" s="223">
        <f t="shared" ca="1" si="1164"/>
        <v>-2.4218651761538071E-4</v>
      </c>
      <c r="BF497" s="223">
        <f t="shared" ca="1" si="1165"/>
        <v>2.4697797358559865E-4</v>
      </c>
      <c r="BG497" s="223">
        <f t="shared" ca="1" si="1166"/>
        <v>-2.4227820453776429E-4</v>
      </c>
      <c r="BH497" s="223">
        <f t="shared" ca="1" si="1167"/>
        <v>2.2826781996072788E-4</v>
      </c>
      <c r="BI497" s="223">
        <f t="shared" ca="1" si="1168"/>
        <v>-2.0548523107666671E-4</v>
      </c>
      <c r="BJ497" s="223">
        <f t="shared" ca="1" si="1169"/>
        <v>1.7480595999977365E-4</v>
      </c>
      <c r="BK497" s="223">
        <f t="shared" ca="1" si="1170"/>
        <v>-1.3740899391240623E-4</v>
      </c>
      <c r="BL497" s="223">
        <f t="shared" ca="1" si="1171"/>
        <v>9.473147724883111E-5</v>
      </c>
      <c r="BM497" s="223">
        <f t="shared" ca="1" si="1172"/>
        <v>-4.8413483040607539E-5</v>
      </c>
      <c r="BN497" s="223">
        <f t="shared" ca="1" si="1173"/>
        <v>2.3498582973433143E-7</v>
      </c>
      <c r="BO497" s="223">
        <f t="shared" ca="1" si="1174"/>
        <v>4.7952541754800896E-5</v>
      </c>
      <c r="BP497" s="223">
        <f t="shared" ca="1" si="1175"/>
        <v>-9.4297280051794114E-5</v>
      </c>
      <c r="BQ497" s="223">
        <f t="shared" ca="1" si="1176"/>
        <v>1.3701822675891463E-4</v>
      </c>
      <c r="BR497" s="223">
        <f t="shared" ca="1" si="1177"/>
        <v>-1.7447363985240283E-4</v>
      </c>
      <c r="BS497" s="223">
        <f t="shared" ca="1" si="1178"/>
        <v>2.0522412881230701E-4</v>
      </c>
      <c r="BT497" s="223">
        <f t="shared" ca="1" si="1179"/>
        <v>-2.2808796959296812E-4</v>
      </c>
      <c r="BU497" s="223">
        <f t="shared" ca="1" si="1180"/>
        <v>2.4218651761538147E-4</v>
      </c>
      <c r="BV497" s="223">
        <f t="shared" ca="1" si="1181"/>
        <v>-2.4697797358559859E-4</v>
      </c>
      <c r="BW497" s="223">
        <f t="shared" ca="1" si="1182"/>
        <v>2.4227820453776491E-4</v>
      </c>
      <c r="BX497" s="223">
        <f t="shared" ca="1" si="1183"/>
        <v>-2.2826781996072639E-4</v>
      </c>
      <c r="BY497" s="223">
        <f t="shared" ca="1" si="1184"/>
        <v>2.0548523107666457E-4</v>
      </c>
      <c r="BZ497" s="223">
        <f t="shared" ca="1" si="1185"/>
        <v>-1.7480595999977587E-4</v>
      </c>
      <c r="CA497" s="223">
        <f t="shared" ca="1" si="1186"/>
        <v>1.3740899391240301E-4</v>
      </c>
      <c r="CB497" s="223">
        <f t="shared" ca="1" si="1187"/>
        <v>-9.4731477248827532E-5</v>
      </c>
      <c r="CC497" s="223">
        <f t="shared" ca="1" si="1188"/>
        <v>4.8413483040610642E-5</v>
      </c>
      <c r="CD497" s="223">
        <f t="shared" ca="1" si="1189"/>
        <v>-2.349858297304283E-7</v>
      </c>
      <c r="CE497" s="223">
        <f t="shared" ca="1" si="1190"/>
        <v>-4.795254175480465E-5</v>
      </c>
      <c r="CF497" s="223">
        <f t="shared" ca="1" si="1191"/>
        <v>9.4297280051797706E-5</v>
      </c>
      <c r="CG497" s="223">
        <f t="shared" ca="1" si="1192"/>
        <v>-1.37018226758912E-4</v>
      </c>
      <c r="CH497" s="223">
        <f t="shared" ca="1" si="1193"/>
        <v>1.744736398524006E-4</v>
      </c>
      <c r="CI497" s="223">
        <f t="shared" ca="1" si="1194"/>
        <v>-2.0522412881230525E-4</v>
      </c>
      <c r="CJ497" s="223">
        <f t="shared" ca="1" si="1195"/>
        <v>2.2808796959296958E-4</v>
      </c>
      <c r="CK497" s="223">
        <f t="shared" ca="1" si="1196"/>
        <v>-2.4218651761538223E-4</v>
      </c>
      <c r="CL497" s="223">
        <f t="shared" ca="1" si="1197"/>
        <v>2.4697797358559865E-4</v>
      </c>
      <c r="CM497" s="223">
        <f t="shared" ca="1" si="1198"/>
        <v>-2.4227820453776551E-4</v>
      </c>
      <c r="CN497" s="223">
        <f t="shared" ca="1" si="1199"/>
        <v>2.2826781996072761E-4</v>
      </c>
      <c r="CO497" s="223">
        <f t="shared" ca="1" si="1200"/>
        <v>-2.0548523107666631E-4</v>
      </c>
      <c r="CP497" s="223">
        <f t="shared" ca="1" si="1201"/>
        <v>1.7480595999977313E-4</v>
      </c>
      <c r="CQ497" s="223">
        <f t="shared" ca="1" si="1202"/>
        <v>-1.3740899391239978E-4</v>
      </c>
      <c r="CR497" s="223">
        <f t="shared" ca="1" si="1203"/>
        <v>9.4731477248823941E-5</v>
      </c>
      <c r="CS497" s="223">
        <f t="shared" ca="1" si="1204"/>
        <v>-4.8413483040613705E-5</v>
      </c>
      <c r="CT497" s="223">
        <f t="shared" ca="1" si="1205"/>
        <v>2.3498582973359959E-7</v>
      </c>
      <c r="CU497" s="223">
        <f t="shared" ca="1" si="1206"/>
        <v>4.7952541754801587E-5</v>
      </c>
      <c r="CV497" s="223">
        <f t="shared" ca="1" si="1207"/>
        <v>-9.4297280051794806E-5</v>
      </c>
      <c r="CW497" s="223">
        <f t="shared" ca="1" si="1208"/>
        <v>1.3701822675892106E-4</v>
      </c>
      <c r="CX497" s="223">
        <f t="shared" ca="1" si="1209"/>
        <v>-1.744736398524083E-4</v>
      </c>
      <c r="CY497" s="223">
        <f t="shared" ca="1" si="1210"/>
        <v>2.0522412881230349E-4</v>
      </c>
      <c r="CZ497" s="223">
        <f t="shared" ca="1" si="1211"/>
        <v>-2.2808796959296839E-4</v>
      </c>
      <c r="DA497" s="223">
        <f t="shared" ca="1" si="1212"/>
        <v>2.4218651761538163E-4</v>
      </c>
      <c r="DB497" s="223">
        <f t="shared" ca="1" si="1213"/>
        <v>-2.4697797358559865E-4</v>
      </c>
      <c r="DC497" s="223">
        <f t="shared" ca="1" si="1214"/>
        <v>2.4227820453776342E-4</v>
      </c>
      <c r="DD497" s="223">
        <f t="shared" ca="1" si="1215"/>
        <v>-2.2826781996072881E-4</v>
      </c>
      <c r="DE497" s="223">
        <f t="shared" ca="1" si="1216"/>
        <v>2.0548523107666807E-4</v>
      </c>
      <c r="DF497" s="223">
        <f t="shared" ca="1" si="1217"/>
        <v>-1.7480595999977536E-4</v>
      </c>
      <c r="DG497" s="223">
        <f t="shared" ca="1" si="1218"/>
        <v>1.3740899391240241E-4</v>
      </c>
      <c r="DH497" s="223">
        <f t="shared" ca="1" si="1219"/>
        <v>-9.4731477248826868E-5</v>
      </c>
      <c r="DI497" s="223">
        <f t="shared" ca="1" si="1220"/>
        <v>4.8413483040603026E-5</v>
      </c>
      <c r="DJ497" s="223">
        <f t="shared" ca="1" si="1221"/>
        <v>-2.3498582973677088E-7</v>
      </c>
      <c r="DK497" s="223">
        <f t="shared" ca="1" si="1222"/>
        <v>-4.7952541754798511E-5</v>
      </c>
      <c r="DL497" s="223">
        <f t="shared" ca="1" si="1223"/>
        <v>9.4297280051791905E-5</v>
      </c>
      <c r="DM497" s="223">
        <f t="shared" ca="1" si="1224"/>
        <v>-1.3701822675891845E-4</v>
      </c>
      <c r="DN497" s="223">
        <f t="shared" ca="1" si="1225"/>
        <v>1.7447363985240608E-4</v>
      </c>
      <c r="DO497" s="223">
        <f t="shared" ca="1" si="1226"/>
        <v>-2.0522412881230956E-4</v>
      </c>
      <c r="DP497" s="223">
        <f t="shared" ca="1" si="1227"/>
        <v>2.2808796959296719E-4</v>
      </c>
      <c r="DQ497" s="223">
        <f t="shared" ca="1" si="1228"/>
        <v>-2.4218651761538098E-4</v>
      </c>
      <c r="DR497" s="223">
        <f t="shared" ca="1" si="1229"/>
        <v>2.4697797358559865E-4</v>
      </c>
      <c r="DS497" s="223">
        <f t="shared" ca="1" si="1230"/>
        <v>-2.4227820453776402E-4</v>
      </c>
      <c r="DT497" s="223">
        <f t="shared" ca="1" si="1231"/>
        <v>2.2826781996072466E-4</v>
      </c>
      <c r="DU497" s="223">
        <f t="shared" ca="1" si="1232"/>
        <v>-2.0548523107666203E-4</v>
      </c>
      <c r="DV497" s="223">
        <f t="shared" ca="1" si="1233"/>
        <v>1.7480595999977758E-4</v>
      </c>
      <c r="DW497" s="223">
        <f t="shared" ca="1" si="1234"/>
        <v>-1.3740899391240501E-4</v>
      </c>
      <c r="DX497" s="223">
        <f t="shared" ca="1" si="1235"/>
        <v>9.4731477248829755E-5</v>
      </c>
      <c r="DY497" s="223">
        <f t="shared" ca="1" si="1236"/>
        <v>-4.8413483040606089E-5</v>
      </c>
      <c r="DZ497" s="223">
        <f t="shared" ca="1" si="1237"/>
        <v>2.3498582972587465E-7</v>
      </c>
      <c r="EA497" s="223">
        <f t="shared" ca="1" si="1238"/>
        <v>4.795254175480919E-5</v>
      </c>
      <c r="EB497" s="223">
        <f t="shared" ca="1" si="1239"/>
        <v>-9.4297280051788992E-5</v>
      </c>
      <c r="EC497" s="223">
        <f t="shared" ca="1" si="1240"/>
        <v>1.3701822675891585E-4</v>
      </c>
      <c r="ED497" s="223">
        <f t="shared" ca="1" si="1241"/>
        <v>-1.7447363985240386E-4</v>
      </c>
      <c r="EE497" s="223">
        <f t="shared" ca="1" si="1242"/>
        <v>2.0522412881230782E-4</v>
      </c>
      <c r="EF497" s="223">
        <f t="shared" ca="1" si="1243"/>
        <v>-2.2808796959297137E-4</v>
      </c>
      <c r="EG497" s="223">
        <f t="shared" ca="1" si="1244"/>
        <v>2.4218651761538038E-4</v>
      </c>
      <c r="EH497" s="223">
        <f t="shared" ca="1" si="1245"/>
        <v>-2.4697797358559865E-4</v>
      </c>
      <c r="EI497" s="223">
        <f t="shared" ca="1" si="1246"/>
        <v>2.4227820453776461E-4</v>
      </c>
      <c r="EJ497" s="223">
        <f t="shared" ca="1" si="1247"/>
        <v>-2.2826781996072585E-4</v>
      </c>
      <c r="EK497" s="223">
        <f t="shared" ca="1" si="1248"/>
        <v>2.0548523107666376E-4</v>
      </c>
      <c r="EL497" s="223">
        <f t="shared" ca="1" si="1249"/>
        <v>-1.7480595999976988E-4</v>
      </c>
      <c r="EM497" s="223">
        <f t="shared" ca="1" si="1250"/>
        <v>1.3740899391240761E-4</v>
      </c>
      <c r="EN497" s="223">
        <f t="shared" ca="1" si="1251"/>
        <v>-9.4731477248832682E-5</v>
      </c>
      <c r="EO497" s="223">
        <f t="shared" ca="1" si="1252"/>
        <v>4.8413483040609179E-5</v>
      </c>
      <c r="EP497" s="223">
        <f t="shared" ca="1" si="1253"/>
        <v>-2.3498582972901884E-7</v>
      </c>
      <c r="EQ497" s="223">
        <f t="shared" ca="1" si="1254"/>
        <v>-4.79525417548061E-5</v>
      </c>
      <c r="ER497" s="223">
        <f t="shared" ca="1" si="1255"/>
        <v>9.4297280051799061E-5</v>
      </c>
      <c r="ES497" s="223">
        <f t="shared" ca="1" si="1256"/>
        <v>-1.3701822675891322E-4</v>
      </c>
      <c r="ET497" s="223">
        <f t="shared" ca="1" si="1257"/>
        <v>1.7447363985240163E-4</v>
      </c>
      <c r="EU497" s="223">
        <f t="shared" ca="1" si="1258"/>
        <v>-2.0522412881230606E-4</v>
      </c>
      <c r="EV497" s="223">
        <f t="shared" ca="1" si="1259"/>
        <v>2.2808796959297018E-4</v>
      </c>
      <c r="EW497" s="223">
        <f t="shared" ca="1" si="1260"/>
        <v>-2.421865176153825E-4</v>
      </c>
      <c r="EX497" s="223">
        <f t="shared" ca="1" si="1261"/>
        <v>2.4697797358559865E-4</v>
      </c>
      <c r="EY497" s="223">
        <f t="shared" ca="1" si="1262"/>
        <v>-2.4227820453776521E-4</v>
      </c>
      <c r="EZ497" s="223">
        <f t="shared" ca="1" si="1263"/>
        <v>2.2826781996072707E-4</v>
      </c>
      <c r="FA497" s="223">
        <f t="shared" ca="1" si="1264"/>
        <v>-2.0548523107666549E-4</v>
      </c>
      <c r="FB497" s="223">
        <f t="shared" ca="1" si="1265"/>
        <v>1.748059599997721E-4</v>
      </c>
      <c r="FC497" s="223">
        <f t="shared" ca="1" si="1266"/>
        <v>-1.3740899391239856E-4</v>
      </c>
      <c r="FD497" s="223">
        <f t="shared" ca="1" si="1267"/>
        <v>9.4731477248822613E-5</v>
      </c>
      <c r="FE497" s="223">
        <f t="shared" ca="1" si="1268"/>
        <v>-4.8413483040598526E-5</v>
      </c>
      <c r="FF497" s="223">
        <f t="shared" ca="1" si="1269"/>
        <v>2.349858297180955E-7</v>
      </c>
      <c r="FG497" s="223">
        <f t="shared" ca="1" si="1270"/>
        <v>4.795254175481678E-5</v>
      </c>
      <c r="FH497" s="223">
        <f t="shared" ca="1" si="1271"/>
        <v>-9.4297280051783164E-5</v>
      </c>
      <c r="FI497" s="223">
        <f t="shared" ca="1" si="1272"/>
        <v>1.3701822675891059E-4</v>
      </c>
      <c r="FJ497" s="223">
        <f t="shared" ca="1" si="1273"/>
        <v>-1.7447363985239941E-4</v>
      </c>
      <c r="FK497" s="223">
        <f t="shared" ca="1" si="1274"/>
        <v>2.052241288123043E-4</v>
      </c>
      <c r="FL497" s="223">
        <f t="shared" ca="1" si="1275"/>
        <v>-2.2808796959296893E-4</v>
      </c>
      <c r="FM497" s="223">
        <f t="shared" ca="1" si="1276"/>
        <v>2.421865176153819E-4</v>
      </c>
      <c r="FN497" s="223">
        <f t="shared" ca="1" si="1277"/>
        <v>-2.4697797358559865E-4</v>
      </c>
      <c r="FO497" s="223">
        <f t="shared" ca="1" si="1278"/>
        <v>2.422782045377631E-4</v>
      </c>
      <c r="FP497" s="223">
        <f t="shared" ca="1" si="1279"/>
        <v>-2.282678199607229E-4</v>
      </c>
      <c r="FQ497" s="223">
        <f t="shared" ca="1" si="1280"/>
        <v>2.0548523107665945E-4</v>
      </c>
      <c r="FR497" s="223">
        <f t="shared" ca="1" si="1281"/>
        <v>-1.7480595999976441E-4</v>
      </c>
      <c r="FS497" s="223">
        <f t="shared" ca="1" si="1282"/>
        <v>1.3740899391241287E-4</v>
      </c>
      <c r="FT497" s="223">
        <f t="shared" ca="1" si="1283"/>
        <v>-9.4731477248838469E-5</v>
      </c>
      <c r="FU497" s="223">
        <f t="shared" ca="1" si="1284"/>
        <v>4.8413483040615372E-5</v>
      </c>
      <c r="FV497" s="223">
        <f t="shared" ca="1" si="1285"/>
        <v>-2.3498582973530721E-7</v>
      </c>
      <c r="FW497" s="223">
        <f t="shared" ca="1" si="1286"/>
        <v>-4.795254175479992E-5</v>
      </c>
      <c r="FX497" s="223">
        <f t="shared" ca="1" si="1287"/>
        <v>9.4297280051793247E-5</v>
      </c>
      <c r="FY497" s="223">
        <f t="shared" ca="1" si="1288"/>
        <v>-1.3701822675891965E-4</v>
      </c>
      <c r="FZ497" s="223">
        <f t="shared" ca="1" si="1289"/>
        <v>1.7447363985240711E-4</v>
      </c>
      <c r="GA497" s="223">
        <f t="shared" ca="1" si="1290"/>
        <v>-2.0522412881231037E-4</v>
      </c>
      <c r="GB497" s="223">
        <f t="shared" ca="1" si="1291"/>
        <v>2.280879695929731E-4</v>
      </c>
      <c r="GC497" s="223">
        <f t="shared" ca="1" si="1292"/>
        <v>-2.4218651761538404E-4</v>
      </c>
      <c r="GD497" s="223">
        <f t="shared" ca="1" si="1293"/>
        <v>2.4697797358559865E-4</v>
      </c>
      <c r="GE497" s="223">
        <f t="shared" ca="1" si="1294"/>
        <v>-2.4227820453776646E-4</v>
      </c>
      <c r="GF497" s="223">
        <f t="shared" ca="1" si="1295"/>
        <v>2.2826781996072946E-4</v>
      </c>
      <c r="GG497" s="223">
        <f t="shared" ca="1" si="1296"/>
        <v>-2.0548523107666899E-4</v>
      </c>
      <c r="GH497" s="223">
        <f t="shared" ca="1" si="1297"/>
        <v>1.7480595999977655E-4</v>
      </c>
      <c r="GI497" s="223">
        <f t="shared" ca="1" si="1298"/>
        <v>-1.3740899391240382E-4</v>
      </c>
      <c r="GJ497" s="223">
        <f t="shared" ca="1" si="1299"/>
        <v>9.47314772488284E-5</v>
      </c>
      <c r="GK497" s="223">
        <f t="shared" ca="1" si="1300"/>
        <v>-4.8413483040604693E-5</v>
      </c>
      <c r="GL497" s="223">
        <f t="shared" ca="1" si="1301"/>
        <v>2.3498582972438387E-7</v>
      </c>
      <c r="GM497" s="223">
        <f t="shared" ca="1" si="1302"/>
        <v>4.7952541754810613E-5</v>
      </c>
      <c r="GN497" s="223">
        <f t="shared" ca="1" si="1303"/>
        <v>-9.4297280051803289E-5</v>
      </c>
      <c r="GO497" s="223">
        <f t="shared" ca="1" si="1304"/>
        <v>1.3701822675892873E-4</v>
      </c>
      <c r="GP497" s="223">
        <f t="shared" ca="1" si="1305"/>
        <v>-1.7447363985241481E-4</v>
      </c>
      <c r="GQ497" s="223">
        <f t="shared" ca="1" si="1306"/>
        <v>2.052241288123008E-4</v>
      </c>
      <c r="GR497" s="223">
        <f t="shared" ca="1" si="1307"/>
        <v>-2.2808796959296652E-4</v>
      </c>
      <c r="GS497" s="223">
        <f t="shared" ca="1" si="1308"/>
        <v>2.4218651761538065E-4</v>
      </c>
      <c r="GT497" s="223">
        <f t="shared" ca="1" si="1309"/>
        <v>-2.4697797358559865E-4</v>
      </c>
      <c r="GU497" s="223">
        <f t="shared" ca="1" si="1310"/>
        <v>2.4227820453776434E-4</v>
      </c>
      <c r="GV497" s="223">
        <f t="shared" ca="1" si="1311"/>
        <v>-2.2826781996072531E-4</v>
      </c>
      <c r="GW497" s="223">
        <f t="shared" ca="1" si="1312"/>
        <v>2.0548523107666297E-4</v>
      </c>
      <c r="GX497" s="223">
        <f t="shared" ca="1" si="1313"/>
        <v>-1.7480595999976888E-4</v>
      </c>
      <c r="GY497" s="223">
        <f t="shared" ca="1" si="1314"/>
        <v>1.3740899391239477E-4</v>
      </c>
      <c r="GZ497" s="223">
        <f t="shared" ca="1" si="1315"/>
        <v>-9.4731477248818371E-5</v>
      </c>
      <c r="HA497" s="223">
        <f t="shared" ca="1" si="1316"/>
        <v>4.8413483040594E-5</v>
      </c>
      <c r="HB497" s="223">
        <f t="shared" ca="1" si="1317"/>
        <v>-2.3498582974159558E-7</v>
      </c>
      <c r="HC497" s="223">
        <f t="shared" ca="1" si="1318"/>
        <v>-4.795254175479374E-5</v>
      </c>
      <c r="HD497" s="223">
        <f t="shared" ca="1" si="1319"/>
        <v>9.4297280051787406E-5</v>
      </c>
      <c r="HE497" s="223">
        <f t="shared" ca="1" si="1320"/>
        <v>-1.3701822675891442E-4</v>
      </c>
      <c r="HF497" s="223">
        <f t="shared" ca="1" si="1321"/>
        <v>1.7447363985240266E-4</v>
      </c>
      <c r="HG497" s="223">
        <f t="shared" ca="1" si="1322"/>
        <v>-2.0522412881230685E-4</v>
      </c>
      <c r="HH497" s="223">
        <f t="shared" ca="1" si="1323"/>
        <v>2.2808796959297072E-4</v>
      </c>
      <c r="HI497" s="223">
        <f t="shared" ca="1" si="1324"/>
        <v>-2.4218651761538282E-4</v>
      </c>
      <c r="HJ497" s="223">
        <f t="shared" ca="1" si="1325"/>
        <v>2.4697797358559865E-4</v>
      </c>
      <c r="HK497" s="223">
        <f t="shared" ca="1" si="1326"/>
        <v>-2.4227820453776223E-4</v>
      </c>
      <c r="HL497" s="223">
        <f t="shared" ca="1" si="1327"/>
        <v>2.2826781996072116E-4</v>
      </c>
      <c r="HM497" s="223">
        <f t="shared" ca="1" si="1328"/>
        <v>-2.054852310766569E-4</v>
      </c>
      <c r="HN497" s="223">
        <f t="shared" ca="1" si="1329"/>
        <v>1.7480595999978099E-4</v>
      </c>
      <c r="HO497" s="223">
        <f t="shared" ca="1" si="1330"/>
        <v>-1.3740899391240902E-4</v>
      </c>
      <c r="HP497" s="223">
        <f t="shared" ca="1" si="1331"/>
        <v>9.4731477248834214E-5</v>
      </c>
      <c r="HQ497" s="223">
        <f t="shared" ca="1" si="1332"/>
        <v>-4.8413483040610859E-5</v>
      </c>
      <c r="HR497" s="223">
        <f t="shared" ca="1" si="1333"/>
        <v>2.3498582973072646E-7</v>
      </c>
      <c r="HS497" s="223">
        <f t="shared" ca="1" si="1334"/>
        <v>4.7952541754804433E-5</v>
      </c>
      <c r="HT497" s="223">
        <f t="shared" ca="1" si="1335"/>
        <v>-9.4297280051797489E-5</v>
      </c>
      <c r="HU497" s="223">
        <f t="shared" ca="1" si="1336"/>
        <v>1.3701822675892347E-4</v>
      </c>
      <c r="HV497" s="223">
        <f t="shared" ca="1" si="1337"/>
        <v>-1.7447363985241036E-4</v>
      </c>
      <c r="HW497" s="223">
        <f t="shared" ca="1" si="1338"/>
        <v>2.0522412881231292E-4</v>
      </c>
      <c r="HX497" s="223">
        <f t="shared" ca="1" si="1339"/>
        <v>-2.2808796959297489E-4</v>
      </c>
      <c r="HY497" s="223">
        <f t="shared" ca="1" si="1340"/>
        <v>2.4218651761537943E-4</v>
      </c>
      <c r="HZ497" s="223">
        <f t="shared" ca="1" si="1341"/>
        <v>-2.4697797358559865E-4</v>
      </c>
      <c r="IA497" s="223">
        <f t="shared" ca="1" si="1342"/>
        <v>2.4227820453776559E-4</v>
      </c>
      <c r="IB497" s="223">
        <f t="shared" ca="1" si="1343"/>
        <v>-2.2826781996072772E-4</v>
      </c>
      <c r="IC497" s="223">
        <f t="shared" ca="1" si="1344"/>
        <v>2.0548523107666647E-4</v>
      </c>
      <c r="ID497" s="223">
        <f t="shared" ca="1" si="1345"/>
        <v>-1.7480595999977332E-4</v>
      </c>
      <c r="IE497" s="223">
        <f t="shared" ca="1" si="1346"/>
        <v>-6.8141069608823165E-5</v>
      </c>
      <c r="IF497" s="223">
        <f t="shared" ca="1" si="1347"/>
        <v>-9.4731477248824185E-5</v>
      </c>
      <c r="IG497" s="223">
        <f t="shared" ca="1" si="1348"/>
        <v>4.8413483040600193E-5</v>
      </c>
      <c r="IH497" s="223">
        <f t="shared" ca="1" si="1349"/>
        <v>-2.3498582971983022E-7</v>
      </c>
      <c r="II497" s="223">
        <f t="shared" ca="1" si="1350"/>
        <v>-4.7952541754815126E-5</v>
      </c>
      <c r="IJ497" s="223">
        <f t="shared" ca="1" si="1351"/>
        <v>9.4297280051807531E-5</v>
      </c>
      <c r="IK497" s="223">
        <f t="shared" ca="1" si="1352"/>
        <v>-1.3701822675890921E-4</v>
      </c>
      <c r="IL497" s="223">
        <f t="shared" ca="1" si="1353"/>
        <v>1.7447363985239819E-4</v>
      </c>
      <c r="IM497" s="223">
        <f t="shared" ca="1" si="1354"/>
        <v>-2.0522412881230335E-4</v>
      </c>
      <c r="IN497" s="223">
        <f t="shared" ca="1" si="1355"/>
        <v>2.2808796959296828E-4</v>
      </c>
      <c r="IO497" s="223">
        <f t="shared" ca="1" si="1356"/>
        <v>-2.4218651761538158E-4</v>
      </c>
      <c r="IP497" s="223">
        <f t="shared" ca="1" si="1357"/>
        <v>2.4697797358559865E-4</v>
      </c>
      <c r="IQ497" s="223">
        <f t="shared" ca="1" si="1358"/>
        <v>-2.4227820453776345E-4</v>
      </c>
      <c r="IR497" s="223">
        <f t="shared" ca="1" si="1359"/>
        <v>2.2826781996072355E-4</v>
      </c>
      <c r="IS497" s="223">
        <f t="shared" ca="1" si="1360"/>
        <v>-2.054852310766604E-4</v>
      </c>
      <c r="IT497" s="223">
        <f t="shared" ca="1" si="1361"/>
        <v>1.7480595999976563E-4</v>
      </c>
      <c r="IU497" s="223">
        <f t="shared" ca="1" si="1362"/>
        <v>-1.3740899391239092E-4</v>
      </c>
      <c r="IV497" s="223">
        <f t="shared" ca="1" si="1363"/>
        <v>9.4731477248814115E-5</v>
      </c>
      <c r="IW497" s="223">
        <f t="shared" ca="1" si="1364"/>
        <v>-4.8413483040617026E-5</v>
      </c>
      <c r="IX497" s="223">
        <f t="shared" ca="1" si="1365"/>
        <v>2.3498582973698772E-7</v>
      </c>
      <c r="IY497" s="223">
        <f t="shared" ca="1" si="1366"/>
        <v>4.7952541754798267E-5</v>
      </c>
      <c r="IZ497" s="223">
        <f t="shared" ca="1" si="1367"/>
        <v>-9.4297280051791661E-5</v>
      </c>
      <c r="JA497" s="223">
        <f t="shared" ca="1" si="1368"/>
        <v>1.3701822675891826E-4</v>
      </c>
      <c r="JB497" s="223">
        <f t="shared" ca="1" si="1369"/>
        <v>-1.7447363985240592E-4</v>
      </c>
    </row>
    <row r="498" spans="2:262">
      <c r="B498" s="230">
        <v>137</v>
      </c>
      <c r="C498" s="229">
        <f t="shared" si="1370"/>
        <v>2.6757812500000019E-3</v>
      </c>
      <c r="D498" s="226">
        <f t="shared" ca="1" si="1113"/>
        <v>57.930701945227646</v>
      </c>
      <c r="E498" s="225">
        <f ca="1">EM361</f>
        <v>-0.16929805477235518</v>
      </c>
      <c r="F498" s="224">
        <v>137</v>
      </c>
      <c r="G498" s="223">
        <f t="shared" ca="1" si="1114"/>
        <v>2.3531406647015214E-4</v>
      </c>
      <c r="H498" s="223">
        <f t="shared" ca="1" si="1115"/>
        <v>-2.7411256039833187E-4</v>
      </c>
      <c r="I498" s="223">
        <f t="shared" ca="1" si="1116"/>
        <v>2.9959035163178225E-4</v>
      </c>
      <c r="J498" s="223">
        <f t="shared" ca="1" si="1117"/>
        <v>-3.105093280539115E-4</v>
      </c>
      <c r="K498" s="223">
        <f t="shared" ca="1" si="1118"/>
        <v>3.0633887392628525E-4</v>
      </c>
      <c r="L498" s="223">
        <f t="shared" ca="1" si="1119"/>
        <v>-2.8728165555304985E-4</v>
      </c>
      <c r="M498" s="223">
        <f t="shared" ca="1" si="1120"/>
        <v>2.5426377256192574E-4</v>
      </c>
      <c r="N498" s="223">
        <f t="shared" ca="1" si="1121"/>
        <v>-2.0888975340755658E-4</v>
      </c>
      <c r="O498" s="223">
        <f t="shared" ca="1" si="1122"/>
        <v>1.5336458212402633E-4</v>
      </c>
      <c r="P498" s="223">
        <f t="shared" ca="1" si="1123"/>
        <v>-9.038654549420616E-5</v>
      </c>
      <c r="Q498" s="223">
        <f t="shared" ca="1" si="1124"/>
        <v>2.3016107807014155E-5</v>
      </c>
      <c r="R498" s="223">
        <f t="shared" ca="1" si="1125"/>
        <v>4.5472814669203748E-5</v>
      </c>
      <c r="S498" s="223">
        <f t="shared" ca="1" si="1126"/>
        <v>-1.117519520701929E-4</v>
      </c>
      <c r="T498" s="223">
        <f t="shared" ca="1" si="1127"/>
        <v>1.726004206724997E-4</v>
      </c>
      <c r="U498" s="223">
        <f t="shared" ca="1" si="1128"/>
        <v>-2.2506124412121324E-4</v>
      </c>
      <c r="V498" s="223">
        <f t="shared" ca="1" si="1129"/>
        <v>2.6658504988387856E-4</v>
      </c>
      <c r="W498" s="223">
        <f t="shared" ca="1" si="1130"/>
        <v>-2.951539578950423E-4</v>
      </c>
      <c r="X498" s="223">
        <f t="shared" ca="1" si="1131"/>
        <v>3.093796409311115E-4</v>
      </c>
      <c r="Y498" s="223">
        <f t="shared" ca="1" si="1132"/>
        <v>-3.08570791399039E-4</v>
      </c>
      <c r="Z498" s="223">
        <f t="shared" ca="1" si="1133"/>
        <v>2.9276671594032289E-4</v>
      </c>
      <c r="AA498" s="223">
        <f t="shared" ca="1" si="1134"/>
        <v>-2.6273542529567438E-4</v>
      </c>
      <c r="AB498" s="223">
        <f t="shared" ca="1" si="1135"/>
        <v>2.1993631225481508E-4</v>
      </c>
      <c r="AC498" s="223">
        <f t="shared" ca="1" si="1136"/>
        <v>-1.6644923138400982E-4</v>
      </c>
      <c r="AD498" s="223">
        <f t="shared" ca="1" si="1137"/>
        <v>1.0487342695449361E-4</v>
      </c>
      <c r="AE498" s="223">
        <f t="shared" ca="1" si="1138"/>
        <v>-3.820122074386917E-5</v>
      </c>
      <c r="AF498" s="223">
        <f t="shared" ca="1" si="1139"/>
        <v>-3.0327402054763258E-5</v>
      </c>
      <c r="AG498" s="223">
        <f t="shared" ca="1" si="1140"/>
        <v>9.738224231060387E-5</v>
      </c>
      <c r="AH498" s="223">
        <f t="shared" ca="1" si="1141"/>
        <v>-1.5970472044600926E-4</v>
      </c>
      <c r="AI498" s="223">
        <f t="shared" ca="1" si="1142"/>
        <v>2.1426622952215005E-4</v>
      </c>
      <c r="AJ498" s="223">
        <f t="shared" ca="1" si="1143"/>
        <v>-2.5841531263416293E-4</v>
      </c>
      <c r="AK498" s="223">
        <f t="shared" ca="1" si="1144"/>
        <v>2.9000651242130031E-4</v>
      </c>
      <c r="AL498" s="223">
        <f t="shared" ca="1" si="1145"/>
        <v>-3.0750463115485267E-4</v>
      </c>
      <c r="AM498" s="223">
        <f t="shared" ca="1" si="1146"/>
        <v>3.1005933480770354E-4</v>
      </c>
      <c r="AN498" s="223">
        <f t="shared" ca="1" si="1147"/>
        <v>-2.9754647566555885E-4</v>
      </c>
      <c r="AO498" s="223">
        <f t="shared" ca="1" si="1148"/>
        <v>2.705741253769826E-4</v>
      </c>
      <c r="AP498" s="223">
        <f t="shared" ca="1" si="1149"/>
        <v>-2.30453025261709E-4</v>
      </c>
      <c r="AQ498" s="223">
        <f t="shared" ca="1" si="1150"/>
        <v>1.791328898663585E-4</v>
      </c>
      <c r="AR498" s="223">
        <f t="shared" ca="1" si="1151"/>
        <v>-1.1910765914342042E-4</v>
      </c>
      <c r="AS498" s="223">
        <f t="shared" ca="1" si="1152"/>
        <v>5.3294303593922579E-5</v>
      </c>
      <c r="AT498" s="223">
        <f t="shared" ca="1" si="1153"/>
        <v>1.5108928072403899E-5</v>
      </c>
      <c r="AU498" s="223">
        <f t="shared" ca="1" si="1154"/>
        <v>-8.2777930199617959E-5</v>
      </c>
      <c r="AV498" s="223">
        <f t="shared" ca="1" si="1155"/>
        <v>1.4642427755948308E-4</v>
      </c>
      <c r="AW498" s="223">
        <f t="shared" ca="1" si="1156"/>
        <v>-2.0295502880866289E-4</v>
      </c>
      <c r="AX498" s="223">
        <f t="shared" ca="1" si="1157"/>
        <v>2.4962303026180362E-4</v>
      </c>
      <c r="AY498" s="223">
        <f t="shared" ca="1" si="1158"/>
        <v>-2.8416041585756506E-4</v>
      </c>
      <c r="AZ498" s="223">
        <f t="shared" ca="1" si="1159"/>
        <v>3.0488881578791727E-4</v>
      </c>
      <c r="BA498" s="223">
        <f t="shared" ca="1" si="1160"/>
        <v>-3.1080091812082597E-4</v>
      </c>
      <c r="BB498" s="223">
        <f t="shared" ca="1" si="1161"/>
        <v>3.0160941986892337E-4</v>
      </c>
      <c r="BC498" s="223">
        <f t="shared" ca="1" si="1162"/>
        <v>-2.7776098869076109E-4</v>
      </c>
      <c r="BD498" s="223">
        <f t="shared" ca="1" si="1163"/>
        <v>2.4041455674544331E-4</v>
      </c>
      <c r="BE498" s="223">
        <f t="shared" ca="1" si="1164"/>
        <v>-1.9138500152683462E-4</v>
      </c>
      <c r="BF498" s="223">
        <f t="shared" ca="1" si="1165"/>
        <v>1.3305495054887593E-4</v>
      </c>
      <c r="BG498" s="223">
        <f t="shared" ca="1" si="1166"/>
        <v>-6.8258995798584199E-5</v>
      </c>
      <c r="BH498" s="223">
        <f t="shared" ca="1" si="1167"/>
        <v>1.4594464106321343E-7</v>
      </c>
      <c r="BI498" s="223">
        <f t="shared" ca="1" si="1168"/>
        <v>6.7974198804278009E-5</v>
      </c>
      <c r="BJ498" s="223">
        <f t="shared" ca="1" si="1169"/>
        <v>-1.3279108576306415E-4</v>
      </c>
      <c r="BK498" s="223">
        <f t="shared" ca="1" si="1170"/>
        <v>1.9115489165401469E-4</v>
      </c>
      <c r="BL498" s="223">
        <f t="shared" ca="1" si="1171"/>
        <v>-2.4022938414514859E-4</v>
      </c>
      <c r="BM498" s="223">
        <f t="shared" ca="1" si="1172"/>
        <v>2.7762975196251628E-4</v>
      </c>
      <c r="BN498" s="223">
        <f t="shared" ca="1" si="1173"/>
        <v>-3.0153849655864258E-4</v>
      </c>
      <c r="BO498" s="223">
        <f t="shared" ca="1" si="1174"/>
        <v>3.1079375479925008E-4</v>
      </c>
      <c r="BP498" s="223">
        <f t="shared" ca="1" si="1175"/>
        <v>-3.0494576056195862E-4</v>
      </c>
      <c r="BQ498" s="223">
        <f t="shared" ca="1" si="1176"/>
        <v>2.8427870145379441E-4</v>
      </c>
      <c r="BR498" s="223">
        <f t="shared" ca="1" si="1177"/>
        <v>-2.4979690850414989E-4</v>
      </c>
      <c r="BS498" s="223">
        <f t="shared" ca="1" si="1178"/>
        <v>2.0317604995528276E-4</v>
      </c>
      <c r="BT498" s="223">
        <f t="shared" ca="1" si="1179"/>
        <v>-1.4668170092421799E-4</v>
      </c>
      <c r="BU498" s="223">
        <f t="shared" ca="1" si="1180"/>
        <v>8.3059246103585121E-5</v>
      </c>
      <c r="BV498" s="223">
        <f t="shared" ca="1" si="1181"/>
        <v>-1.5400465761106788E-5</v>
      </c>
      <c r="BW498" s="223">
        <f t="shared" ca="1" si="1182"/>
        <v>-5.3006711610190425E-5</v>
      </c>
      <c r="BX498" s="223">
        <f t="shared" ca="1" si="1183"/>
        <v>1.1883798860990846E-4</v>
      </c>
      <c r="BY498" s="223">
        <f t="shared" ca="1" si="1184"/>
        <v>-1.788942456221738E-4</v>
      </c>
      <c r="BZ498" s="223">
        <f t="shared" ca="1" si="1185"/>
        <v>2.3025700440047308E-4</v>
      </c>
      <c r="CA498" s="223">
        <f t="shared" ca="1" si="1186"/>
        <v>-2.7043025367749557E-4</v>
      </c>
      <c r="CB498" s="223">
        <f t="shared" ca="1" si="1187"/>
        <v>2.9746174467950529E-4</v>
      </c>
      <c r="CC498" s="223">
        <f t="shared" ca="1" si="1188"/>
        <v>-3.1003786210004515E-4</v>
      </c>
      <c r="CD498" s="223">
        <f t="shared" ca="1" si="1189"/>
        <v>3.0754746020770623E-4</v>
      </c>
      <c r="CE498" s="223">
        <f t="shared" ca="1" si="1190"/>
        <v>-2.901115619251522E-4</v>
      </c>
      <c r="CF498" s="223">
        <f t="shared" ca="1" si="1191"/>
        <v>2.5857747763064984E-4</v>
      </c>
      <c r="CG498" s="223">
        <f t="shared" ca="1" si="1192"/>
        <v>-2.1447762948326852E-4</v>
      </c>
      <c r="CH498" s="223">
        <f t="shared" ca="1" si="1193"/>
        <v>1.5995508223424159E-4</v>
      </c>
      <c r="CI498" s="223">
        <f t="shared" ca="1" si="1194"/>
        <v>-9.7659399409591848E-5</v>
      </c>
      <c r="CJ498" s="223">
        <f t="shared" ca="1" si="1195"/>
        <v>3.0617885810201593E-5</v>
      </c>
      <c r="CK498" s="223">
        <f t="shared" ca="1" si="1196"/>
        <v>3.7911526604994349E-5</v>
      </c>
      <c r="CL498" s="223">
        <f t="shared" ca="1" si="1197"/>
        <v>-1.0459860033322942E-4</v>
      </c>
      <c r="CM498" s="223">
        <f t="shared" ca="1" si="1198"/>
        <v>1.6620262768335083E-4</v>
      </c>
      <c r="CN498" s="223">
        <f t="shared" ca="1" si="1199"/>
        <v>-2.1972991536407718E-4</v>
      </c>
      <c r="CO498" s="223">
        <f t="shared" ca="1" si="1200"/>
        <v>2.6257926522446851E-4</v>
      </c>
      <c r="CP498" s="223">
        <f t="shared" ca="1" si="1201"/>
        <v>-2.9266838140286355E-4</v>
      </c>
      <c r="CQ498" s="223">
        <f t="shared" ca="1" si="1202"/>
        <v>3.0853506103493077E-4</v>
      </c>
      <c r="CR498" s="223">
        <f t="shared" ca="1" si="1203"/>
        <v>-3.0940825108383759E-4</v>
      </c>
      <c r="CS498" s="223">
        <f t="shared" ca="1" si="1204"/>
        <v>2.9524551823306347E-4</v>
      </c>
      <c r="CT498" s="223">
        <f t="shared" ca="1" si="1205"/>
        <v>-2.6673511096481577E-4</v>
      </c>
      <c r="CU498" s="223">
        <f t="shared" ca="1" si="1206"/>
        <v>2.2526251361581362E-4</v>
      </c>
      <c r="CV498" s="223">
        <f t="shared" ca="1" si="1207"/>
        <v>-1.7284311774073732E-4</v>
      </c>
      <c r="CW498" s="223">
        <f t="shared" ca="1" si="1208"/>
        <v>1.12024282668476E-4</v>
      </c>
      <c r="CX498" s="223">
        <f t="shared" ca="1" si="1209"/>
        <v>-4.5761544690587188E-5</v>
      </c>
      <c r="CY498" s="223">
        <f t="shared" ca="1" si="1210"/>
        <v>-2.2725009411558118E-5</v>
      </c>
      <c r="CZ498" s="223">
        <f t="shared" ca="1" si="1211"/>
        <v>9.010722486657566E-5</v>
      </c>
      <c r="DA498" s="223">
        <f t="shared" ca="1" si="1212"/>
        <v>-1.5311061305681557E-4</v>
      </c>
      <c r="DB498" s="223">
        <f t="shared" ca="1" si="1213"/>
        <v>2.0867347771548922E-4</v>
      </c>
      <c r="DC498" s="223">
        <f t="shared" ca="1" si="1214"/>
        <v>-2.540957003222979E-4</v>
      </c>
      <c r="DD498" s="223">
        <f t="shared" ca="1" si="1215"/>
        <v>2.8716995436069636E-4</v>
      </c>
      <c r="DE498" s="223">
        <f t="shared" ca="1" si="1216"/>
        <v>-3.062889719833059E-4</v>
      </c>
      <c r="DF498" s="223">
        <f t="shared" ca="1" si="1217"/>
        <v>3.1052365038214646E-4</v>
      </c>
      <c r="DG498" s="223">
        <f t="shared" ca="1" si="1218"/>
        <v>-2.9966820222709272E-4</v>
      </c>
      <c r="DH498" s="223">
        <f t="shared" ca="1" si="1219"/>
        <v>2.7425015605344022E-4</v>
      </c>
      <c r="DI498" s="223">
        <f t="shared" ca="1" si="1220"/>
        <v>-2.3550472062238025E-4</v>
      </c>
      <c r="DJ498" s="223">
        <f t="shared" ca="1" si="1221"/>
        <v>1.8531475903734126E-4</v>
      </c>
      <c r="DK498" s="223">
        <f t="shared" ca="1" si="1222"/>
        <v>-1.2611928961822703E-4</v>
      </c>
      <c r="DL498" s="223">
        <f t="shared" ca="1" si="1223"/>
        <v>6.0794960001575034E-5</v>
      </c>
      <c r="DM498" s="223">
        <f t="shared" ca="1" si="1224"/>
        <v>7.4837456799560921E-6</v>
      </c>
      <c r="DN498" s="223">
        <f t="shared" ca="1" si="1225"/>
        <v>-7.5398773202774524E-5</v>
      </c>
      <c r="DO498" s="223">
        <f t="shared" ca="1" si="1226"/>
        <v>1.3964974155250535E-4</v>
      </c>
      <c r="DP498" s="223">
        <f t="shared" ca="1" si="1227"/>
        <v>-1.9711432738145988E-4</v>
      </c>
      <c r="DQ498" s="223">
        <f t="shared" ca="1" si="1228"/>
        <v>2.4499999662188601E-4</v>
      </c>
      <c r="DR498" s="223">
        <f t="shared" ca="1" si="1229"/>
        <v>-2.8097970974536393E-4</v>
      </c>
      <c r="DS498" s="223">
        <f t="shared" ca="1" si="1230"/>
        <v>3.0330500597042492E-4</v>
      </c>
      <c r="DT498" s="223">
        <f t="shared" ca="1" si="1231"/>
        <v>-3.108909710080245E-4</v>
      </c>
      <c r="DU498" s="223">
        <f t="shared" ca="1" si="1232"/>
        <v>3.0336895927412724E-4</v>
      </c>
      <c r="DV498" s="223">
        <f t="shared" ca="1" si="1233"/>
        <v>-2.8110450849464706E-4</v>
      </c>
      <c r="DW498" s="223">
        <f t="shared" ca="1" si="1234"/>
        <v>2.451795761292019E-4</v>
      </c>
      <c r="DX498" s="223">
        <f t="shared" ca="1" si="1235"/>
        <v>-1.9733996084775427E-4</v>
      </c>
      <c r="DY498" s="223">
        <f t="shared" ca="1" si="1236"/>
        <v>1.3991046415255892E-4</v>
      </c>
      <c r="DZ498" s="223">
        <f t="shared" ca="1" si="1237"/>
        <v>-7.5681914928892274E-5</v>
      </c>
      <c r="EA498" s="223">
        <f t="shared" ca="1" si="1238"/>
        <v>7.7755470504876315E-6</v>
      </c>
      <c r="EB498" s="223">
        <f t="shared" ca="1" si="1239"/>
        <v>6.0508679290158259E-5</v>
      </c>
      <c r="EC498" s="223">
        <f t="shared" ca="1" si="1240"/>
        <v>-1.2585244158892203E-4</v>
      </c>
      <c r="ED498" s="223">
        <f t="shared" ca="1" si="1241"/>
        <v>1.8508031136757906E-4</v>
      </c>
      <c r="EE498" s="223">
        <f t="shared" ca="1" si="1242"/>
        <v>-2.3531406647015775E-4</v>
      </c>
      <c r="EF498" s="223">
        <f t="shared" ca="1" si="1243"/>
        <v>2.7411256039833144E-4</v>
      </c>
      <c r="EG498" s="223">
        <f t="shared" ca="1" si="1244"/>
        <v>-2.9959035163178421E-4</v>
      </c>
      <c r="EH498" s="223">
        <f t="shared" ca="1" si="1245"/>
        <v>3.1050932805391145E-4</v>
      </c>
      <c r="EI498" s="223">
        <f t="shared" ca="1" si="1246"/>
        <v>-3.0633887392628406E-4</v>
      </c>
      <c r="EJ498" s="223">
        <f t="shared" ca="1" si="1247"/>
        <v>2.8728165555305099E-4</v>
      </c>
      <c r="EK498" s="223">
        <f t="shared" ca="1" si="1248"/>
        <v>-2.5426377256192298E-4</v>
      </c>
      <c r="EL498" s="223">
        <f t="shared" ca="1" si="1249"/>
        <v>2.0888975340755962E-4</v>
      </c>
      <c r="EM498" s="223">
        <f t="shared" ca="1" si="1250"/>
        <v>-1.5336458212402221E-4</v>
      </c>
      <c r="EN498" s="223">
        <f t="shared" ca="1" si="1251"/>
        <v>9.038654549421009E-5</v>
      </c>
      <c r="EO498" s="223">
        <f t="shared" ca="1" si="1252"/>
        <v>-2.3016107807011661E-5</v>
      </c>
      <c r="EP498" s="223">
        <f t="shared" ca="1" si="1253"/>
        <v>-4.5472814669197487E-5</v>
      </c>
      <c r="EQ498" s="223">
        <f t="shared" ca="1" si="1254"/>
        <v>1.1175195207019527E-4</v>
      </c>
      <c r="ER498" s="223">
        <f t="shared" ca="1" si="1255"/>
        <v>-1.726004206724926E-4</v>
      </c>
      <c r="ES498" s="223">
        <f t="shared" ca="1" si="1256"/>
        <v>2.2506124412121346E-4</v>
      </c>
      <c r="ET498" s="223">
        <f t="shared" ca="1" si="1257"/>
        <v>-2.6658504988387411E-4</v>
      </c>
      <c r="EU498" s="223">
        <f t="shared" ca="1" si="1258"/>
        <v>2.951539578950424E-4</v>
      </c>
      <c r="EV498" s="223">
        <f t="shared" ca="1" si="1259"/>
        <v>-3.0937964093111247E-4</v>
      </c>
      <c r="EW498" s="223">
        <f t="shared" ca="1" si="1260"/>
        <v>3.0857079139903927E-4</v>
      </c>
      <c r="EX498" s="223">
        <f t="shared" ca="1" si="1261"/>
        <v>-2.9276671594031985E-4</v>
      </c>
      <c r="EY498" s="223">
        <f t="shared" ca="1" si="1262"/>
        <v>2.6273542529567655E-4</v>
      </c>
      <c r="EZ498" s="223">
        <f t="shared" ca="1" si="1263"/>
        <v>-2.1993631225481175E-4</v>
      </c>
      <c r="FA498" s="223">
        <f t="shared" ca="1" si="1264"/>
        <v>1.6644923138401329E-4</v>
      </c>
      <c r="FB498" s="223">
        <f t="shared" ca="1" si="1265"/>
        <v>-1.0487342695448916E-4</v>
      </c>
      <c r="FC498" s="223">
        <f t="shared" ca="1" si="1266"/>
        <v>3.8201220743855726E-5</v>
      </c>
      <c r="FD498" s="223">
        <f t="shared" ca="1" si="1267"/>
        <v>3.0327402054767974E-5</v>
      </c>
      <c r="FE498" s="223">
        <f t="shared" ca="1" si="1268"/>
        <v>-9.7382242310599981E-5</v>
      </c>
      <c r="FF498" s="223">
        <f t="shared" ca="1" si="1269"/>
        <v>1.5970472044599438E-4</v>
      </c>
      <c r="FG498" s="223">
        <f t="shared" ca="1" si="1270"/>
        <v>-2.1426622952215666E-4</v>
      </c>
      <c r="FH498" s="223">
        <f t="shared" ca="1" si="1271"/>
        <v>2.5841531263416314E-4</v>
      </c>
      <c r="FI498" s="223">
        <f t="shared" ca="1" si="1272"/>
        <v>-2.9000651242129722E-4</v>
      </c>
      <c r="FJ498" s="223">
        <f t="shared" ca="1" si="1273"/>
        <v>3.0750463115485012E-4</v>
      </c>
      <c r="FK498" s="223">
        <f t="shared" ca="1" si="1274"/>
        <v>-3.1005933480770284E-4</v>
      </c>
      <c r="FL498" s="223">
        <f t="shared" ca="1" si="1275"/>
        <v>2.9754647566555874E-4</v>
      </c>
      <c r="FM498" s="223">
        <f t="shared" ca="1" si="1276"/>
        <v>-2.7057412537698678E-4</v>
      </c>
      <c r="FN498" s="223">
        <f t="shared" ca="1" si="1277"/>
        <v>2.3045302526169691E-4</v>
      </c>
      <c r="FO498" s="223">
        <f t="shared" ca="1" si="1278"/>
        <v>-1.7913288986635465E-4</v>
      </c>
      <c r="FP498" s="223">
        <f t="shared" ca="1" si="1279"/>
        <v>1.1910765914342423E-4</v>
      </c>
      <c r="FQ498" s="223">
        <f t="shared" ca="1" si="1280"/>
        <v>-5.3294303593930982E-5</v>
      </c>
      <c r="FR498" s="223">
        <f t="shared" ca="1" si="1281"/>
        <v>-1.5108928072421869E-5</v>
      </c>
      <c r="FS498" s="223">
        <f t="shared" ca="1" si="1282"/>
        <v>8.277793019961827E-5</v>
      </c>
      <c r="FT498" s="223">
        <f t="shared" ca="1" si="1283"/>
        <v>-1.4642427755947555E-4</v>
      </c>
      <c r="FU498" s="223">
        <f t="shared" ca="1" si="1284"/>
        <v>2.0295502880864972E-4</v>
      </c>
      <c r="FV498" s="223">
        <f t="shared" ca="1" si="1285"/>
        <v>-2.496230302618091E-4</v>
      </c>
      <c r="FW498" s="223">
        <f t="shared" ca="1" si="1286"/>
        <v>2.8416041585756522E-4</v>
      </c>
      <c r="FX498" s="223">
        <f t="shared" ca="1" si="1287"/>
        <v>-3.0488881578791559E-4</v>
      </c>
      <c r="FY498" s="223">
        <f t="shared" ca="1" si="1288"/>
        <v>3.1080091812082635E-4</v>
      </c>
      <c r="FZ498" s="223">
        <f t="shared" ca="1" si="1289"/>
        <v>-3.0160941986892109E-4</v>
      </c>
      <c r="GA498" s="223">
        <f t="shared" ca="1" si="1290"/>
        <v>2.7776098869076099E-4</v>
      </c>
      <c r="GB498" s="223">
        <f t="shared" ca="1" si="1291"/>
        <v>-2.4041455674544873E-4</v>
      </c>
      <c r="GC498" s="223">
        <f t="shared" ca="1" si="1292"/>
        <v>1.9138500152682044E-4</v>
      </c>
      <c r="GD498" s="223">
        <f t="shared" ca="1" si="1293"/>
        <v>-1.3305495054886769E-4</v>
      </c>
      <c r="GE498" s="223">
        <f t="shared" ca="1" si="1294"/>
        <v>6.8258995798583887E-5</v>
      </c>
      <c r="GF498" s="223">
        <f t="shared" ca="1" si="1295"/>
        <v>-1.4594464107177863E-7</v>
      </c>
      <c r="GG498" s="223">
        <f t="shared" ca="1" si="1296"/>
        <v>-6.7974198804295546E-5</v>
      </c>
      <c r="GH498" s="223">
        <f t="shared" ca="1" si="1297"/>
        <v>1.3279108576306443E-4</v>
      </c>
      <c r="GI498" s="223">
        <f t="shared" ca="1" si="1298"/>
        <v>-1.9115489165400797E-4</v>
      </c>
      <c r="GJ498" s="223">
        <f t="shared" ca="1" si="1299"/>
        <v>2.4022938414513755E-4</v>
      </c>
      <c r="GK498" s="223">
        <f t="shared" ca="1" si="1300"/>
        <v>-2.7762975196252035E-4</v>
      </c>
      <c r="GL498" s="223">
        <f t="shared" ca="1" si="1301"/>
        <v>3.0153849655864269E-4</v>
      </c>
      <c r="GM498" s="223">
        <f t="shared" ca="1" si="1302"/>
        <v>-3.1079375479924987E-4</v>
      </c>
      <c r="GN498" s="223">
        <f t="shared" ca="1" si="1303"/>
        <v>3.0494576056196198E-4</v>
      </c>
      <c r="GO498" s="223">
        <f t="shared" ca="1" si="1304"/>
        <v>-2.8427870145379067E-4</v>
      </c>
      <c r="GP498" s="223">
        <f t="shared" ca="1" si="1305"/>
        <v>2.4979690850414972E-4</v>
      </c>
      <c r="GQ498" s="223">
        <f t="shared" ca="1" si="1306"/>
        <v>-2.0317604995528921E-4</v>
      </c>
      <c r="GR498" s="223">
        <f t="shared" ca="1" si="1307"/>
        <v>1.4668170092420213E-4</v>
      </c>
      <c r="GS498" s="223">
        <f t="shared" ca="1" si="1308"/>
        <v>-8.3059246103576298E-5</v>
      </c>
      <c r="GT498" s="223">
        <f t="shared" ca="1" si="1309"/>
        <v>1.540046576110649E-5</v>
      </c>
      <c r="GU498" s="223">
        <f t="shared" ca="1" si="1310"/>
        <v>5.3006711610182009E-5</v>
      </c>
      <c r="GV498" s="223">
        <f t="shared" ca="1" si="1311"/>
        <v>-1.1883798860992508E-4</v>
      </c>
      <c r="GW498" s="223">
        <f t="shared" ca="1" si="1312"/>
        <v>1.7889424562218131E-4</v>
      </c>
      <c r="GX498" s="223">
        <f t="shared" ca="1" si="1313"/>
        <v>-2.302570044004733E-4</v>
      </c>
      <c r="GY498" s="223">
        <f t="shared" ca="1" si="1314"/>
        <v>2.70430253677487E-4</v>
      </c>
      <c r="GZ498" s="223">
        <f t="shared" ca="1" si="1315"/>
        <v>-2.9746174467950795E-4</v>
      </c>
      <c r="HA498" s="223">
        <f t="shared" ca="1" si="1316"/>
        <v>3.1003786210004515E-4</v>
      </c>
      <c r="HB498" s="223">
        <f t="shared" ca="1" si="1317"/>
        <v>-3.0754746020770747E-4</v>
      </c>
      <c r="HC498" s="223">
        <f t="shared" ca="1" si="1318"/>
        <v>2.9011156192515844E-4</v>
      </c>
      <c r="HD498" s="223">
        <f t="shared" ca="1" si="1319"/>
        <v>-2.5857747763063991E-4</v>
      </c>
      <c r="HE498" s="223">
        <f t="shared" ca="1" si="1320"/>
        <v>2.1447762948326827E-4</v>
      </c>
      <c r="HF498" s="223">
        <f t="shared" ca="1" si="1321"/>
        <v>-1.5995508223424132E-4</v>
      </c>
      <c r="HG498" s="223">
        <f t="shared" ca="1" si="1322"/>
        <v>9.7659399409574771E-5</v>
      </c>
      <c r="HH498" s="223">
        <f t="shared" ca="1" si="1323"/>
        <v>-3.0617885810201294E-5</v>
      </c>
      <c r="HI498" s="223">
        <f t="shared" ca="1" si="1324"/>
        <v>-3.7911526604994647E-5</v>
      </c>
      <c r="HJ498" s="223">
        <f t="shared" ca="1" si="1325"/>
        <v>1.0459860033321306E-4</v>
      </c>
      <c r="HK498" s="223">
        <f t="shared" ca="1" si="1326"/>
        <v>-1.6620262768336604E-4</v>
      </c>
      <c r="HL498" s="223">
        <f t="shared" ca="1" si="1327"/>
        <v>2.1972991536407739E-4</v>
      </c>
      <c r="HM498" s="223">
        <f t="shared" ca="1" si="1328"/>
        <v>-2.6257926522446867E-4</v>
      </c>
      <c r="HN498" s="223">
        <f t="shared" ca="1" si="1329"/>
        <v>2.926683814028577E-4</v>
      </c>
      <c r="HO498" s="223">
        <f t="shared" ca="1" si="1330"/>
        <v>-3.0853506103493299E-4</v>
      </c>
      <c r="HP498" s="223">
        <f t="shared" ca="1" si="1331"/>
        <v>3.0940825108383754E-4</v>
      </c>
      <c r="HQ498" s="223">
        <f t="shared" ca="1" si="1332"/>
        <v>-2.9524551823306337E-4</v>
      </c>
      <c r="HR498" s="223">
        <f t="shared" ca="1" si="1333"/>
        <v>2.6673511096482472E-4</v>
      </c>
      <c r="HS498" s="223">
        <f t="shared" ca="1" si="1334"/>
        <v>-2.2526251361580126E-4</v>
      </c>
      <c r="HT498" s="223">
        <f t="shared" ca="1" si="1335"/>
        <v>1.7284311774073708E-4</v>
      </c>
      <c r="HU498" s="223">
        <f t="shared" ca="1" si="1336"/>
        <v>-1.120242826684757E-4</v>
      </c>
      <c r="HV498" s="223">
        <f t="shared" ca="1" si="1337"/>
        <v>4.576154469056938E-5</v>
      </c>
      <c r="HW498" s="223">
        <f t="shared" ca="1" si="1338"/>
        <v>2.2725009411558389E-5</v>
      </c>
      <c r="HX498" s="223">
        <f t="shared" ca="1" si="1339"/>
        <v>-9.0107224866575958E-5</v>
      </c>
      <c r="HY498" s="223">
        <f t="shared" ca="1" si="1340"/>
        <v>1.5311061305680045E-4</v>
      </c>
      <c r="HZ498" s="223">
        <f t="shared" ca="1" si="1341"/>
        <v>-2.0867347771550256E-4</v>
      </c>
      <c r="IA498" s="223">
        <f t="shared" ca="1" si="1342"/>
        <v>2.5409570032229806E-4</v>
      </c>
      <c r="IB498" s="223">
        <f t="shared" ca="1" si="1343"/>
        <v>-2.8716995436069652E-4</v>
      </c>
      <c r="IC498" s="223">
        <f t="shared" ca="1" si="1344"/>
        <v>3.0628897198330292E-4</v>
      </c>
      <c r="ID498" s="223">
        <f t="shared" ca="1" si="1345"/>
        <v>-3.105236503821456E-4</v>
      </c>
      <c r="IE498" s="223">
        <f t="shared" ca="1" si="1346"/>
        <v>-1.4443232331655002E-4</v>
      </c>
      <c r="IF498" s="223">
        <f t="shared" ca="1" si="1347"/>
        <v>-2.7425015605344011E-4</v>
      </c>
      <c r="IG498" s="223">
        <f t="shared" ca="1" si="1348"/>
        <v>2.3550472062239161E-4</v>
      </c>
      <c r="IH498" s="223">
        <f t="shared" ca="1" si="1349"/>
        <v>-1.8531475903732682E-4</v>
      </c>
      <c r="II498" s="223">
        <f t="shared" ca="1" si="1350"/>
        <v>1.2611928961822676E-4</v>
      </c>
      <c r="IJ498" s="223">
        <f t="shared" ca="1" si="1351"/>
        <v>-6.0794960001574736E-5</v>
      </c>
      <c r="IK498" s="223">
        <f t="shared" ca="1" si="1352"/>
        <v>-7.4837456799387177E-6</v>
      </c>
      <c r="IL498" s="223">
        <f t="shared" ca="1" si="1353"/>
        <v>7.5398773202774836E-5</v>
      </c>
      <c r="IM498" s="223">
        <f t="shared" ca="1" si="1354"/>
        <v>-1.3964974155250559E-4</v>
      </c>
      <c r="IN498" s="223">
        <f t="shared" ca="1" si="1355"/>
        <v>1.9711432738144647E-4</v>
      </c>
      <c r="IO498" s="223">
        <f t="shared" ca="1" si="1356"/>
        <v>-2.4499999662189707E-4</v>
      </c>
      <c r="IP498" s="223">
        <f t="shared" ca="1" si="1357"/>
        <v>2.8097970974536398E-4</v>
      </c>
      <c r="IQ498" s="223">
        <f t="shared" ca="1" si="1358"/>
        <v>-3.0330500597042497E-4</v>
      </c>
      <c r="IR498" s="223">
        <f t="shared" ca="1" si="1359"/>
        <v>3.1089097100802456E-4</v>
      </c>
      <c r="IS498" s="223">
        <f t="shared" ca="1" si="1360"/>
        <v>-3.0336895927412334E-4</v>
      </c>
      <c r="IT498" s="223">
        <f t="shared" ca="1" si="1361"/>
        <v>2.8110450849464695E-4</v>
      </c>
      <c r="IU498" s="223">
        <f t="shared" ca="1" si="1362"/>
        <v>-2.4517957612920174E-4</v>
      </c>
      <c r="IV498" s="223">
        <f t="shared" ca="1" si="1363"/>
        <v>1.9733996084776771E-4</v>
      </c>
      <c r="IW498" s="223">
        <f t="shared" ca="1" si="1364"/>
        <v>-1.3991046415254285E-4</v>
      </c>
      <c r="IX498" s="223">
        <f t="shared" ca="1" si="1365"/>
        <v>7.5681914928891962E-5</v>
      </c>
      <c r="IY498" s="223">
        <f t="shared" ca="1" si="1366"/>
        <v>-7.7755470504873604E-6</v>
      </c>
      <c r="IZ498" s="223">
        <f t="shared" ca="1" si="1367"/>
        <v>-6.0508679290141237E-5</v>
      </c>
      <c r="JA498" s="223">
        <f t="shared" ca="1" si="1368"/>
        <v>1.2585244158893846E-4</v>
      </c>
      <c r="JB498" s="223">
        <f t="shared" ca="1" si="1369"/>
        <v>-1.850803113675793E-4</v>
      </c>
    </row>
    <row r="499" spans="2:262">
      <c r="B499" s="230">
        <v>138</v>
      </c>
      <c r="C499" s="229">
        <f t="shared" si="1370"/>
        <v>2.695312500000002E-3</v>
      </c>
      <c r="D499" s="226">
        <f t="shared" ca="1" si="1113"/>
        <v>57.934379448195187</v>
      </c>
      <c r="E499" s="225">
        <f ca="1">EN361</f>
        <v>-0.16562055180481194</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57.933907427396612</v>
      </c>
      <c r="E500" s="225">
        <f ca="1">EO361</f>
        <v>-0.16609257260338753</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57.934692466590427</v>
      </c>
      <c r="E501" s="225">
        <f ca="1">EP361</f>
        <v>-0.16530753340957532</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57.932799549608525</v>
      </c>
      <c r="E502" s="225">
        <f ca="1">EQ361</f>
        <v>-0.16720045039147508</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57.934378085211755</v>
      </c>
      <c r="E503" s="225">
        <f ca="1">ER361</f>
        <v>-0.16562191478824559</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57.935239774372945</v>
      </c>
      <c r="E504" s="225">
        <f ca="1">ES361</f>
        <v>-0.16476022562705933</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57.939827450039239</v>
      </c>
      <c r="E505" s="225">
        <f ca="1">ET361</f>
        <v>-0.16017254996076069</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57.943007120238697</v>
      </c>
      <c r="E506" s="225">
        <f ca="1">EU361</f>
        <v>-0.15699287976130352</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57.947391174117392</v>
      </c>
      <c r="E507" s="225">
        <f ca="1">EV361</f>
        <v>-0.15260882588261004</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57.94874463219287</v>
      </c>
      <c r="E508" s="225">
        <f ca="1">EW361</f>
        <v>-0.15125536780713333</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57.949632697869227</v>
      </c>
      <c r="E509" s="225">
        <f ca="1">EX361</f>
        <v>-0.15036730213077609</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57.94849262117809</v>
      </c>
      <c r="E510" s="225">
        <f ca="1">EY361</f>
        <v>-0.15150737882191384</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57.948046685732187</v>
      </c>
      <c r="E511" s="225">
        <f ca="1">EZ361</f>
        <v>-0.15195331426781458</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57.948424105397201</v>
      </c>
      <c r="E512" s="225">
        <f ca="1">FA361</f>
        <v>-0.15157589460280288</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57.9505345814908</v>
      </c>
      <c r="E513" s="225">
        <f ca="1">FB361</f>
        <v>-0.149465418509203</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57.954291044371622</v>
      </c>
      <c r="E514" s="225">
        <f ca="1">FC361</f>
        <v>-0.14570895562838082</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57.957943186308512</v>
      </c>
      <c r="E515" s="225">
        <f ca="1">FD361</f>
        <v>-0.14205681369149073</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57.961593301440672</v>
      </c>
      <c r="E516" s="225">
        <f ca="1">FE361</f>
        <v>-0.13840669855932827</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57.962637910191461</v>
      </c>
      <c r="E517" s="225">
        <f ca="1">FF361</f>
        <v>-0.13736208980854325</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57.963247559728821</v>
      </c>
      <c r="E518" s="225">
        <f ca="1">FG361</f>
        <v>-0.136752440271179</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57.961545927094626</v>
      </c>
      <c r="E519" s="225">
        <f ca="1">FH361</f>
        <v>-0.13845407290537731</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57.961668062606201</v>
      </c>
      <c r="E520" s="225">
        <f ca="1">FI361</f>
        <v>-0.13833193739380237</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57.961411758565418</v>
      </c>
      <c r="E521" s="225">
        <f ca="1">FJ361</f>
        <v>-0.1385882414345862</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57.964641664722897</v>
      </c>
      <c r="E522" s="225">
        <f ca="1">FK361</f>
        <v>-0.13535833527710439</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57.967297743756845</v>
      </c>
      <c r="E523" s="225">
        <f ca="1">FL361</f>
        <v>-0.13270225624315721</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57.972035516479458</v>
      </c>
      <c r="E524" s="225">
        <f ca="1">FM361</f>
        <v>-0.12796448352054057</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57.973954659506262</v>
      </c>
      <c r="E525" s="225">
        <f ca="1">FN361</f>
        <v>-0.12604534049374072</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57.97602089541779</v>
      </c>
      <c r="E526" s="225">
        <f ca="1">FO361</f>
        <v>-0.12397910458221191</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57.974788875365924</v>
      </c>
      <c r="E527" s="225">
        <f ca="1">FP361</f>
        <v>-0.12521112463407716</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57.974431874414726</v>
      </c>
      <c r="E528" s="225">
        <f ca="1">FQ361</f>
        <v>-0.12556812558527611</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57.973122288736661</v>
      </c>
      <c r="E529" s="225">
        <f ca="1">FR361</f>
        <v>-0.12687771126333761</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57.974463385593559</v>
      </c>
      <c r="E530" s="225">
        <f ca="1">FS361</f>
        <v>-0.12553661440644259</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57.976527830786793</v>
      </c>
      <c r="E531" s="225">
        <f ca="1">FT361</f>
        <v>-0.12347216921320572</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57.980400079323225</v>
      </c>
      <c r="E532" s="225">
        <f ca="1">FU361</f>
        <v>-0.11959992067677458</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57.983905334002131</v>
      </c>
      <c r="E533" s="225">
        <f ca="1">FV361</f>
        <v>-0.11609466599787073</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57.986319529697305</v>
      </c>
      <c r="E534" s="225">
        <f ca="1">FW361</f>
        <v>-0.11368047030269435</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57.987351952508902</v>
      </c>
      <c r="E535" s="225">
        <f ca="1">FX361</f>
        <v>-0.1126480474910994</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57.98622387793953</v>
      </c>
      <c r="E536" s="225">
        <f ca="1">FY361</f>
        <v>-0.11377612206047365</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57.985635205085835</v>
      </c>
      <c r="E537" s="225">
        <f ca="1">FZ361</f>
        <v>-0.11436479491416753</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57.984310681541935</v>
      </c>
      <c r="E538" s="225">
        <f ca="1">GA361</f>
        <v>-0.11568931845806579</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57.986278527353456</v>
      </c>
      <c r="E539" s="225">
        <f ca="1">GB361</f>
        <v>-0.1137214726465426</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57.987855109458152</v>
      </c>
      <c r="E540" s="225">
        <f ca="1">GC361</f>
        <v>-0.11214489054184816</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57.992705344250325</v>
      </c>
      <c r="E541" s="225">
        <f ca="1">GD361</f>
        <v>-0.1072946557496731</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57.994849702557765</v>
      </c>
      <c r="E542" s="225">
        <f ca="1">GE361</f>
        <v>-0.10515029744223973</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57.998390024250867</v>
      </c>
      <c r="E543" s="225">
        <f ca="1">GF361</f>
        <v>-0.10160997574913602</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57.997496261916332</v>
      </c>
      <c r="E544" s="225">
        <f ca="1">GG361</f>
        <v>-0.10250373808367244</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57.998014025463107</v>
      </c>
      <c r="E545" s="225">
        <f ca="1">GH361</f>
        <v>-0.10198597453689535</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57.995600188376464</v>
      </c>
      <c r="E546" s="225">
        <f ca="1">GI361</f>
        <v>-0.10439981162353475</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57.99662551734874</v>
      </c>
      <c r="E547" s="225">
        <f ca="1">GJ361</f>
        <v>-0.10337448265126356</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57.997046383739495</v>
      </c>
      <c r="E548" s="225">
        <f ca="1">GK361</f>
        <v>-0.10295361626050917</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58.001288810387408</v>
      </c>
      <c r="E549" s="225">
        <f ca="1">GL361</f>
        <v>-9.8711189612596451E-2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58.004699421972049</v>
      </c>
      <c r="E550" s="225">
        <f ca="1">GM361</f>
        <v>-9.53005780279534E-2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58.010164978617595</v>
      </c>
      <c r="E551" s="225">
        <f ca="1">GN361</f>
        <v>-8.9835021382405456E-2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58.013172848800536</v>
      </c>
      <c r="E552" s="225">
        <f ca="1">GO361</f>
        <v>-8.6827151199463298E-2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58.052239541608728</v>
      </c>
      <c r="E553" s="225">
        <f ca="1">GP361</f>
        <v>-4.7760458391273471E-2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58.146587759921879</v>
      </c>
      <c r="E554" s="225">
        <f ca="1">GQ361</f>
        <v>4.6587759921876838E-2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58.217700407234815</v>
      </c>
      <c r="E555" s="225">
        <f ca="1">GR361</f>
        <v>0.11770040723481133</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58.260348738502614</v>
      </c>
      <c r="E556" s="225">
        <f ca="1">GS361</f>
        <v>0.16034873850261258</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58.295350499355962</v>
      </c>
      <c r="E557" s="225">
        <f ca="1">GT361</f>
        <v>0.19535049935596166</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58.325016078422863</v>
      </c>
      <c r="E558" s="225">
        <f ca="1">GU361</f>
        <v>0.22501607842285817</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58.34835093708309</v>
      </c>
      <c r="E559" s="225">
        <f ca="1">GV361</f>
        <v>0.24835093708309075</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58.367457648138952</v>
      </c>
      <c r="E560" s="225">
        <f ca="1">GW361</f>
        <v>0.26745764813895218</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58.37945279442512</v>
      </c>
      <c r="E561" s="225">
        <f ca="1">GX361</f>
        <v>0.27945279442511906</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58.388297889886779</v>
      </c>
      <c r="E562" s="225">
        <f ca="1">GY361</f>
        <v>0.28829788988677679</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58.391903076878542</v>
      </c>
      <c r="E563" s="225">
        <f ca="1">GZ361</f>
        <v>0.29190307687853878</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58.39512668952451</v>
      </c>
      <c r="E564" s="225">
        <f ca="1">HA361</f>
        <v>0.29512668952450638</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58.39667487951246</v>
      </c>
      <c r="E565" s="225">
        <f ca="1">HB361</f>
        <v>0.2966748795124573</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58.399598516885753</v>
      </c>
      <c r="E566" s="225">
        <f ca="1">HC361</f>
        <v>0.29959851688575356</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58.40235584426388</v>
      </c>
      <c r="E567" s="225">
        <f ca="1">HD361</f>
        <v>0.30235584426387657</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58.404789574287392</v>
      </c>
      <c r="E568" s="225">
        <f ca="1">HE361</f>
        <v>0.30478957428739395</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58.406168593932577</v>
      </c>
      <c r="E569" s="225">
        <f ca="1">HF361</f>
        <v>0.30616859393257795</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58.404585057912577</v>
      </c>
      <c r="E570" s="225">
        <f ca="1">HG361</f>
        <v>0.30458505791257345</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58.402300511119932</v>
      </c>
      <c r="E571" s="225">
        <f ca="1">HH361</f>
        <v>0.30230051111993039</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58.397106159636103</v>
      </c>
      <c r="E572" s="225">
        <f ca="1">HI361</f>
        <v>0.29710615963609877</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58.3940912538718</v>
      </c>
      <c r="E573" s="225">
        <f ca="1">HJ361</f>
        <v>0.29409125387180013</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58.389851760454853</v>
      </c>
      <c r="E574" s="225">
        <f ca="1">HK361</f>
        <v>0.289851760454855</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58.389761621638364</v>
      </c>
      <c r="E575" s="225">
        <f ca="1">HL361</f>
        <v>0.28976162163836311</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58.388150992693824</v>
      </c>
      <c r="E576" s="225">
        <f ca="1">HM361</f>
        <v>0.2881509926938231</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58.389287277550821</v>
      </c>
      <c r="E577" s="225">
        <f ca="1">HN361</f>
        <v>0.28928727755081618</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58.386867410998882</v>
      </c>
      <c r="E578" s="225">
        <f ca="1">HO361</f>
        <v>0.28686741099887786</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58.385021317476614</v>
      </c>
      <c r="E579" s="225">
        <f ca="1">HP361</f>
        <v>0.28502131747661386</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58.379661097659223</v>
      </c>
      <c r="E580" s="225">
        <f ca="1">HQ361</f>
        <v>0.2796610976592192</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58.375132914483977</v>
      </c>
      <c r="E581" s="225">
        <f ca="1">HR361</f>
        <v>0.27513291448397359</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58.370099485036199</v>
      </c>
      <c r="E582" s="225">
        <f ca="1">HS361</f>
        <v>0.27009948503620107</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58.367008484611269</v>
      </c>
      <c r="E583" s="225">
        <f ca="1">HT361</f>
        <v>0.26700848461126847</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58.365721594640625</v>
      </c>
      <c r="E584" s="225">
        <f ca="1">HU361</f>
        <v>0.26572159464062284</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58.364857453517089</v>
      </c>
      <c r="E585" s="225">
        <f ca="1">HV361</f>
        <v>0.26485745351708467</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58.365232772565811</v>
      </c>
      <c r="E586" s="225">
        <f ca="1">HW361</f>
        <v>0.2652327725658094</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58.36269742368696</v>
      </c>
      <c r="E587" s="225">
        <f ca="1">HX361</f>
        <v>0.2626974236869572</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58.360719141842793</v>
      </c>
      <c r="E588" s="225">
        <f ca="1">HY361</f>
        <v>0.2607191418427951</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58.354698653481947</v>
      </c>
      <c r="E589" s="225">
        <f ca="1">HZ361</f>
        <v>0.25469865348194337</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58.351131957095319</v>
      </c>
      <c r="E590" s="225">
        <f ca="1">IA361</f>
        <v>0.25113195709531838</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58.345234871103827</v>
      </c>
      <c r="E591" s="225">
        <f ca="1">IB361</f>
        <v>0.24523487110382791</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58.344053503535953</v>
      </c>
      <c r="E592" s="225">
        <f ca="1">IC361</f>
        <v>0.24405350353595234</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58.341484950863034</v>
      </c>
      <c r="E593" s="225">
        <f ca="1">ID361</f>
        <v>0.24148495086303112</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58.361953911884576</v>
      </c>
      <c r="E594" s="225">
        <f ca="1">IE361</f>
        <v>0.26195391188457468</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58.341207750241026</v>
      </c>
      <c r="E595" s="225">
        <f ca="1">IF361</f>
        <v>0.2412077502410265</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58.34060725321816</v>
      </c>
      <c r="E596" s="225">
        <f ca="1">IG361</f>
        <v>0.24060725321815574</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58.336552383832483</v>
      </c>
      <c r="E597" s="225">
        <f ca="1">IH361</f>
        <v>0.23655238383248492</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58.332471633617509</v>
      </c>
      <c r="E598" s="225">
        <f ca="1">II361</f>
        <v>0.23247163361751</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58.327405349267501</v>
      </c>
      <c r="E599" s="225">
        <f ca="1">IJ361</f>
        <v>0.22740534926750058</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58.32350714436383</v>
      </c>
      <c r="E600" s="225">
        <f ca="1">IK361</f>
        <v>0.22350714436382549</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58.321505364031843</v>
      </c>
      <c r="E601" s="225">
        <f ca="1">IL361</f>
        <v>0.22150536403184254</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58.320478602883597</v>
      </c>
      <c r="E602" s="225">
        <f ca="1">IM361</f>
        <v>0.22047860288359677</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58.321141672664488</v>
      </c>
      <c r="E603" s="225">
        <f ca="1">IN361</f>
        <v>0.22114167266448748</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58.320302363812559</v>
      </c>
      <c r="E604" s="225">
        <f ca="1">IO361</f>
        <v>0.2203023638125563</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58.319148833902389</v>
      </c>
      <c r="E605" s="225">
        <f ca="1">IP361</f>
        <v>0.21914883390238923</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58.315401112892715</v>
      </c>
      <c r="E606" s="225">
        <f ca="1">IQ361</f>
        <v>0.21540111289271063</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58.311044410045952</v>
      </c>
      <c r="E607" s="225">
        <f ca="1">IR361</f>
        <v>0.21104441004595129</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58.30671459331203</v>
      </c>
      <c r="E608" s="225">
        <f ca="1">IS361</f>
        <v>0.20671459331202768</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58.302600484684902</v>
      </c>
      <c r="E609" s="225">
        <f ca="1">IT361</f>
        <v>0.20260048468490371</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58.302166105364826</v>
      </c>
      <c r="E610" s="225">
        <f ca="1">IU361</f>
        <v>0.20216610536482224</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58.299913076772256</v>
      </c>
      <c r="E611" s="225">
        <f ca="1">IV361</f>
        <v>0.19991307677225614</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58.303239082288975</v>
      </c>
      <c r="E612" s="225">
        <f ca="1">IW361</f>
        <v>0.20323908228897572</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58.298833192823722</v>
      </c>
      <c r="E613" s="225">
        <f ca="1">IX361</f>
        <v>0.1988331928237202</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58.302766581752913</v>
      </c>
      <c r="E614" s="225">
        <f ca="1">IY361</f>
        <v>0.20276658175290915</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58.291264002976277</v>
      </c>
      <c r="E615" s="225">
        <f ca="1">IZ361</f>
        <v>0.19126400297627882</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58.299693979541672</v>
      </c>
      <c r="E616" s="225">
        <f ca="1">JA361</f>
        <v>0.1996939795416742</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58.234668075495463</v>
      </c>
      <c r="E617" s="225">
        <f ca="1">JB361</f>
        <v>0.13466807549546478</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6.27368005628239-2.1443611941011i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0.09918255666957-0.0339008721748539i</v>
      </c>
      <c r="I626" s="227" t="str">
        <f>IMDIV(H626,IMSUM(1,IMPRODUCT(F626,G626,-1)))</f>
        <v>0.00152792690029793+0.0024726436343178i</v>
      </c>
      <c r="J626" s="223" t="str">
        <f>IMPRODUCT(1/Nt_input,O625)</f>
        <v>3.97679258230462E-15-2.5i</v>
      </c>
      <c r="K626" s="246" t="str">
        <f>IMPRODUCT(I626,J626)</f>
        <v>0.00618160908579451-0.00381981725074481i</v>
      </c>
      <c r="L626" s="222">
        <f>20*LOG(IMABS(K626))</f>
        <v>-42.773389783469824</v>
      </c>
      <c r="M626" s="222">
        <f t="shared" ref="M626:M657" si="1635">N626+Vinput2</f>
        <v>390.49008570164779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4.77740364344858-3.27019078676869i</v>
      </c>
      <c r="G627" s="227" t="str">
        <f t="shared" si="1633"/>
        <v>-2.71697145649282+2.31061038587941i</v>
      </c>
      <c r="H627" s="227" t="str">
        <f t="shared" si="1634"/>
        <v>0.0755274581025624-0.051699461897837i</v>
      </c>
      <c r="I627" s="227" t="str">
        <f t="shared" ref="I627:I689" si="1688">IMDIV(H627,IMSUM(1,IMPRODUCT(F627,G627,-1)))</f>
        <v>0.00345767526254335+0.00267598366887998i</v>
      </c>
      <c r="J627" s="223" t="str">
        <f>IMPRODUCT(1/Nt_input,P625)</f>
        <v>-1.49105581397427E-15-4.31512464649303E-17i</v>
      </c>
      <c r="K627" s="246" t="str">
        <f t="shared" ref="K627:K689" si="1689">IMPRODUCT(I627,J627)</f>
        <v>-5.0401147722183E-18-4.13924400503339E-18i</v>
      </c>
      <c r="L627" s="222">
        <f t="shared" ref="L627:L689" si="1690">20*LOG(IMABS(K627))</f>
        <v>-343.71242353638655</v>
      </c>
      <c r="M627" s="222">
        <f t="shared" si="1635"/>
        <v>390.97545161008065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3.41506552817298-3.51424827887429i</v>
      </c>
      <c r="G628" s="227" t="str">
        <f t="shared" si="1633"/>
        <v>-2.71790358827442+1.51014794929884i</v>
      </c>
      <c r="H628" s="227" t="str">
        <f t="shared" si="1634"/>
        <v>0.0539898316840571-0.0555578425969223i</v>
      </c>
      <c r="I628" s="227" t="str">
        <f t="shared" si="1688"/>
        <v>0.00450353116494781+0.00214742709424351i</v>
      </c>
      <c r="J628" s="223" t="str">
        <f>IMPRODUCT(1/Nt_input,Q625)</f>
        <v>1.60282350543037E-15-6.93889390391806E-18i</v>
      </c>
      <c r="K628" s="246" t="str">
        <f t="shared" si="1689"/>
        <v>7.23326637738992E-18+3.41069709790498E-18i</v>
      </c>
      <c r="L628" s="222">
        <f t="shared" si="1690"/>
        <v>-341.94139097343168</v>
      </c>
      <c r="M628" s="222">
        <f t="shared" si="1635"/>
        <v>391.45142338627232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2.43694369361046-3.35402694098513i</v>
      </c>
      <c r="G629" s="227" t="str">
        <f t="shared" si="1633"/>
        <v>-2.71920786091552+1.10086655521369i</v>
      </c>
      <c r="H629" s="227" t="str">
        <f t="shared" si="1634"/>
        <v>0.0385263997882762-0.0530248537000862i</v>
      </c>
      <c r="I629" s="227" t="str">
        <f t="shared" si="1688"/>
        <v>0.00502245749267699+0.00159000861935919i</v>
      </c>
      <c r="J629" s="223" t="str">
        <f>IMPRODUCT(1/Nt_input,R625)</f>
        <v>4.78604108384781E-15+3.61689844741177E-16i</v>
      </c>
      <c r="K629" s="246" t="str">
        <f t="shared" si="1689"/>
        <v>2.34625979311582E-17+9.42641844667072E-18i</v>
      </c>
      <c r="L629" s="222">
        <f t="shared" si="1690"/>
        <v>-331.94260741956276</v>
      </c>
      <c r="M629" s="222">
        <f t="shared" si="1635"/>
        <v>391.91341716182546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1.77763119111976-3.07052858755245i</v>
      </c>
      <c r="G630" s="227" t="str">
        <f t="shared" si="1633"/>
        <v>-2.72088356357637+0.848079559067659i</v>
      </c>
      <c r="H630" s="227" t="str">
        <f t="shared" si="1634"/>
        <v>0.0281031236481809-0.0485429401736051i</v>
      </c>
      <c r="I630" s="227" t="str">
        <f t="shared" si="1688"/>
        <v>0.00528805051978929+0.00111624795750389i</v>
      </c>
      <c r="J630" s="223" t="str">
        <f>IMPRODUCT(1/Nt_input,S625)</f>
        <v>3.07907318348663E-15+2.43160526436359E-14i</v>
      </c>
      <c r="K630" s="246" t="str">
        <f t="shared" si="1689"/>
        <v>-1.08604495496099E-17+1.32021523973475E-16i</v>
      </c>
      <c r="L630" s="222">
        <f t="shared" si="1690"/>
        <v>-317.55781478096043</v>
      </c>
      <c r="M630" s="222">
        <f t="shared" si="1635"/>
        <v>392.35698368413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1.33289987762449-2.77643062239197i</v>
      </c>
      <c r="G631" s="227" t="str">
        <f t="shared" si="1633"/>
        <v>-2.72292978376562+0.673563274475061i</v>
      </c>
      <c r="H631" s="227" t="str">
        <f t="shared" si="1634"/>
        <v>0.0210722281757052-0.0438934540929872i</v>
      </c>
      <c r="I631" s="227" t="str">
        <f t="shared" si="1688"/>
        <v>0.00542509266385599+0.00072155943560493i</v>
      </c>
      <c r="J631" s="223" t="str">
        <f>IMPRODUCT(1/Nt_input,T625)</f>
        <v>1.66180410361358E-15+2.77208811461094E-15i</v>
      </c>
      <c r="K631" s="246" t="str">
        <f t="shared" si="1689"/>
        <v>7.01521491585401E-18+1.62379253252276E-17i</v>
      </c>
      <c r="L631" s="222">
        <f t="shared" si="1690"/>
        <v>-335.04617395547649</v>
      </c>
      <c r="M631" s="222">
        <f t="shared" si="1635"/>
        <v>392.77785116509801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1.02618232791751-2.50841334551126i</v>
      </c>
      <c r="G632" s="227" t="str">
        <f t="shared" si="1633"/>
        <v>-2.72534540841988+0.543797692782584i</v>
      </c>
      <c r="H632" s="227" t="str">
        <f t="shared" si="1634"/>
        <v>0.0162232351632386-0.0396562857142738i</v>
      </c>
      <c r="I632" s="227" t="str">
        <f t="shared" si="1688"/>
        <v>0.005490608155654+0.000387676396834571i</v>
      </c>
      <c r="J632" s="223" t="str">
        <f>IMPRODUCT(1/Nt_input,U625)</f>
        <v>6.93279526668702E-17+1.3990544833753E-15i</v>
      </c>
      <c r="K632" s="246" t="str">
        <f t="shared" si="1689"/>
        <v>-1.61727778762677E-19+7.70853676751453E-18i</v>
      </c>
      <c r="L632" s="222">
        <f t="shared" si="1690"/>
        <v>-342.25864980086158</v>
      </c>
      <c r="M632" s="222">
        <f t="shared" si="1635"/>
        <v>393.17196642081825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0.808709638287345-2.27460753278096i</v>
      </c>
      <c r="G633" s="227" t="str">
        <f t="shared" si="1633"/>
        <v>-2.72812912521863+0.442026658272159i</v>
      </c>
      <c r="H633" s="227" t="str">
        <f t="shared" si="1634"/>
        <v>0.0127851418639592-0.0359599769986937i</v>
      </c>
      <c r="I633" s="227" t="str">
        <f t="shared" si="1688"/>
        <v>0.00551264100692602+0.0000994640218254202i</v>
      </c>
      <c r="J633" s="223" t="str">
        <f>IMPRODUCT(1/Nt_input,V625)</f>
        <v>-5.34387665411875E-15-9.08127739673859E-16i</v>
      </c>
      <c r="K633" s="246" t="str">
        <f t="shared" si="1689"/>
        <v>-2.93685475421304E-17-5.53770568141077E-18i</v>
      </c>
      <c r="L633" s="222">
        <f t="shared" si="1690"/>
        <v>-330.49062094986209</v>
      </c>
      <c r="M633" s="222">
        <f t="shared" si="1635"/>
        <v>393.53553390593271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0.650234365908102-2.07348383683546i</v>
      </c>
      <c r="G634" s="227" t="str">
        <f t="shared" si="1633"/>
        <v>-2.73127942413121+0.358944589112666i</v>
      </c>
      <c r="H634" s="227" t="str">
        <f t="shared" si="1634"/>
        <v>0.0102797570591125-0.0327803500187153i</v>
      </c>
      <c r="I634" s="227" t="str">
        <f t="shared" si="1688"/>
        <v>0.00550613412487302-0.000153830824249076i</v>
      </c>
      <c r="J634" s="223" t="str">
        <f>IMPRODUCT(1/Nt_input,W625)</f>
        <v>1.29782726991483E-14+8.72218963721138E-15i</v>
      </c>
      <c r="K634" s="246" t="str">
        <f t="shared" si="1689"/>
        <v>7.28018518118373E-17+4.60290876184241E-17i</v>
      </c>
      <c r="L634" s="222">
        <f t="shared" si="1690"/>
        <v>-321.29667124989294</v>
      </c>
      <c r="M634" s="222">
        <f t="shared" si="1635"/>
        <v>393.86505226681368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0.531812054123692-1.9008037130764i</v>
      </c>
      <c r="G635" s="227" t="str">
        <f t="shared" si="1633"/>
        <v>-2.73479459919279+0.288971162089874i</v>
      </c>
      <c r="H635" s="227" t="str">
        <f t="shared" si="1634"/>
        <v>0.00840758194910878-0.0300503963062542i</v>
      </c>
      <c r="I635" s="227" t="str">
        <f t="shared" si="1688"/>
        <v>0.00547967231257168-0.000379643625437897i</v>
      </c>
      <c r="J635" s="223" t="str">
        <f>IMPRODUCT(1/Nt_input,X625)</f>
        <v>-3.72624701277039E-15+4.561455380081E-15i</v>
      </c>
      <c r="K635" s="246" t="str">
        <f t="shared" si="1689"/>
        <v>-1.86868851279137E-17+2.64099266764663E-17i</v>
      </c>
      <c r="L635" s="222">
        <f t="shared" si="1690"/>
        <v>-329.8018445488205</v>
      </c>
      <c r="M635" s="222">
        <f t="shared" si="1635"/>
        <v>394.15734806151272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0.441312660166767-1.75204977306315i</v>
      </c>
      <c r="G636" s="227" t="str">
        <f t="shared" si="1633"/>
        <v>-2.73867275050553+0.228557984220754i</v>
      </c>
      <c r="H636" s="227" t="str">
        <f t="shared" si="1634"/>
        <v>0.00697684892014182-0.0276986990643122i</v>
      </c>
      <c r="I636" s="227" t="str">
        <f t="shared" si="1688"/>
        <v>0.00543854211336335-0.000583148951470698i</v>
      </c>
      <c r="J636" s="223" t="str">
        <f>IMPRODUCT(1/Nt_input,Y625)</f>
        <v>-8.16682062688284E-16-4.62997695738208E-15i</v>
      </c>
      <c r="K636" s="246" t="str">
        <f t="shared" si="1689"/>
        <v>-7.14152599918953E-18-2.47040773780828E-17i</v>
      </c>
      <c r="L636" s="222">
        <f t="shared" si="1690"/>
        <v>-331.79606184291282</v>
      </c>
      <c r="M636" s="222">
        <f t="shared" si="1635"/>
        <v>394.40960632174176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0.370768639224331-1.62319127028867i</v>
      </c>
      <c r="G637" s="227" t="str">
        <f t="shared" si="1633"/>
        <v>-2.74291178646029+0.175341925627024i</v>
      </c>
      <c r="H637" s="227" t="str">
        <f t="shared" si="1634"/>
        <v>0.00586159658147402-0.0256615349693745i</v>
      </c>
      <c r="I637" s="227" t="str">
        <f t="shared" si="1688"/>
        <v>0.00538621487266287-0.00076801325423646i</v>
      </c>
      <c r="J637" s="223" t="str">
        <f>IMPRODUCT(1/Nt_input,Z625)</f>
        <v>2.64625967623042E-15-9.67975699595058E-15i</v>
      </c>
      <c r="K637" s="246" t="str">
        <f t="shared" si="1689"/>
        <v>6.81914155436218E-18-5.41696136008479E-17i</v>
      </c>
      <c r="L637" s="222">
        <f t="shared" si="1690"/>
        <v>-325.25660208487892</v>
      </c>
      <c r="M637" s="222">
        <f t="shared" si="1635"/>
        <v>394.61939766255642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0.314811539946091-1.51085027236641i</v>
      </c>
      <c r="G638" s="227" t="str">
        <f t="shared" si="1633"/>
        <v>-2.74750942617441+0.127689219202337i</v>
      </c>
      <c r="H638" s="227" t="str">
        <f t="shared" si="1634"/>
        <v>0.00497695341822071-0.0238855012391266i</v>
      </c>
      <c r="I638" s="227" t="str">
        <f t="shared" si="1688"/>
        <v>0.00532510894416315-0.000936894230906429i</v>
      </c>
      <c r="J638" s="223" t="str">
        <f>IMPRODUCT(1/Nt_input,AA625)</f>
        <v>1.50741371425164E-15-2.02962646689286E-15i</v>
      </c>
      <c r="K638" s="246" t="str">
        <f t="shared" si="1689"/>
        <v>6.12559692458868E-18-1.2220269264633E-17i</v>
      </c>
      <c r="L638" s="222">
        <f t="shared" si="1690"/>
        <v>-337.28488493083887</v>
      </c>
      <c r="M638" s="222">
        <f t="shared" si="1635"/>
        <v>394.78470167866107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0.269736049693636-1.41226493700496i</v>
      </c>
      <c r="G639" s="227" t="str">
        <f t="shared" si="1633"/>
        <v>-2.75246320214046+0.084434943735851i</v>
      </c>
      <c r="H639" s="227" t="str">
        <f t="shared" si="1634"/>
        <v>0.00426434099197883-0.0223269350509315i</v>
      </c>
      <c r="I639" s="227" t="str">
        <f t="shared" si="1688"/>
        <v>0.00525700167114934-0.00109176777144368i</v>
      </c>
      <c r="J639" s="223" t="str">
        <f>IMPRODUCT(1/Nt_input,AB625)</f>
        <v>2.32186638622275E-15+8.94770368908838E-15i</v>
      </c>
      <c r="K639" s="246" t="str">
        <f t="shared" si="1689"/>
        <v>2.19748699887329E-17+4.45031543564103E-17i</v>
      </c>
      <c r="L639" s="222">
        <f t="shared" si="1690"/>
        <v>-326.08460539338699</v>
      </c>
      <c r="M639" s="222">
        <f t="shared" si="1635"/>
        <v>394.90392640201617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0.232927359679161-1.32519631276961i</v>
      </c>
      <c r="G640" s="227" t="str">
        <f t="shared" si="1633"/>
        <v>-2.75777046307973+0.0447267116058557i</v>
      </c>
      <c r="H640" s="227" t="str">
        <f t="shared" si="1634"/>
        <v>0.00368242097843948-0.0209504401261199i</v>
      </c>
      <c r="I640" s="227" t="str">
        <f t="shared" si="1688"/>
        <v>0.00518326183638798-0.00123414318049989i</v>
      </c>
      <c r="J640" s="223" t="str">
        <f>IMPRODUCT(1/Nt_input,AC625)</f>
        <v>-1.26510808122829E-15-2.05131051034258E-15i</v>
      </c>
      <c r="K640" s="246" t="str">
        <f t="shared" si="1689"/>
        <v>-9.08899731376366E-18-9.07115497179705E-18i</v>
      </c>
      <c r="L640" s="222">
        <f t="shared" si="1690"/>
        <v>-337.82790604311572</v>
      </c>
      <c r="M640" s="222">
        <f t="shared" si="1635"/>
        <v>394.97592363336099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0.202502471812862-1.2478308030946i</v>
      </c>
      <c r="G641" s="227" t="str">
        <f t="shared" si="1633"/>
        <v>-2.76342837699534+0.00792697160431133i</v>
      </c>
      <c r="H641" s="227" t="str">
        <f t="shared" si="1634"/>
        <v>0.00320142447592536-0.0197273447532649i</v>
      </c>
      <c r="I641" s="227" t="str">
        <f t="shared" si="1688"/>
        <v>0.00510498571987952-0.0013652064585625i</v>
      </c>
      <c r="J641" s="223" t="str">
        <f>IMPRODUCT(1/Nt_input,AD625)</f>
        <v>-6.9133145337145E-15-4.31078783780136E-16i</v>
      </c>
      <c r="K641" s="246" t="str">
        <f t="shared" si="1689"/>
        <v>-3.5880883511414E-17+7.23745061616041E-18i</v>
      </c>
      <c r="L641" s="222">
        <f t="shared" si="1690"/>
        <v>-328.72954032109789</v>
      </c>
      <c r="M641" s="222">
        <f t="shared" si="1635"/>
        <v>395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0.177080208337356-1.17869481108916i</v>
      </c>
      <c r="G642" s="227" t="str">
        <f t="shared" si="1633"/>
        <v>-2.76943393441767-0.0264502086893826i</v>
      </c>
      <c r="H642" s="227" t="str">
        <f t="shared" si="1634"/>
        <v>0.00279951601626408-0.0186343523814082i</v>
      </c>
      <c r="I642" s="227" t="str">
        <f t="shared" si="1688"/>
        <v>0.00502307932223548-0.00148591686143038i</v>
      </c>
      <c r="J642" s="223" t="str">
        <f>IMPRODUCT(1/Nt_input,AE625)</f>
        <v>-2.5244089045702E-15+1.40946282423115E-15i</v>
      </c>
      <c r="K642" s="246" t="str">
        <f t="shared" si="1689"/>
        <v>-1.05859615933293E-17+1.0830905324301E-17i</v>
      </c>
      <c r="L642" s="222">
        <f t="shared" si="1690"/>
        <v>-336.39461315911177</v>
      </c>
      <c r="M642" s="222">
        <f t="shared" si="1635"/>
        <v>394.97592363336099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0.15563041894807-1.11658490881871i</v>
      </c>
      <c r="G643" s="227" t="str">
        <f t="shared" si="1633"/>
        <v>-2.77578395183596-0.0587812896388748i</v>
      </c>
      <c r="H643" s="227" t="str">
        <f t="shared" si="1634"/>
        <v>0.00246040963331698-0.0176524376445367i</v>
      </c>
      <c r="I643" s="227" t="str">
        <f t="shared" si="1688"/>
        <v>0.00493830951027083-0.00159707269441514i</v>
      </c>
      <c r="J643" s="223" t="str">
        <f>IMPRODUCT(1/Nt_input,AF625)</f>
        <v>9.09032370861527E-15+3.65879201935647E-14i</v>
      </c>
      <c r="K643" s="246" t="str">
        <f t="shared" si="1689"/>
        <v>1.03324400308278E-16+1.66164566474487E-16i</v>
      </c>
      <c r="L643" s="222">
        <f t="shared" si="1690"/>
        <v>-314.16953257400115</v>
      </c>
      <c r="M643" s="222">
        <f t="shared" si="1635"/>
        <v>394.90392640201617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0.137373025009281-1.06051235172509i</v>
      </c>
      <c r="G644" s="227" t="str">
        <f t="shared" si="1633"/>
        <v>-2.78247507530859-0.0893620982871947i</v>
      </c>
      <c r="H644" s="227" t="str">
        <f t="shared" si="1634"/>
        <v>0.00217177282163271-0.0167659691728178i</v>
      </c>
      <c r="I644" s="227" t="str">
        <f t="shared" si="1688"/>
        <v>0.00485133672451674-0.00169935654355621i</v>
      </c>
      <c r="J644" s="223" t="str">
        <f>IMPRODUCT(1/Nt_input,AG625)</f>
        <v>-1.73828575773978E-14+1.80385220649448E-14i</v>
      </c>
      <c r="K644" s="246" t="str">
        <f t="shared" si="1689"/>
        <v>-5.3676214835127E-17+1.17050617319529E-16i</v>
      </c>
      <c r="L644" s="222">
        <f t="shared" si="1690"/>
        <v>-317.80363533021534</v>
      </c>
      <c r="M644" s="222">
        <f t="shared" si="1635"/>
        <v>394.78470167866107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0.121709104369546-1.00965953178678i</v>
      </c>
      <c r="G645" s="227" t="str">
        <f t="shared" si="1633"/>
        <v>-2.7895037842448-0.118428016837543i</v>
      </c>
      <c r="H645" s="227" t="str">
        <f t="shared" si="1634"/>
        <v>0.00192413703488863-0.0159620211470833i</v>
      </c>
      <c r="I645" s="227" t="str">
        <f t="shared" si="1688"/>
        <v>0.00476273650229702-0.00179336656852989i</v>
      </c>
      <c r="J645" s="223" t="str">
        <f>IMPRODUCT(1/Nt_input,AH625)</f>
        <v>-3.56312811829358E-14+1.02340011465251E-14i</v>
      </c>
      <c r="K645" s="246" t="str">
        <f t="shared" si="1689"/>
        <v>-1.51349087995103E-16+1.1264179929247E-16i</v>
      </c>
      <c r="L645" s="222">
        <f t="shared" si="1690"/>
        <v>-314.48614402123519</v>
      </c>
      <c r="M645" s="222">
        <f t="shared" si="1635"/>
        <v>394.61939766255642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0.108172995532589-0.963345931819243i</v>
      </c>
      <c r="G646" s="227" t="str">
        <f t="shared" si="1633"/>
        <v>-2.7968663953501-0.146168404238167i</v>
      </c>
      <c r="H646" s="227" t="str">
        <f t="shared" si="1634"/>
        <v>0.00171014048585159-0.0152298350597879i</v>
      </c>
      <c r="I646" s="227" t="str">
        <f t="shared" si="1688"/>
        <v>0.00467301409539569-0.00187963823268907i</v>
      </c>
      <c r="J646" s="223" t="str">
        <f>IMPRODUCT(1/Nt_input,AI625)</f>
        <v>9.45003014100714E-14+7.63330371134075E-14i</v>
      </c>
      <c r="K646" s="246" t="str">
        <f t="shared" si="1689"/>
        <v>5.85079735484039E-16+1.79078978844305E-16i</v>
      </c>
      <c r="L646" s="222">
        <f t="shared" si="1690"/>
        <v>-304.26678569913116</v>
      </c>
      <c r="M646" s="222">
        <f t="shared" si="1635"/>
        <v>394.40960632174176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0.0963984537414652-0.921001488329134i</v>
      </c>
      <c r="G647" s="227" t="str">
        <f t="shared" si="1633"/>
        <v>-2.80455906672742-0.172737085734724i</v>
      </c>
      <c r="H647" s="227" t="str">
        <f t="shared" si="1634"/>
        <v>0.00152399309740022-0.0145603986000989i</v>
      </c>
      <c r="I647" s="227" t="str">
        <f t="shared" si="1688"/>
        <v>0.00458261476415776-0.00195865940915281i</v>
      </c>
      <c r="J647" s="223" t="str">
        <f>IMPRODUCT(1/Nt_input,AJ625)</f>
        <v>1.89859385808441E-15-2.14411821630736E-15i</v>
      </c>
      <c r="K647" s="246" t="str">
        <f t="shared" si="1689"/>
        <v>4.50092692649051E-18-1.35443665184465E-17i</v>
      </c>
      <c r="L647" s="222">
        <f t="shared" si="1690"/>
        <v>-336.90991472539025</v>
      </c>
      <c r="M647" s="222">
        <f t="shared" si="1635"/>
        <v>394.15734806151272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0.0860943675659589-0.882145681894679i</v>
      </c>
      <c r="G648" s="227" t="str">
        <f t="shared" si="1633"/>
        <v>-2.81257780212534-0.198260107038382i</v>
      </c>
      <c r="H648" s="227" t="str">
        <f t="shared" si="1634"/>
        <v>0.00136109259851251-0.0139461150872239i</v>
      </c>
      <c r="I648" s="227" t="str">
        <f t="shared" si="1688"/>
        <v>0.00449193133346324-0.00203088086804394i</v>
      </c>
      <c r="J648" s="223" t="str">
        <f>IMPRODUCT(1/Nt_input,AK625)</f>
        <v>-2.94648881031881E-15-1.70747964378659E-13i</v>
      </c>
      <c r="K648" s="246" t="str">
        <f t="shared" si="1689"/>
        <v>-3.60004199524837E-16-7.61004163564782E-16i</v>
      </c>
      <c r="L648" s="222">
        <f t="shared" si="1690"/>
        <v>-301.4951896250401</v>
      </c>
      <c r="M648" s="222">
        <f t="shared" si="1635"/>
        <v>393.86505226681368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0.0770270871985676-0.846371045538342i</v>
      </c>
      <c r="G649" s="227" t="str">
        <f t="shared" si="1633"/>
        <v>-2.82091845532597-0.222841550873823i</v>
      </c>
      <c r="H649" s="227" t="str">
        <f t="shared" si="1634"/>
        <v>0.00121774514680797-0.0133805427491522i</v>
      </c>
      <c r="I649" s="227" t="str">
        <f t="shared" si="1688"/>
        <v>0.00440130999648722-0.00209672353178342i</v>
      </c>
      <c r="J649" s="223" t="str">
        <f>IMPRODUCT(1/Nt_input,AL625)</f>
        <v>8.09829024043911E-14+4.62355848052098E-14i</v>
      </c>
      <c r="K649" s="246" t="str">
        <f t="shared" si="1689"/>
        <v>4.53374096563847E-16+3.36983844531956E-17i</v>
      </c>
      <c r="L649" s="222">
        <f t="shared" si="1690"/>
        <v>-306.84693872130134</v>
      </c>
      <c r="M649" s="222">
        <f t="shared" si="1635"/>
        <v>393.53553390593271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0.0690073950007807-0.813330085513073i</v>
      </c>
      <c r="G650" s="227" t="str">
        <f t="shared" si="1633"/>
        <v>-2.82957673466256-0.246567958385539i</v>
      </c>
      <c r="H650" s="227" t="str">
        <f t="shared" si="1634"/>
        <v>0.00109095934186674-0.012858187949302i</v>
      </c>
      <c r="I650" s="227" t="str">
        <f t="shared" si="1688"/>
        <v>0.00431105498398269-0.00215658346875019i</v>
      </c>
      <c r="J650" s="223" t="str">
        <f>IMPRODUCT(1/Nt_input,AM625)</f>
        <v>1.13207444178524E-14+1.56584814559045E-14i</v>
      </c>
      <c r="K650" s="246" t="str">
        <f t="shared" si="1689"/>
        <v>8.25731738985119E-17+4.30904442565912E-17i</v>
      </c>
      <c r="L650" s="222">
        <f t="shared" si="1690"/>
        <v>-320.61724737635177</v>
      </c>
      <c r="M650" s="222">
        <f t="shared" si="1635"/>
        <v>393.17196642081825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0.0618807817113079-0.782724846815262i</v>
      </c>
      <c r="G651" s="227" t="str">
        <f t="shared" si="1633"/>
        <v>-2.83854820765904-0.269511730963338i</v>
      </c>
      <c r="H651" s="227" t="str">
        <f t="shared" si="1634"/>
        <v>0.000978292498785154-0.012374340224474i</v>
      </c>
      <c r="I651" s="227" t="str">
        <f t="shared" si="1688"/>
        <v>0.00422143248705581-0.0022108353101068i</v>
      </c>
      <c r="J651" s="223" t="str">
        <f>IMPRODUCT(1/Nt_input,AN625)</f>
        <v>-8.8049420456527E-14+7.04124258898986E-14i</v>
      </c>
      <c r="K651" s="246" t="str">
        <f t="shared" si="1689"/>
        <v>-2.16024406553954E-16+4.91904069923758E-16i</v>
      </c>
      <c r="L651" s="222">
        <f t="shared" si="1690"/>
        <v>-305.39649264586603</v>
      </c>
      <c r="M651" s="222">
        <f t="shared" si="1635"/>
        <v>392.77785116509801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0.0555201075819409-0.754298537947764i</v>
      </c>
      <c r="G652" s="227" t="str">
        <f t="shared" si="1633"/>
        <v>-2.84782830578206-0.291733776769897i</v>
      </c>
      <c r="H652" s="227" t="str">
        <f t="shared" si="1634"/>
        <v>0.000877734625793071-0.011924939878128i</v>
      </c>
      <c r="I652" s="227" t="str">
        <f t="shared" si="1688"/>
        <v>0.00413267407637484-0.00225983457592158i</v>
      </c>
      <c r="J652" s="223" t="str">
        <f>IMPRODUCT(1/Nt_input,AO625)</f>
        <v>3.65314806942234E-14-5.68906900755284E-14i</v>
      </c>
      <c r="K652" s="246" t="str">
        <f t="shared" si="1689"/>
        <v>2.24091547558872E-17-3.17665783244629E-16i</v>
      </c>
      <c r="L652" s="222">
        <f t="shared" si="1690"/>
        <v>-309.93903286187748</v>
      </c>
      <c r="M652" s="222">
        <f t="shared" si="1635"/>
        <v>392.35698368413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0.0498200052704755-0.727828767609814i</v>
      </c>
      <c r="G653" s="227" t="str">
        <f t="shared" si="1633"/>
        <v>-2.85741232929671-0.313285590743273i</v>
      </c>
      <c r="H653" s="227" t="str">
        <f t="shared" si="1634"/>
        <v>0.000787619937849569-0.0115064710571135i</v>
      </c>
      <c r="I653" s="227" t="str">
        <f t="shared" si="1688"/>
        <v>0.00404497976863047-0.00230391925662421i</v>
      </c>
      <c r="J653" s="223" t="str">
        <f>IMPRODUCT(1/Nt_input,AP625)</f>
        <v>3.75402223955039E-14-1.27350387180146E-14i</v>
      </c>
      <c r="K653" s="246" t="str">
        <f t="shared" si="1689"/>
        <v>1.22508939163413E-16-1.38002615242052E-16i</v>
      </c>
      <c r="L653" s="222">
        <f t="shared" si="1690"/>
        <v>-314.67842555691306</v>
      </c>
      <c r="M653" s="222">
        <f t="shared" si="1635"/>
        <v>391.91341716182546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0.0446925693188627-0.703122050343304i</v>
      </c>
      <c r="G654" s="227" t="str">
        <f t="shared" si="1633"/>
        <v>-2.86729545221656-0.334210904771329i</v>
      </c>
      <c r="H654" s="227" t="str">
        <f t="shared" si="1634"/>
        <v>0.000706558710264147-0.0111158748897252i</v>
      </c>
      <c r="I654" s="227" t="str">
        <f t="shared" si="1688"/>
        <v>0.00395852083250926-0.00234341089595491i</v>
      </c>
      <c r="J654" s="223" t="str">
        <f>IMPRODUCT(1/Nt_input,AQ625)</f>
        <v>3.77388482335033E-14+5.04717795335452E-14i</v>
      </c>
      <c r="K654" s="246" t="str">
        <f t="shared" si="1689"/>
        <v>2.67666135024372E-16+1.11355962586173E-16i</v>
      </c>
      <c r="L654" s="222">
        <f t="shared" si="1690"/>
        <v>-310.75486515331954</v>
      </c>
      <c r="M654" s="222">
        <f t="shared" si="1635"/>
        <v>391.45142338627232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0.0400640061428364-0.680009316980287i</v>
      </c>
      <c r="G655" s="227" t="str">
        <f t="shared" si="1633"/>
        <v>-2.87747272733913-0.354547008282458i</v>
      </c>
      <c r="H655" s="227" t="str">
        <f t="shared" si="1634"/>
        <v>0.000633384317342213-0.0107504785089724i</v>
      </c>
      <c r="I655" s="227" t="str">
        <f t="shared" si="1688"/>
        <v>0.00387344238944025-0.00237861534975905i</v>
      </c>
      <c r="J655" s="223" t="str">
        <f>IMPRODUCT(1/Nt_input,AR625)</f>
        <v>-1.12280586846321E-14-3.086615164849E-14i</v>
      </c>
      <c r="K655" s="246" t="str">
        <f t="shared" si="1689"/>
        <v>-1.16909940559266E-16-9.28510274588909E-17i</v>
      </c>
      <c r="L655" s="222">
        <f t="shared" si="1690"/>
        <v>-316.51904593312372</v>
      </c>
      <c r="M655" s="222">
        <f t="shared" si="1635"/>
        <v>390.97545161008065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0.0358720082615626-0.658342225394352i</v>
      </c>
      <c r="G656" s="227" t="str">
        <f t="shared" si="1633"/>
        <v>-2.88793909135739-0.374325813627126i</v>
      </c>
      <c r="H656" s="227" t="str">
        <f t="shared" si="1634"/>
        <v>0.000567111720766012-0.0104079367281026i</v>
      </c>
      <c r="I656" s="227" t="str">
        <f t="shared" si="1688"/>
        <v>0.00378986584132093-0.00240982334306154i</v>
      </c>
      <c r="J656" s="223" t="str">
        <f>IMPRODUCT(1/Nt_input,AS625)</f>
        <v>2.14766830079586E-14+4.46902714487663E-14i</v>
      </c>
      <c r="K656" s="246" t="str">
        <f t="shared" si="1689"/>
        <v>1.89089406661734E-16+1.17615121158928E-16i</v>
      </c>
      <c r="L656" s="222">
        <f t="shared" si="1690"/>
        <v>-313.04622352675727</v>
      </c>
      <c r="M656" s="222">
        <f t="shared" si="1635"/>
        <v>390.49008570164779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0.032063679724707-0.63799011237739i</v>
      </c>
      <c r="G657" s="227" t="str">
        <f t="shared" si="1633"/>
        <v>-2.89868937003806-0.393574722031177i</v>
      </c>
      <c r="H657" s="227" t="str">
        <f t="shared" si="1634"/>
        <v>0.000506904672026767-0.0100861838518734i</v>
      </c>
      <c r="I657" s="227" t="str">
        <f t="shared" si="1688"/>
        <v>0.00370789114341414-0.00243731091020817i</v>
      </c>
      <c r="J657" s="223" t="str">
        <f>IMPRODUCT(1/Nt_input,AT625)</f>
        <v>4.49232393905791E-16-2.23232582033847E-14i</v>
      </c>
      <c r="K657" s="246" t="str">
        <f t="shared" si="1689"/>
        <v>-5.27430159558055E-17-8.38671303993627E-17i</v>
      </c>
      <c r="L657" s="222">
        <f t="shared" si="1690"/>
        <v>-320.08086630460804</v>
      </c>
      <c r="M657" s="222">
        <f t="shared" si="1635"/>
        <v>390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0.02859388472279-0.618837462043048i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0.000452049605092838-0.0097833936537574i</v>
      </c>
      <c r="I658" s="227" t="str">
        <f t="shared" si="1688"/>
        <v>0.00362759893244055-0.0024613397755748i</v>
      </c>
      <c r="J658" s="223" t="str">
        <f>IMPRODUCT(1/Nt_input,AU625)</f>
        <v>-2.57904002245058E-13+1.46733753619844E-14i</v>
      </c>
      <c r="K658" s="246" t="str">
        <f t="shared" si="1689"/>
        <v>-8.99456120795926E-16+6.88018499804128E-16i</v>
      </c>
      <c r="L658" s="222">
        <f t="shared" si="1690"/>
        <v>-298.91979616708318</v>
      </c>
      <c r="M658" s="222">
        <f t="shared" ref="M658:M689" si="1746">N658+Vinput2</f>
        <v>389.50991429835221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0.0254239237791025-0.600781792674612i</v>
      </c>
      <c r="G659" s="227" t="str">
        <f t="shared" si="1744"/>
        <v>-2.92102045128595-0.430574025143801i</v>
      </c>
      <c r="H659" s="227" t="str">
        <f t="shared" si="1745"/>
        <v>0.000401934707916536-0.00949794596846325i</v>
      </c>
      <c r="I659" s="227" t="str">
        <f t="shared" si="1688"/>
        <v>0.0035490525154555-0.00248215771263077i</v>
      </c>
      <c r="J659" s="223" t="str">
        <f>IMPRODUCT(1/Nt_input,AV625)</f>
        <v>5.96423342029244E-14+6.50881258612567E-14i</v>
      </c>
      <c r="K659" s="246" t="str">
        <f t="shared" si="1689"/>
        <v>3.73232769837727E-16+8.29594969730865E-17i</v>
      </c>
      <c r="L659" s="222">
        <f t="shared" si="1690"/>
        <v>-308.35097251442062</v>
      </c>
      <c r="M659" s="222">
        <f t="shared" si="1746"/>
        <v>389.02454838991935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0.0225204654891258-0.583731884375234i</v>
      </c>
      <c r="G660" s="227" t="str">
        <f t="shared" si="1744"/>
        <v>-2.93259039811221-0.448362446389039i</v>
      </c>
      <c r="H660" s="227" t="str">
        <f t="shared" si="1745"/>
        <v>0.000356033033970799-0.00922839867230799i</v>
      </c>
      <c r="I660" s="227" t="str">
        <f t="shared" si="1688"/>
        <v>0.003472299723006-0.00249999890501016i</v>
      </c>
      <c r="J660" s="223" t="str">
        <f>IMPRODUCT(1/Nt_input,AW625)</f>
        <v>6.0709223021968E-16+6.28793891954681E-15i</v>
      </c>
      <c r="K660" s="246" t="str">
        <f t="shared" si="1689"/>
        <v>1.78278465964687E-17+2.03158786578317E-17i</v>
      </c>
      <c r="L660" s="222">
        <f t="shared" si="1690"/>
        <v>-331.36339925211189</v>
      </c>
      <c r="M660" s="222">
        <f t="shared" si="1746"/>
        <v>388.54857661372768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0.0198546790739281-0.567606285720576i</v>
      </c>
      <c r="G661" s="227" t="str">
        <f t="shared" si="1744"/>
        <v>-2.94442255879685-0.465697911239635i</v>
      </c>
      <c r="H661" s="227" t="str">
        <f t="shared" si="1745"/>
        <v>0.000313888788516403-0.00897346407442477i</v>
      </c>
      <c r="I661" s="227" t="str">
        <f t="shared" si="1688"/>
        <v>0.00339737462938226-0.00251508432321496i</v>
      </c>
      <c r="J661" s="223" t="str">
        <f>IMPRODUCT(1/Nt_input,AX625)</f>
        <v>6.30085651080573E-14-3.43522953138997E-14i</v>
      </c>
      <c r="K661" s="246" t="str">
        <f t="shared" si="1689"/>
        <v>1.27664781121454E-16-2.75179470892034E-16i</v>
      </c>
      <c r="L661" s="222">
        <f t="shared" si="1690"/>
        <v>-310.36108154876501</v>
      </c>
      <c r="M661" s="222">
        <f t="shared" si="1746"/>
        <v>388.08658283817454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0.0174015258285226-0.55233204995826i</v>
      </c>
      <c r="G662" s="227" t="str">
        <f t="shared" si="1744"/>
        <v>-2.95651128384858-0.482593742012314i</v>
      </c>
      <c r="H662" s="227" t="str">
        <f t="shared" si="1745"/>
        <v>0.00027510612688897-0.00873198893694732i</v>
      </c>
      <c r="I662" s="227" t="str">
        <f t="shared" si="1688"/>
        <v>0.00332429914290465-0.00252762212359133i</v>
      </c>
      <c r="J662" s="223" t="str">
        <f>IMPRODUCT(1/Nt_input,AY625)</f>
        <v>-1.07258880867756E-13-3.06417217987855E-14i</v>
      </c>
      <c r="K662" s="246" t="str">
        <f t="shared" si="1689"/>
        <v>-4.34011299661134E-16+1.69247670720162E-16i</v>
      </c>
      <c r="L662" s="222">
        <f t="shared" si="1690"/>
        <v>-306.63519087751587</v>
      </c>
      <c r="M662" s="222">
        <f t="shared" si="1746"/>
        <v>387.64301631587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0.01513917711901-0.53784366097013i</v>
      </c>
      <c r="G663" s="227" t="str">
        <f t="shared" si="1744"/>
        <v>-2.9688508448126-0.499061553009146i</v>
      </c>
      <c r="H663" s="227" t="str">
        <f t="shared" si="1745"/>
        <v>0.000239339953435024-0.00850293749521387i</v>
      </c>
      <c r="I663" s="227" t="str">
        <f t="shared" si="1688"/>
        <v>0.00325308446972357-0.00253780807146627i</v>
      </c>
      <c r="J663" s="223" t="str">
        <f>IMPRODUCT(1/Nt_input,AZ625)</f>
        <v>-3.62540469108116E-14+1.28820565326038E-14i</v>
      </c>
      <c r="K663" s="246" t="str">
        <f t="shared" si="1689"/>
        <v>-8.52452899246643E-17+1.33912230917889E-16i</v>
      </c>
      <c r="L663" s="222">
        <f t="shared" si="1690"/>
        <v>-315.98612470259985</v>
      </c>
      <c r="M663" s="222">
        <f t="shared" si="1746"/>
        <v>387.22214883490199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0.0130485337913663-0.524082116831178i</v>
      </c>
      <c r="G664" s="227" t="str">
        <f t="shared" si="1744"/>
        <v>-2.98143543966337-0.515111491510931i</v>
      </c>
      <c r="H664" s="227" t="str">
        <f t="shared" si="1745"/>
        <v>0.000206288323696234-0.0082853769694654i</v>
      </c>
      <c r="I664" s="227" t="str">
        <f t="shared" si="1688"/>
        <v>0.00318373245530692-0.00254582598721726i</v>
      </c>
      <c r="J664" s="223" t="str">
        <f>IMPRODUCT(1/Nt_input,BA625)</f>
        <v>-1.75086250294061E-14-4.5775015722338E-14i</v>
      </c>
      <c r="K664" s="246" t="str">
        <f t="shared" si="1689"/>
        <v>-1.72278002345126E-16-1.01161490597087E-16i</v>
      </c>
      <c r="L664" s="222">
        <f t="shared" si="1690"/>
        <v>-313.98881740436553</v>
      </c>
      <c r="M664" s="222">
        <f t="shared" si="1746"/>
        <v>386.82803357918175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0.0111128273251422-0.510994144830116i</v>
      </c>
      <c r="G665" s="227" t="str">
        <f t="shared" si="1744"/>
        <v>-2.99425919819284-0.530752442601886i</v>
      </c>
      <c r="H665" s="227" t="str">
        <f t="shared" si="1745"/>
        <v>0.000175686138924368-0.00807846515486223i</v>
      </c>
      <c r="I665" s="227" t="str">
        <f t="shared" si="1688"/>
        <v>0.00311623680849154-0.0025518482121223i</v>
      </c>
      <c r="J665" s="223" t="str">
        <f>IMPRODUCT(1/Nt_input,BB625)</f>
        <v>3.14999152521527E-14+1.17180570802235E-14i</v>
      </c>
      <c r="K665" s="246" t="str">
        <f t="shared" si="1689"/>
        <v>1.28063898382838E-16-4.38667616208125E-17i</v>
      </c>
      <c r="L665" s="222">
        <f t="shared" si="1690"/>
        <v>-317.36964196807514</v>
      </c>
      <c r="M665" s="222">
        <f t="shared" si="1746"/>
        <v>386.46446609406723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0.00931728724675013-0.498531526616793i</v>
      </c>
      <c r="G666" s="227" t="str">
        <f t="shared" si="1744"/>
        <v>-3.00731618738663-0.545992203968759i</v>
      </c>
      <c r="H666" s="227" t="str">
        <f t="shared" si="1745"/>
        <v>0.000147299888114642-0.00788143975252979i</v>
      </c>
      <c r="I666" s="227" t="str">
        <f t="shared" si="1688"/>
        <v>0.00305058421359738-0.00255603608976134i</v>
      </c>
      <c r="J666" s="223" t="str">
        <f>IMPRODUCT(1/Nt_input,BC625)</f>
        <v>2.32781933377606E-14-1.8326486161957E-14i</v>
      </c>
      <c r="K666" s="246" t="str">
        <f t="shared" si="1689"/>
        <v>2.41689290887663E-17-1.15406391652135E-16i</v>
      </c>
      <c r="L666" s="222">
        <f t="shared" si="1690"/>
        <v>-318.56898587959176</v>
      </c>
      <c r="M666" s="222">
        <f t="shared" si="1746"/>
        <v>386.13494773318632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0.0076488625351213-0.486650515980027i</v>
      </c>
      <c r="G667" s="227" t="str">
        <f t="shared" si="1744"/>
        <v>-3.02060041677935-0.560837635648i</v>
      </c>
      <c r="H667" s="227" t="str">
        <f t="shared" si="1745"/>
        <v>0.000120923243621219-0.00769360916502752i</v>
      </c>
      <c r="I667" s="227" t="str">
        <f t="shared" si="1688"/>
        <v>0.00298675533659737-0.00255854045826572i</v>
      </c>
      <c r="J667" s="223" t="str">
        <f>IMPRODUCT(1/Nt_input,BD625)</f>
        <v>-3.95691034734031E-14-2.94599414307763E-14i</v>
      </c>
      <c r="K667" s="246" t="str">
        <f t="shared" si="1689"/>
        <v>-1.9355768301234E-16+1.32495148497874E-17i</v>
      </c>
      <c r="L667" s="222">
        <f t="shared" si="1690"/>
        <v>-314.24348928020089</v>
      </c>
      <c r="M667" s="222">
        <f t="shared" si="1746"/>
        <v>385.84265193848728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0.00609598724555826-0.475311334844372i</v>
      </c>
      <c r="G668" s="227" t="str">
        <f t="shared" si="1744"/>
        <v>-3.03410584378145-0.575294788770223i</v>
      </c>
      <c r="H668" s="227" t="str">
        <f t="shared" si="1745"/>
        <v>0.0000963733558318938-0.00751434452840528i</v>
      </c>
      <c r="I668" s="227" t="str">
        <f t="shared" si="1688"/>
        <v>0.00292472573168755-0.0025595021486474i</v>
      </c>
      <c r="J668" s="223" t="str">
        <f>IMPRODUCT(1/Nt_input,BE625)</f>
        <v>2.37808294649248E-14+2.49678749897342E-14i</v>
      </c>
      <c r="K668" s="246" t="str">
        <f t="shared" si="1689"/>
        <v>1.33457733540323E-16+1.21571023359412E-17i</v>
      </c>
      <c r="L668" s="222">
        <f t="shared" si="1690"/>
        <v>-317.45723610381282</v>
      </c>
      <c r="M668" s="222">
        <f t="shared" si="1746"/>
        <v>385.59039367825824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0.00464838252105782-0.464477735564791i</v>
      </c>
      <c r="G669" s="227" t="str">
        <f t="shared" si="1744"/>
        <v>-3.04782637897075-0.589369016615823i</v>
      </c>
      <c r="H669" s="227" t="str">
        <f t="shared" si="1745"/>
        <v>0.0000734877231035997-0.00734307279238386i</v>
      </c>
      <c r="I669" s="227" t="str">
        <f t="shared" si="1688"/>
        <v>0.00286446665481197-0.00255905248464581i</v>
      </c>
      <c r="J669" s="223" t="str">
        <f>IMPRODUCT(1/Nt_input,BF625)</f>
        <v>-6.06075113056617E-15+4.16567821903691E-14i</v>
      </c>
      <c r="K669" s="246" t="str">
        <f t="shared" si="1689"/>
        <v>8.92410724499926E-17+1.34834243770573E-16i</v>
      </c>
      <c r="L669" s="222">
        <f t="shared" si="1690"/>
        <v>-315.82623940081635</v>
      </c>
      <c r="M669" s="222">
        <f t="shared" si="1746"/>
        <v>385.38060233744358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0.00329688868434964-0.454116619618002i</v>
      </c>
      <c r="G670" s="227" t="str">
        <f t="shared" si="1744"/>
        <v>-3.06175589134029-0.603065070707389i</v>
      </c>
      <c r="H670" s="227" t="str">
        <f t="shared" si="1745"/>
        <v>0.0000521215372532943-0.00717927069212799i</v>
      </c>
      <c r="I670" s="227" t="str">
        <f t="shared" si="1688"/>
        <v>0.00280594579077503-0.00255731377990886i</v>
      </c>
      <c r="J670" s="223" t="str">
        <f>IMPRODUCT(1/Nt_input,BG625)</f>
        <v>-9.71259273637067E-14-8.11165370984134E-14i</v>
      </c>
      <c r="K670" s="246" t="str">
        <f t="shared" si="1689"/>
        <v>-4.79970525161575E-16+2.07728666000945E-17i</v>
      </c>
      <c r="L670" s="222">
        <f t="shared" si="1690"/>
        <v>-306.3675814213571</v>
      </c>
      <c r="M670" s="222">
        <f t="shared" si="1746"/>
        <v>385.21529832133893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0.00203332230583642-0.44419770443445i</v>
      </c>
      <c r="G671" s="227" t="str">
        <f t="shared" si="1744"/>
        <v>-3.07588821349602-0.61638718419134i</v>
      </c>
      <c r="H671" s="227" t="str">
        <f t="shared" si="1745"/>
        <v>0.0000321454239006293-0.00702245948108957i</v>
      </c>
      <c r="I671" s="227" t="str">
        <f t="shared" si="1688"/>
        <v>0.0027491279005387-0.00255439982879539i</v>
      </c>
      <c r="J671" s="223" t="str">
        <f>IMPRODUCT(1/Nt_input,BH625)</f>
        <v>-9.27064008242675E-15+6.11507372516584E-14i</v>
      </c>
      <c r="K671" s="246" t="str">
        <f t="shared" si="1689"/>
        <v>1.30717257459896E-16+1.9179211935642E-16i</v>
      </c>
      <c r="L671" s="222">
        <f t="shared" si="1690"/>
        <v>-312.68643201584479</v>
      </c>
      <c r="M671" s="222">
        <f t="shared" si="1746"/>
        <v>385.09607359798383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0.000850354095624457-0.434693231460574i</v>
      </c>
      <c r="G672" s="227" t="str">
        <f t="shared" si="1744"/>
        <v>-3.09021714679752-0.629339144378955i</v>
      </c>
      <c r="H672" s="227" t="str">
        <f t="shared" si="1745"/>
        <v>0.0000134435120251337-0.00687220031567326i</v>
      </c>
      <c r="I672" s="227" t="str">
        <f t="shared" si="1688"/>
        <v>0.00269397539517044-0.00255041638760236i</v>
      </c>
      <c r="J672" s="223" t="str">
        <f>IMPRODUCT(1/Nt_input,BI625)</f>
        <v>-3.50539503023509E-15-3.99237934378683E-14i</v>
      </c>
      <c r="K672" s="246" t="str">
        <f t="shared" si="1689"/>
        <v>-1.11265745000997E-16-9.86135002733528E-17i</v>
      </c>
      <c r="L672" s="222">
        <f t="shared" si="1690"/>
        <v>-316.55515601852596</v>
      </c>
      <c r="M672" s="222">
        <f t="shared" si="1746"/>
        <v>385.02407636663901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-0.000258595772522694-0.425577709646231i</v>
      </c>
      <c r="G673" s="227" t="str">
        <f t="shared" si="1744"/>
        <v>-3.10473646643528-0.641924356006045i</v>
      </c>
      <c r="H673" s="227" t="str">
        <f t="shared" si="1745"/>
        <v>-4.08822088991605E-06-0.00672809019994965i</v>
      </c>
      <c r="I673" s="227" t="str">
        <f t="shared" si="1688"/>
        <v>0.00264044884270036-0.00254546164354117i</v>
      </c>
      <c r="J673" s="223" t="str">
        <f>IMPRODUCT(1/Nt_input,BJ625)</f>
        <v>-6.68631141379916E-14+3.46103354309512E-14i</v>
      </c>
      <c r="K673" s="246" t="str">
        <f t="shared" si="1689"/>
        <v>-8.84493510354218E-17+2.61584312540099E-16i</v>
      </c>
      <c r="L673" s="222">
        <f t="shared" si="1690"/>
        <v>-311.17762200912404</v>
      </c>
      <c r="M673" s="222">
        <f t="shared" si="1746"/>
        <v>385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-0.0012994476890375-0.416827689463494i</v>
      </c>
      <c r="G674" s="227" t="str">
        <f t="shared" si="1744"/>
        <v>-3.11943992643816-0.654145896516976i</v>
      </c>
      <c r="H674" s="227" t="str">
        <f t="shared" si="1745"/>
        <v>-0.0000205433721357917-0.0065897584130481i</v>
      </c>
      <c r="I674" s="227" t="str">
        <f t="shared" si="1688"/>
        <v>0.00258850741388016-0.00253962666929235i</v>
      </c>
      <c r="J674" s="223" t="str">
        <f>IMPRODUCT(1/Nt_input,BK625)</f>
        <v>6.69931165121589E-14-3.55800458540223E-14i</v>
      </c>
      <c r="K674" s="246" t="str">
        <f t="shared" si="1689"/>
        <v>8.30521454251409E-17-2.62236717832621E-16i</v>
      </c>
      <c r="L674" s="222">
        <f t="shared" si="1690"/>
        <v>-311.21100629911132</v>
      </c>
      <c r="M674" s="222">
        <f t="shared" si="1746"/>
        <v>385.02407636663901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-0.00227754028219327-0.408421563317194i</v>
      </c>
      <c r="G675" s="227" t="str">
        <f t="shared" si="1744"/>
        <v>-3.13432126460534-0.666006564470806i</v>
      </c>
      <c r="H675" s="227" t="str">
        <f t="shared" si="1745"/>
        <v>-0.0000360063417450906-0.00645686335378506i</v>
      </c>
      <c r="I675" s="227" t="str">
        <f t="shared" si="1688"/>
        <v>0.00253810927252803-0.00253299586143695i</v>
      </c>
      <c r="J675" s="223" t="str">
        <f>IMPRODUCT(1/Nt_input,BL625)</f>
        <v>3.68116385355936E-14+4.72981029342458E-14i</v>
      </c>
      <c r="K675" s="246" t="str">
        <f t="shared" si="1689"/>
        <v>2.13237860090404E-16+2.68040255670229E-17i</v>
      </c>
      <c r="L675" s="222">
        <f t="shared" si="1690"/>
        <v>-313.3546293744501</v>
      </c>
      <c r="M675" s="222">
        <f t="shared" si="1746"/>
        <v>385.09607359798383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-0.00319769763561049-0.400339388834192i</v>
      </c>
      <c r="G676" s="334" t="str">
        <f t="shared" si="1744"/>
        <v>-3.14937420735697-0.67750892199604i</v>
      </c>
      <c r="H676" s="334" t="str">
        <f t="shared" si="1745"/>
        <v>-0.0000505533951541713-0.00632908974698933i</v>
      </c>
      <c r="I676" s="334" t="str">
        <f t="shared" si="1688"/>
        <v>0.00248921191580744-0.00252564736149139i</v>
      </c>
      <c r="J676" s="336" t="str">
        <f>IMPRODUCT(1/Nt_input,BM625)</f>
        <v>0</v>
      </c>
      <c r="K676" s="336" t="str">
        <f t="shared" si="1689"/>
        <v>0</v>
      </c>
      <c r="L676" s="336" t="e">
        <f t="shared" si="1690"/>
        <v>#NUM!</v>
      </c>
      <c r="M676" s="336">
        <f t="shared" si="1746"/>
        <v>385.21529832133893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-0.00406428762616122-0.392562732040584i</v>
      </c>
      <c r="G677" s="334" t="str">
        <f t="shared" si="1744"/>
        <v>-3.1645924744984-0.688655332078934i</v>
      </c>
      <c r="H677" s="334" t="str">
        <f t="shared" si="1745"/>
        <v>-0.0000642535854852052-0.00620614616424168i</v>
      </c>
      <c r="I677" s="334" t="str">
        <f t="shared" si="1688"/>
        <v>0.00244177246943496-0.00251765345865289i</v>
      </c>
      <c r="J677" s="336" t="str">
        <f>IMPRODUCT(1/Nt_input,BN625)</f>
        <v>0</v>
      </c>
      <c r="K677" s="336" t="str">
        <f t="shared" si="1689"/>
        <v>0</v>
      </c>
      <c r="L677" s="336" t="e">
        <f t="shared" si="1690"/>
        <v>#NUM!</v>
      </c>
      <c r="M677" s="336">
        <f t="shared" si="1746"/>
        <v>385.38060233744358</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-0.00488127269662367-0.385074527873061i</v>
      </c>
      <c r="G678" s="334" t="str">
        <f t="shared" si="1744"/>
        <v>-3.17996978389327-0.699447991352822i</v>
      </c>
      <c r="H678" s="334" t="str">
        <f t="shared" si="1745"/>
        <v>-0.0000771695562268422-0.00608776281865571i</v>
      </c>
      <c r="I678" s="334" t="str">
        <f t="shared" si="1688"/>
        <v>0.0023957479424535-0.00250908097369505i</v>
      </c>
      <c r="J678" s="336" t="str">
        <f>IMPRODUCT(1/Nt_input,BO625)</f>
        <v>0</v>
      </c>
      <c r="K678" s="336" t="str">
        <f t="shared" si="1689"/>
        <v>0</v>
      </c>
      <c r="L678" s="336" t="e">
        <f t="shared" si="1690"/>
        <v>#NUM!</v>
      </c>
      <c r="M678" s="336">
        <f t="shared" si="1746"/>
        <v>385.59039367825824</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-0.00565225416277226-0.377858955837167i</v>
      </c>
      <c r="G679" s="334" t="str">
        <f t="shared" si="1744"/>
        <v>-3.19549985603994-0.709888958957796i</v>
      </c>
      <c r="H679" s="334" t="str">
        <f t="shared" si="1745"/>
        <v>-0.0000893582416987602-0.00597368959912059i</v>
      </c>
      <c r="I679" s="334" t="str">
        <f t="shared" si="1688"/>
        <v>0.00235109544584932-0.00249999162374026i</v>
      </c>
      <c r="J679" s="336" t="str">
        <f>IMPRODUCT(1/Nt_input,BP625)</f>
        <v>0</v>
      </c>
      <c r="K679" s="336" t="str">
        <f t="shared" si="1689"/>
        <v>0</v>
      </c>
      <c r="L679" s="336" t="e">
        <f t="shared" si="1690"/>
        <v>#NUM!</v>
      </c>
      <c r="M679" s="336">
        <f t="shared" si="1746"/>
        <v>385.84265193848728</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-0.00638051097814095-0.370901328934038i</v>
      </c>
      <c r="G680" s="334" t="str">
        <f t="shared" si="1744"/>
        <v>-3.21117641854817-0.719980181958494i</v>
      </c>
      <c r="H680" s="334" t="str">
        <f t="shared" si="1745"/>
        <v>-0.000100871479895849-0.00586369431430935i</v>
      </c>
      <c r="I680" s="334" t="str">
        <f t="shared" si="1688"/>
        <v>0.00230777237894109-0.00249044236787458i</v>
      </c>
      <c r="J680" s="336" t="str">
        <f>IMPRODUCT(1/Nt_input,BQ625)</f>
        <v>0</v>
      </c>
      <c r="K680" s="336" t="str">
        <f t="shared" si="1689"/>
        <v>0</v>
      </c>
      <c r="L680" s="336" t="e">
        <f t="shared" si="1690"/>
        <v>#NUM!</v>
      </c>
      <c r="M680" s="336">
        <f t="shared" si="1746"/>
        <v>386.13494773318632</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-0.00706903373412678-0.364187994237843i</v>
      </c>
      <c r="G681" s="334" t="str">
        <f t="shared" si="1744"/>
        <v>-3.22699321051102-0.729723517738646i</v>
      </c>
      <c r="H681" s="334" t="str">
        <f t="shared" si="1745"/>
        <v>-0.000111756550006409-0.00575756112087684i</v>
      </c>
      <c r="I681" s="334" t="str">
        <f t="shared" si="1688"/>
        <v>0.00226573658713138-0.00248048573377417i</v>
      </c>
      <c r="J681" s="336" t="str">
        <f>IMPRODUCT(1/Nt_input,BR625)</f>
        <v>0</v>
      </c>
      <c r="K681" s="336" t="str">
        <f t="shared" si="1689"/>
        <v>0</v>
      </c>
      <c r="L681" s="336" t="e">
        <f t="shared" si="1690"/>
        <v>#NUM!</v>
      </c>
      <c r="M681" s="336">
        <f t="shared" si="1746"/>
        <v>386.46446609406729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-0.00772055455257169-0.357706243726996i</v>
      </c>
      <c r="G682" s="334" t="str">
        <f t="shared" si="1744"/>
        <v>-3.24294398676883-0.739120753733528i</v>
      </c>
      <c r="H682" s="334" t="str">
        <f t="shared" si="1745"/>
        <v>-0.000122056644993259-0.00565508911376256i</v>
      </c>
      <c r="I682" s="334" t="str">
        <f t="shared" si="1688"/>
        <v>0.0022249464942882-0.00247017012567348i</v>
      </c>
      <c r="J682" s="336" t="str">
        <f>IMPRODUCT(1/Nt_input,BS625)</f>
        <v>0</v>
      </c>
      <c r="K682" s="336" t="str">
        <f t="shared" si="1689"/>
        <v>0</v>
      </c>
      <c r="L682" s="336" t="e">
        <f t="shared" si="1690"/>
        <v>#NUM!</v>
      </c>
      <c r="M682" s="336">
        <f t="shared" si="1746"/>
        <v>386.82803357918181</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-0.00833757342781812-0.351444234159885i</v>
      </c>
      <c r="G683" s="334" t="str">
        <f t="shared" si="1744"/>
        <v>-3.25902252206171-0.748173624812176i</v>
      </c>
      <c r="H683" s="334" t="str">
        <f t="shared" si="1745"/>
        <v>-0.00013181128804348-0.00555609105948125i</v>
      </c>
      <c r="I683" s="334" t="str">
        <f t="shared" si="1688"/>
        <v>0.00218536121271941-0.00245954011413744i</v>
      </c>
      <c r="J683" s="336" t="str">
        <f>IMPRODUCT(1/Nt_input,BT625)</f>
        <v>0</v>
      </c>
      <c r="K683" s="336" t="str">
        <f t="shared" si="1689"/>
        <v>0</v>
      </c>
      <c r="L683" s="336" t="e">
        <f t="shared" si="1690"/>
        <v>#NUM!</v>
      </c>
      <c r="M683" s="336">
        <f t="shared" si="1746"/>
        <v>387.22214883490199</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-0.00892238149175315-0.34539091494555i</v>
      </c>
      <c r="G684" s="334" t="str">
        <f t="shared" si="1744"/>
        <v>-3.27522261506773-0.756883828580082i</v>
      </c>
      <c r="H684" s="334" t="str">
        <f t="shared" si="1745"/>
        <v>-0.000141056700372719-0.00546039225580804i</v>
      </c>
      <c r="I684" s="334" t="str">
        <f t="shared" si="1688"/>
        <v>0.00214694063341691-0.00244863670820128i</v>
      </c>
      <c r="J684" s="336" t="str">
        <f>IMPRODUCT(1/Nt_input,BU625)</f>
        <v>0</v>
      </c>
      <c r="K684" s="336" t="str">
        <f t="shared" si="1689"/>
        <v>0</v>
      </c>
      <c r="L684" s="336" t="e">
        <f t="shared" si="1690"/>
        <v>#NUM!</v>
      </c>
      <c r="M684" s="336">
        <f t="shared" si="1746"/>
        <v>387.64301631587</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-0.00947708160552776-0.339535963096399i</v>
      </c>
      <c r="G685" s="334" t="str">
        <f t="shared" si="1744"/>
        <v>-3.2915380923237-0.765253038837637i</v>
      </c>
      <c r="H685" s="334" t="str">
        <f t="shared" si="1745"/>
        <v>-0.000149826126766081-0.00536782950342564i</v>
      </c>
      <c r="I685" s="334" t="str">
        <f t="shared" si="1688"/>
        <v>0.00210964549898154-0.00243749761051804i</v>
      </c>
      <c r="J685" s="336" t="str">
        <f>IMPRODUCT(1/Nt_input,BV625)</f>
        <v>0</v>
      </c>
      <c r="K685" s="336" t="str">
        <f t="shared" si="1689"/>
        <v>0</v>
      </c>
      <c r="L685" s="336" t="e">
        <f t="shared" si="1690"/>
        <v>#NUM!</v>
      </c>
      <c r="M685" s="336">
        <f t="shared" si="1746"/>
        <v>388.08658283817454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-0.0100036066230713-0.333869724466835i</v>
      </c>
      <c r="G686" s="334" t="str">
        <f t="shared" si="1744"/>
        <v>-3.30796281202632-0.773282917399673i</v>
      </c>
      <c r="H686" s="334" t="str">
        <f t="shared" si="1745"/>
        <v>-0.000158150124311693-0.00527825017694768i</v>
      </c>
      <c r="I686" s="334" t="str">
        <f t="shared" si="1688"/>
        <v>0.00207343746139381-0.00242615745620945i</v>
      </c>
      <c r="J686" s="336" t="str">
        <f>IMPRODUCT(1/Nt_input,BW625)</f>
        <v>0</v>
      </c>
      <c r="K686" s="336" t="str">
        <f t="shared" si="1689"/>
        <v>0</v>
      </c>
      <c r="L686" s="336" t="e">
        <f t="shared" si="1690"/>
        <v>#NUM!</v>
      </c>
      <c r="M686" s="336">
        <f t="shared" si="1746"/>
        <v>388.54857661372773</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-0.0105037356222331-0.328383160582161i</v>
      </c>
      <c r="G687" s="334" t="str">
        <f t="shared" si="1744"/>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-0.000166056819003876-0.00519151138432021i</v>
      </c>
      <c r="I687" s="334" t="str">
        <f t="shared" si="1688"/>
        <v>0.0020382791265687-0.00241464803615254i</v>
      </c>
      <c r="J687" s="336" t="str">
        <f>IMPRODUCT(1/Nt_input,BX625)</f>
        <v>0</v>
      </c>
      <c r="K687" s="336" t="str">
        <f t="shared" si="1689"/>
        <v>0</v>
      </c>
      <c r="L687" s="336" t="e">
        <f t="shared" si="1690"/>
        <v>#NUM!</v>
      </c>
      <c r="M687" s="336">
        <f t="shared" si="1746"/>
        <v>389.02454838991935</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-0.0109791083577804-0.323067800448455i</v>
      </c>
      <c r="G688" s="334" t="str">
        <f t="shared" si="1744"/>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-0.000173572134235067-0.00510747920496919i</v>
      </c>
      <c r="I688" s="334" t="str">
        <f t="shared" si="1688"/>
        <v>0.00200413408742616-0.00240299850545672i</v>
      </c>
      <c r="J688" s="336" t="str">
        <f>IMPRODUCT(1/Nt_input,BY625)</f>
        <v>0</v>
      </c>
      <c r="K688" s="336" t="str">
        <f t="shared" si="1689"/>
        <v>0</v>
      </c>
      <c r="L688" s="336" t="e">
        <f t="shared" si="1690"/>
        <v>#NUM!</v>
      </c>
      <c r="M688" s="336">
        <f t="shared" si="1746"/>
        <v>389.50991429835221</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-0.0114312381552879-0.317915696808676i</v>
      </c>
      <c r="G689" s="334" t="str">
        <f t="shared" si="1744"/>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-0.000180719994639325-0.00502602799823955i</v>
      </c>
      <c r="I689" s="334" t="str">
        <f t="shared" si="1688"/>
        <v>0.00197096694701921-0.00239123557789432i</v>
      </c>
      <c r="J689" s="336" t="str">
        <f>IMPRODUCT(1/Nt_input,BZ625)</f>
        <v>0</v>
      </c>
      <c r="K689" s="336" t="str">
        <f t="shared" si="1689"/>
        <v>0</v>
      </c>
      <c r="L689" s="336" t="e">
        <f t="shared" si="1690"/>
        <v>#NUM!</v>
      </c>
      <c r="M689" s="336">
        <f t="shared" si="1746"/>
        <v>390</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0.0130525010238817</v>
      </c>
      <c r="H694" s="339" t="str">
        <f t="shared" si="1750"/>
        <v>0.0136160811560873</v>
      </c>
      <c r="I694" s="339" t="str">
        <f t="shared" si="1750"/>
        <v>0.014048530983459</v>
      </c>
      <c r="J694" s="339" t="str">
        <f t="shared" si="1750"/>
        <v>0.014345685777746</v>
      </c>
      <c r="K694" s="339" t="str">
        <f t="shared" si="1750"/>
        <v>0.0145046837758486</v>
      </c>
      <c r="L694" s="339" t="str">
        <f t="shared" si="1750"/>
        <v>0.0145239937401202</v>
      </c>
      <c r="M694" s="339" t="str">
        <f t="shared" si="1750"/>
        <v>0.0144034297050529</v>
      </c>
      <c r="N694" s="339" t="str">
        <f t="shared" si="1750"/>
        <v>0.0141441527682063</v>
      </c>
      <c r="O694" s="339" t="str">
        <f t="shared" si="1750"/>
        <v>0.0137486599082338</v>
      </c>
      <c r="P694" s="339" t="str">
        <f t="shared" si="1750"/>
        <v>0.0132207599375442</v>
      </c>
      <c r="Q694" s="339" t="str">
        <f t="shared" si="1750"/>
        <v>0.0125655368214698</v>
      </c>
      <c r="R694" s="339" t="str">
        <f t="shared" si="1750"/>
        <v>0.0117893007167745</v>
      </c>
      <c r="S694" s="339" t="str">
        <f t="shared" si="1750"/>
        <v>0.0108995272014962</v>
      </c>
      <c r="T694" s="339" t="str">
        <f t="shared" si="1750"/>
        <v>0.00990478528096832</v>
      </c>
      <c r="U694" s="339" t="str">
        <f t="shared" si="1750"/>
        <v>0.00881465486369418</v>
      </c>
      <c r="V694" s="339" t="str">
        <f t="shared" si="1750"/>
        <v>0.00763963450148628</v>
      </c>
      <c r="W694" s="339" t="str">
        <f t="shared" si="1750"/>
        <v>0.00639104028279024</v>
      </c>
      <c r="X694" s="339" t="str">
        <f t="shared" si="1750"/>
        <v>0.00508089685247325</v>
      </c>
      <c r="Y694" s="339" t="str">
        <f t="shared" si="1750"/>
        <v>0.00372182160796009</v>
      </c>
      <c r="Z694" s="339" t="str">
        <f t="shared" si="1750"/>
        <v>0.00232690318680854</v>
      </c>
      <c r="AA694" s="339" t="str">
        <f t="shared" si="1750"/>
        <v>0.000909575415960867</v>
      </c>
      <c r="AB694" s="339" t="str">
        <f t="shared" si="1750"/>
        <v>-0.000516512063373192</v>
      </c>
      <c r="AC694" s="339" t="str">
        <f t="shared" si="1750"/>
        <v>-0.00193762524918785</v>
      </c>
      <c r="AD694" s="339" t="str">
        <f t="shared" si="1750"/>
        <v>-0.00334007804462697</v>
      </c>
      <c r="AE694" s="339" t="str">
        <f t="shared" si="1750"/>
        <v>-0.00471036406263277</v>
      </c>
      <c r="AF694" s="339" t="str">
        <f t="shared" si="1750"/>
        <v>-0.00603528669976576</v>
      </c>
      <c r="AG694" s="339" t="str">
        <f t="shared" si="1750"/>
        <v>-0.00730208622675803</v>
      </c>
      <c r="AH694" s="339" t="str">
        <f t="shared" si="1750"/>
        <v>-0.00849856267165827</v>
      </c>
      <c r="AI694" s="339" t="str">
        <f t="shared" si="1750"/>
        <v>-0.00961319331224146</v>
      </c>
      <c r="AJ694" s="339" t="str">
        <f t="shared" si="1750"/>
        <v>-0.0106352436461285</v>
      </c>
      <c r="AK694" s="339" t="str">
        <f t="shared" si="1750"/>
        <v>-0.0115548707698855</v>
      </c>
      <c r="AL694" s="339" t="str">
        <f t="shared" si="1750"/>
        <v>-0.0123632181715853</v>
      </c>
      <c r="AM694" s="339" t="str">
        <f t="shared" si="1750"/>
        <v>-0.0130525010238833</v>
      </c>
      <c r="AN694" s="339" t="str">
        <f t="shared" si="1750"/>
        <v>-0.0136160811560855</v>
      </c>
      <c r="AO694" s="339" t="str">
        <f t="shared" si="1750"/>
        <v>-0.0140485309834624</v>
      </c>
      <c r="AP694" s="339" t="str">
        <f t="shared" si="1750"/>
        <v>-0.0143456857777443</v>
      </c>
      <c r="AQ694" s="339" t="str">
        <f t="shared" si="1750"/>
        <v>-0.0145046837758468</v>
      </c>
      <c r="AR694" s="339" t="str">
        <f t="shared" si="1750"/>
        <v>-0.0145239937401219</v>
      </c>
      <c r="AS694" s="339" t="str">
        <f t="shared" si="1750"/>
        <v>-0.0144034297050529</v>
      </c>
      <c r="AT694" s="339" t="str">
        <f t="shared" si="1750"/>
        <v>-0.0141441527682078</v>
      </c>
      <c r="AU694" s="339" t="str">
        <f t="shared" si="1750"/>
        <v>-0.0137486599082316</v>
      </c>
      <c r="AV694" s="339" t="str">
        <f t="shared" si="1750"/>
        <v>-0.0132207599375462</v>
      </c>
      <c r="AW694" s="339" t="str">
        <f t="shared" si="1750"/>
        <v>-0.0125655368214658</v>
      </c>
      <c r="AX694" s="339" t="str">
        <f t="shared" si="1750"/>
        <v>-0.0117893007167805</v>
      </c>
      <c r="AY694" s="339" t="str">
        <f t="shared" si="1750"/>
        <v>-0.0108995272014922</v>
      </c>
      <c r="AZ694" s="339" t="str">
        <f t="shared" si="1750"/>
        <v>-0.00990478528096621</v>
      </c>
      <c r="BA694" s="339" t="str">
        <f t="shared" si="1750"/>
        <v>-0.00881465486369833</v>
      </c>
      <c r="BB694" s="339" t="str">
        <f t="shared" si="1750"/>
        <v>-0.00763963450148479</v>
      </c>
      <c r="BC694" s="339" t="str">
        <f t="shared" si="1750"/>
        <v>-0.00639104028279135</v>
      </c>
      <c r="BD694" s="339" t="str">
        <f t="shared" si="1750"/>
        <v>-0.00508089685247105</v>
      </c>
      <c r="BE694" s="339" t="str">
        <f t="shared" si="1750"/>
        <v>-0.00372182160795776</v>
      </c>
      <c r="BF694" s="339" t="str">
        <f t="shared" si="1750"/>
        <v>-0.00232690318681528</v>
      </c>
      <c r="BG694" s="339" t="str">
        <f t="shared" si="1750"/>
        <v>-0.000909575415956436</v>
      </c>
      <c r="BH694" s="339" t="str">
        <f t="shared" si="1750"/>
        <v>0.000516512063373916</v>
      </c>
      <c r="BI694" s="339" t="str">
        <f t="shared" si="1750"/>
        <v>0.00193762524918469</v>
      </c>
      <c r="BJ694" s="339" t="str">
        <f t="shared" si="1750"/>
        <v>0.00334007804462969</v>
      </c>
      <c r="BK694" s="339" t="str">
        <f t="shared" si="1750"/>
        <v>0.00471036406263046</v>
      </c>
      <c r="BL694" s="339" t="str">
        <f t="shared" si="1750"/>
        <v>0.00603528669976622</v>
      </c>
      <c r="BM694" s="339" t="str">
        <f t="shared" si="1750"/>
        <v>0.00730208622675803</v>
      </c>
      <c r="BN694" s="339" t="str">
        <f t="shared" si="1750"/>
        <v>0.00849856267165768</v>
      </c>
      <c r="BO694" s="339" t="str">
        <f t="shared" si="1750"/>
        <v>0.00961319331224399</v>
      </c>
      <c r="BP694" s="339" t="str">
        <f t="shared" si="1750"/>
        <v>0.0106352436461272</v>
      </c>
      <c r="BQ694" s="339" t="str">
        <f t="shared" si="1750"/>
        <v>0.0115548707698834</v>
      </c>
      <c r="BR694" s="339" t="str">
        <f t="shared" si="1750"/>
        <v>0.0123632181715885</v>
      </c>
    </row>
    <row r="695" spans="1:123">
      <c r="B695" s="340">
        <v>1</v>
      </c>
      <c r="C695" s="340">
        <f>0+Div_Nt_input</f>
        <v>3.1250000000000001E-4</v>
      </c>
      <c r="D695" s="341">
        <f t="shared" ref="D695:D726" si="1751">Vo_set2+E695</f>
        <v>58.11305250102388</v>
      </c>
      <c r="E695" s="342" t="str">
        <f>G694</f>
        <v>0.0130525010238817</v>
      </c>
      <c r="F695" s="291">
        <v>1</v>
      </c>
      <c r="G695" s="343">
        <f>2*IMREAL(K626)*COS(2*PI()*B626*1/Nt_input)-2*IMAGINARY(K626)*SIN(2*PI()*B626*1/Nt_input)</f>
        <v>1.3052501023880617E-2</v>
      </c>
      <c r="H695" s="343">
        <f t="shared" ref="H695:H726" si="1752">2*IMREAL(K626)*COS(2*PI()*B626*2/Nt_input)-2*IMAGINARY(K626)*SIN(2*PI()*B626*2/Nt_input)</f>
        <v>1.3616081156089383E-2</v>
      </c>
      <c r="I695" s="343">
        <f t="shared" ref="I695:I726" si="1753">2*IMREAL(K626)*COS(2*PI()*B626*3/Nt_input)-2*IMAGINARY(K626)*SIN(2*PI()*B626*3/Nt_input)</f>
        <v>1.4048530983457911E-2</v>
      </c>
      <c r="J695" s="343">
        <f t="shared" ref="J695:J726" si="1754">2*IMREAL(K626)*COS(2*PI()*B626*4/Nt_input)-2*IMAGINARY(K626)*SIN(2*PI()*B626*4/Nt_input)</f>
        <v>1.4345685777747518E-2</v>
      </c>
      <c r="K695" s="343">
        <f t="shared" ref="K695:K726" si="1755">2*IMREAL(K626)*COS(2*PI()*B626*5/Nt_input)-2*IMAGINARY(K626)*SIN(2*PI()*B626*5/Nt_input)</f>
        <v>1.4504683775847861E-2</v>
      </c>
      <c r="L695" s="343">
        <f t="shared" ref="L695:L726" si="1756">2*IMREAL(K626)*COS(2*PI()*B626*6/Nt_input)-2*IMAGINARY(K626)*SIN(2*PI()*B626*6/Nt_input)</f>
        <v>1.4523993740120084E-2</v>
      </c>
      <c r="M695" s="343">
        <f t="shared" ref="M695:M726" si="1757">2*IMREAL(K626)*COS(2*PI()*B626*7/Nt_input)-2*IMAGINARY(K626)*SIN(2*PI()*B626*7/Nt_input)</f>
        <v>1.4403429705052352E-2</v>
      </c>
      <c r="N695" s="343">
        <f t="shared" ref="N695:N726" si="1758">2*IMREAL(K626)*COS(2*PI()*B626*8/Nt_input)-2*IMAGINARY(K626)*SIN(2*PI()*B626*8/Nt_input)</f>
        <v>1.4144152768209364E-2</v>
      </c>
      <c r="O695" s="343">
        <f t="shared" ref="O695:O726" si="1759">2*IMREAL(K626)*COS(2*PI()*B626*9/Nt_input)-2*IMAGINARY(K626)*SIN(2*PI()*B626*9/Nt_input)</f>
        <v>1.3748659908228118E-2</v>
      </c>
      <c r="P695" s="343">
        <f t="shared" ref="P695:P726" si="1760">2*IMREAL(K626)*COS(2*PI()*B626*10/Nt_input)-2*IMAGINARY(K626)*SIN(2*PI()*B626*10/Nt_input)</f>
        <v>1.3220759937548615E-2</v>
      </c>
      <c r="Q695" s="343">
        <f t="shared" ref="Q695:Q726" si="1761">2*IMREAL(K626)*COS(2*PI()*B626*11/Nt_input)-2*IMAGINARY(K626)*SIN(2*PI()*B626*11/Nt_input)</f>
        <v>1.2565536821467983E-2</v>
      </c>
      <c r="R695" s="343">
        <f t="shared" ref="R695:R726" si="1762">2*IMREAL(K626)*COS(2*PI()*B626*12/Nt_input)-2*IMAGINARY(K626)*SIN(2*PI()*B626*12/Nt_input)</f>
        <v>1.1789300716775464E-2</v>
      </c>
      <c r="S695" s="343">
        <f t="shared" ref="S695:S726" si="1763">2*IMREAL(K626)*COS(2*PI()*B626*13/Nt_input)-2*IMAGINARY(K626)*SIN(2*PI()*B626*13/Nt_input)</f>
        <v>1.0899527201493066E-2</v>
      </c>
      <c r="T695" s="343">
        <f t="shared" ref="T695:T726" si="1764">2*IMREAL(K626)*COS(2*PI()*B626*14/Nt_input)-2*IMAGINARY(K626)*SIN(2*PI()*B626*14/Nt_input)</f>
        <v>9.904785280972642E-3</v>
      </c>
      <c r="U695" s="343">
        <f t="shared" ref="U695:U726" si="1765">2*IMREAL(K626)*COS(2*PI()*B626*15/Nt_input)-2*IMAGINARY(K626)*SIN(2*PI()*B626*15/Nt_input)</f>
        <v>8.8146548636900482E-3</v>
      </c>
      <c r="V695" s="343">
        <f t="shared" ref="V695:V726" si="1766">2*IMREAL(K626)*COS(2*PI()*B626*16/Nt_input)-2*IMAGINARY(K626)*SIN(2*PI()*B626*16/Nt_input)</f>
        <v>7.6396345014896208E-3</v>
      </c>
      <c r="W695" s="343">
        <f t="shared" ref="W695:W726" si="1767">2*IMREAL(K626)*COS(2*PI()*B626*17/Nt_input)-2*IMAGINARY(K626)*SIN(2*PI()*B626*17/Nt_input)</f>
        <v>6.3910402827908174E-3</v>
      </c>
      <c r="X695" s="343">
        <f t="shared" ref="X695:X726" si="1768">2*IMREAL(K626)*COS(2*PI()*B626*18/Nt_input)-2*IMAGINARY(K626)*SIN(2*PI()*B626*18/Nt_input)</f>
        <v>5.0808968524707412E-3</v>
      </c>
      <c r="Y695" s="343">
        <f t="shared" ref="Y695:Y726" si="1769">2*IMREAL(K626)*COS(2*PI()*B626*19/Nt_input)-2*IMAGINARY(K626)*SIN(2*PI()*B626*19/Nt_input)</f>
        <v>3.7218216079606234E-3</v>
      </c>
      <c r="Z695" s="343">
        <f t="shared" ref="Z695:Z726" si="1770">2*IMREAL(K626)*COS(2*PI()*B626*20/Nt_input)-2*IMAGINARY(K626)*SIN(2*PI()*B626*20/Nt_input)</f>
        <v>2.3269031868111923E-3</v>
      </c>
      <c r="AA695" s="343">
        <f t="shared" ref="AA695:AA726" si="1771">2*IMREAL(K626)*COS(2*PI()*B626*21/Nt_input)-2*IMAGINARY(K626)*SIN(2*PI()*B626*21/Nt_input)</f>
        <v>9.0957541595809883E-4</v>
      </c>
      <c r="AB695" s="343">
        <f t="shared" ref="AB695:AB726" si="1772">2*IMREAL(K626)*COS(2*PI()*B626*22/Nt_input)-2*IMAGINARY(K626)*SIN(2*PI()*B626*22/Nt_input)</f>
        <v>-5.1651206337516471E-4</v>
      </c>
      <c r="AC695" s="343">
        <f t="shared" ref="AC695:AC726" si="1773">2*IMREAL(K626)*COS(2*PI()*B626*23/Nt_input)-2*IMAGINARY(K626)*SIN(2*PI()*B626*23/Nt_input)</f>
        <v>-1.9376252491839167E-3</v>
      </c>
      <c r="AD695" s="343">
        <f t="shared" ref="AD695:AD726" si="1774">2*IMREAL(K626)*COS(2*PI()*B626*24/Nt_input)-2*IMAGINARY(K626)*SIN(2*PI()*B626*24/Nt_input)</f>
        <v>-3.3400780446293243E-3</v>
      </c>
      <c r="AE695" s="343">
        <f t="shared" ref="AE695:AE726" si="1775">2*IMREAL(K626)*COS(2*PI()*B626*25/Nt_input)-2*IMAGINARY(K626)*SIN(2*PI()*B626*25/Nt_input)</f>
        <v>-4.7103640626325613E-3</v>
      </c>
      <c r="AF695" s="343">
        <f t="shared" ref="AF695:AF726" si="1776">2*IMREAL(K626)*COS(2*PI()*B626*26/Nt_input)-2*IMAGINARY(K626)*SIN(2*PI()*B626*26/Nt_input)</f>
        <v>-6.0352866997657253E-3</v>
      </c>
      <c r="AG695" s="343">
        <f t="shared" ref="AG695:AG726" si="1777">2*IMREAL(K626)*COS(2*PI()*B626*27/Nt_input)-2*IMAGINARY(K626)*SIN(2*PI()*B626*27/Nt_input)</f>
        <v>-7.3020862267568296E-3</v>
      </c>
      <c r="AH695" s="343">
        <f t="shared" ref="AH695:AH726" si="1778">2*IMREAL(K626)*COS(2*PI()*B626*28/Nt_input)-2*IMAGINARY(K626)*SIN(2*PI()*B626*28/Nt_input)</f>
        <v>-8.4985626716578971E-3</v>
      </c>
      <c r="AI695" s="343">
        <f t="shared" ref="AI695:AI726" si="1779">2*IMREAL(K626)*COS(2*PI()*B626*29/Nt_input)-2*IMAGINARY(K626)*SIN(2*PI()*B626*29/Nt_input)</f>
        <v>-9.613193312243971E-3</v>
      </c>
      <c r="AJ695" s="343">
        <f t="shared" ref="AJ695:AJ726" si="1780">2*IMREAL(K626)*COS(2*PI()*B626*30/Nt_input)-2*IMAGINARY(K626)*SIN(2*PI()*B626*30/Nt_input)</f>
        <v>-1.0635243646127113E-2</v>
      </c>
      <c r="AK695" s="343">
        <f t="shared" ref="AK695:AK726" si="1781">2*IMREAL(K626)*COS(2*PI()*B626*31/Nt_input)-2*IMAGINARY(K626)*SIN(2*PI()*B626*31/Nt_input)</f>
        <v>-1.1554870769882493E-2</v>
      </c>
      <c r="AL695" s="343">
        <f t="shared" ref="AL695:AL726" si="1782">2*IMREAL(K626)*COS(2*PI()*B626*32/Nt_input)-2*IMAGINARY(K626)*SIN(2*PI()*B626*32/Nt_input)</f>
        <v>-1.2363218171589018E-2</v>
      </c>
      <c r="AM695" s="343">
        <f t="shared" ref="AM695:AM726" si="1783">2*IMREAL(K626)*COS(2*PI()*B626*33/Nt_input)-2*IMAGINARY(K626)*SIN(2*PI()*B626*33/Nt_input)</f>
        <v>-1.3052501023880617E-2</v>
      </c>
      <c r="AN695" s="343">
        <f t="shared" ref="AN695:AN726" si="1784">2*IMREAL(K626)*COS(2*PI()*B626*34/Nt_input)-2*IMAGINARY(K626)*SIN(2*PI()*B626*34/Nt_input)</f>
        <v>-1.3616081156089383E-2</v>
      </c>
      <c r="AO695" s="343">
        <f t="shared" ref="AO695:AO726" si="1785">2*IMREAL(K626)*COS(2*PI()*B626*35/Nt_input)-2*IMAGINARY(K626)*SIN(2*PI()*B626*35/Nt_input)</f>
        <v>-1.4048530983457911E-2</v>
      </c>
      <c r="AP695" s="343">
        <f t="shared" ref="AP695:AP726" si="1786">2*IMREAL(K626)*COS(2*PI()*B626*36/Nt_input)-2*IMAGINARY(K626)*SIN(2*PI()*B626*36/Nt_input)</f>
        <v>-1.434568577774752E-2</v>
      </c>
      <c r="AQ695" s="343">
        <f t="shared" ref="AQ695:AQ726" si="1787">2*IMREAL(K626)*COS(2*PI()*B626*37/Nt_input)-2*IMAGINARY(K626)*SIN(2*PI()*B626*37/Nt_input)</f>
        <v>-1.4504683775847861E-2</v>
      </c>
      <c r="AR695" s="343">
        <f t="shared" ref="AR695:AR726" si="1788">2*IMREAL(K626)*COS(2*PI()*B626*38/Nt_input)-2*IMAGINARY(K626)*SIN(2*PI()*B626*38/Nt_input)</f>
        <v>-1.4523993740120086E-2</v>
      </c>
      <c r="AS695" s="343">
        <f t="shared" ref="AS695:AS726" si="1789">2*IMREAL(K626)*COS(2*PI()*B626*39/Nt_input)-2*IMAGINARY(K626)*SIN(2*PI()*B626*39/Nt_input)</f>
        <v>-1.4403429705052352E-2</v>
      </c>
      <c r="AT695" s="343">
        <f t="shared" ref="AT695:AT726" si="1790">2*IMREAL(K626)*COS(2*PI()*B626*40/Nt_input)-2*IMAGINARY(K626)*SIN(2*PI()*B626*40/Nt_input)</f>
        <v>-1.4144152768209368E-2</v>
      </c>
      <c r="AU695" s="343">
        <f t="shared" ref="AU695:AU726" si="1791">2*IMREAL(K626)*COS(2*PI()*B626*41/Nt_input)-2*IMAGINARY(K626)*SIN(2*PI()*B626*41/Nt_input)</f>
        <v>-1.3748659908228119E-2</v>
      </c>
      <c r="AV695" s="343">
        <f t="shared" ref="AV695:AV726" si="1792">2*IMREAL(K626)*COS(2*PI()*B626*42/Nt_input)-2*IMAGINARY(K626)*SIN(2*PI()*B626*42/Nt_input)</f>
        <v>-1.3220759937548614E-2</v>
      </c>
      <c r="AW695" s="343">
        <f t="shared" ref="AW695:AW726" si="1793">2*IMREAL(K626)*COS(2*PI()*B626*43/Nt_input)-2*IMAGINARY(K626)*SIN(2*PI()*B626*43/Nt_input)</f>
        <v>-1.2565536821467983E-2</v>
      </c>
      <c r="AX695" s="343">
        <f t="shared" ref="AX695:AX726" si="1794">2*IMREAL(K626)*COS(2*PI()*B626*44/Nt_input)-2*IMAGINARY(K626)*SIN(2*PI()*B626*44/Nt_input)</f>
        <v>-1.1789300716775468E-2</v>
      </c>
      <c r="AY695" s="343">
        <f t="shared" ref="AY695:AY726" si="1795">2*IMREAL(K626)*COS(2*PI()*B626*45/Nt_input)-2*IMAGINARY(K626)*SIN(2*PI()*B626*45/Nt_input)</f>
        <v>-1.0899527201493066E-2</v>
      </c>
      <c r="AZ695" s="343">
        <f t="shared" ref="AZ695:AZ726" si="1796">2*IMREAL(K626)*COS(2*PI()*B626*46/Nt_input)-2*IMAGINARY(K626)*SIN(2*PI()*B626*46/Nt_input)</f>
        <v>-9.9047852809726455E-3</v>
      </c>
      <c r="BA695" s="343">
        <f t="shared" ref="BA695:BA726" si="1797">2*IMREAL(K626)*COS(2*PI()*B626*47/Nt_input)-2*IMAGINARY(K626)*SIN(2*PI()*B626*47/Nt_input)</f>
        <v>-8.8146548636900447E-3</v>
      </c>
      <c r="BB695" s="343">
        <f t="shared" ref="BB695:BB726" si="1798">2*IMREAL(K626)*COS(2*PI()*B626*48/Nt_input)-2*IMAGINARY(K626)*SIN(2*PI()*B626*48/Nt_input)</f>
        <v>-7.6396345014896226E-3</v>
      </c>
      <c r="BC695" s="343">
        <f t="shared" ref="BC695:BC726" si="1799">2*IMREAL(K626)*COS(2*PI()*B626*49/Nt_input)-2*IMAGINARY(K626)*SIN(2*PI()*B626*49/Nt_input)</f>
        <v>-6.3910402827908244E-3</v>
      </c>
      <c r="BD695" s="343">
        <f t="shared" ref="BD695:BD726" si="1800">2*IMREAL(K626)*COS(2*PI()*B626*50/Nt_input)-2*IMAGINARY(K626)*SIN(2*PI()*B626*50/Nt_input)</f>
        <v>-5.0808968524707395E-3</v>
      </c>
      <c r="BE695" s="343">
        <f t="shared" ref="BE695:BE726" si="1801">2*IMREAL(K626)*COS(2*PI()*B626*51/Nt_input)-2*IMAGINARY(K626)*SIN(2*PI()*B626*51/Nt_input)</f>
        <v>-3.7218216079606247E-3</v>
      </c>
      <c r="BF695" s="343">
        <f t="shared" ref="BF695:BF726" si="1802">2*IMREAL(K626)*COS(2*PI()*B626*52/Nt_input)-2*IMAGINARY(K626)*SIN(2*PI()*B626*52/Nt_input)</f>
        <v>-2.326903186811188E-3</v>
      </c>
      <c r="BG695" s="343">
        <f t="shared" ref="BG695:BG726" si="1803">2*IMREAL(K626)*COS(2*PI()*B626*53/Nt_input)-2*IMAGINARY(K626)*SIN(2*PI()*B626*53/Nt_input)</f>
        <v>-9.0957541595810057E-4</v>
      </c>
      <c r="BH695" s="343">
        <f t="shared" ref="BH695:BH726" si="1804">2*IMREAL(K626)*COS(2*PI()*B626*54/Nt_input)-2*IMAGINARY(K626)*SIN(2*PI()*B626*54/Nt_input)</f>
        <v>5.1651206337516298E-4</v>
      </c>
      <c r="BI695" s="343">
        <f t="shared" ref="BI695:BI726" si="1805">2*IMREAL(K626)*COS(2*PI()*B626*55/Nt_input)-2*IMAGINARY(K626)*SIN(2*PI()*B626*55/Nt_input)</f>
        <v>1.9376252491839219E-3</v>
      </c>
      <c r="BJ695" s="343">
        <f t="shared" ref="BJ695:BJ726" si="1806">2*IMREAL(K626)*COS(2*PI()*B626*56/Nt_input)-2*IMAGINARY(K626)*SIN(2*PI()*B626*56/Nt_input)</f>
        <v>3.3400780446293217E-3</v>
      </c>
      <c r="BK695" s="343">
        <f t="shared" ref="BK695:BK726" si="1807">2*IMREAL(K626)*COS(2*PI()*B626*57/Nt_input)-2*IMAGINARY(K626)*SIN(2*PI()*B626*57/Nt_input)</f>
        <v>4.7103640626325544E-3</v>
      </c>
      <c r="BL695" s="343">
        <f t="shared" ref="BL695:BL726" si="1808">2*IMREAL(K626)*COS(2*PI()*B626*58/Nt_input)-2*IMAGINARY(K626)*SIN(2*PI()*B626*58/Nt_input)</f>
        <v>6.0352866997657236E-3</v>
      </c>
      <c r="BM695" s="343">
        <f t="shared" ref="BM695:BM726" si="1809">2*IMREAL(K626)*COS(2*PI()*B626*59/Nt_input)-2*IMAGINARY(K626)*SIN(2*PI()*B626*59/Nt_input)</f>
        <v>7.3020862267568279E-3</v>
      </c>
      <c r="BN695" s="343">
        <f t="shared" ref="BN695:BN726" si="1810">2*IMREAL(K626)*COS(2*PI()*B626*60/Nt_input)-2*IMAGINARY(K626)*SIN(2*PI()*B626*60/Nt_input)</f>
        <v>8.4985626716578919E-3</v>
      </c>
      <c r="BO695" s="343">
        <f t="shared" ref="BO695:BO726" si="1811">2*IMREAL(K626)*COS(2*PI()*B626*61/Nt_input)-2*IMAGINARY(K626)*SIN(2*PI()*B626*61/Nt_input)</f>
        <v>9.6131933122439693E-3</v>
      </c>
      <c r="BP695" s="343">
        <f t="shared" ref="BP695:BP726" si="1812">2*IMREAL(K626)*COS(2*PI()*B626*62/Nt_input)-2*IMAGINARY(K626)*SIN(2*PI()*B626*62/Nt_input)</f>
        <v>1.0635243646127113E-2</v>
      </c>
      <c r="BQ695" s="343">
        <f t="shared" ref="BQ695:BQ726" si="1813">2*IMREAL(K626)*COS(2*PI()*B626*63/Nt_input)-2*IMAGINARY(K626)*SIN(2*PI()*B626*63/Nt_input)</f>
        <v>1.1554870769882496E-2</v>
      </c>
      <c r="BR695" s="343">
        <f t="shared" ref="BR695:BR726" si="1814">2*IMREAL(K626)*COS(2*PI()*B626*64/Nt_input)-2*IMAGINARY(K626)*SIN(2*PI()*B626*64/Nt_input)</f>
        <v>1.2363218171589018E-2</v>
      </c>
    </row>
    <row r="696" spans="1:123">
      <c r="B696" s="340">
        <v>2</v>
      </c>
      <c r="C696" s="340">
        <f t="shared" ref="C696:C727" si="1815">C695+Div_Nt_input</f>
        <v>6.2500000000000001E-4</v>
      </c>
      <c r="D696" s="341">
        <f t="shared" si="1751"/>
        <v>58.113616081156088</v>
      </c>
      <c r="E696" s="342" t="str">
        <f>H694</f>
        <v>0.0136160811560873</v>
      </c>
      <c r="F696" s="291">
        <v>2</v>
      </c>
      <c r="G696" s="343">
        <f t="shared" ref="G696:G726" si="1816">2*IMREAL(K627)*COS(2*PI()*B627*1/Nt_input)-2*IMAGINARY(K627)*SIN(2*PI()*B627*1/Nt_input)</f>
        <v>-8.2714878685785919E-18</v>
      </c>
      <c r="H696" s="343">
        <f t="shared" si="1752"/>
        <v>-6.1448775526349487E-18</v>
      </c>
      <c r="I696" s="343">
        <f t="shared" si="1753"/>
        <v>-3.7821230384305774E-18</v>
      </c>
      <c r="J696" s="343">
        <f t="shared" si="1754"/>
        <v>-1.2740236568983562E-18</v>
      </c>
      <c r="K696" s="343">
        <f t="shared" si="1755"/>
        <v>1.2830357392877734E-18</v>
      </c>
      <c r="L696" s="343">
        <f t="shared" si="1756"/>
        <v>3.7907887915478051E-18</v>
      </c>
      <c r="M696" s="343">
        <f t="shared" si="1757"/>
        <v>6.1528639564475006E-18</v>
      </c>
      <c r="N696" s="343">
        <f t="shared" si="1758"/>
        <v>8.2784880100667796E-18</v>
      </c>
      <c r="O696" s="343">
        <f t="shared" si="1759"/>
        <v>1.0085974412088753E-17</v>
      </c>
      <c r="P696" s="343">
        <f t="shared" si="1760"/>
        <v>1.1505862473733772E-17</v>
      </c>
      <c r="Q696" s="343">
        <f t="shared" si="1761"/>
        <v>1.2483586693075215E-17</v>
      </c>
      <c r="R696" s="343">
        <f t="shared" si="1762"/>
        <v>1.2981573676677849E-17</v>
      </c>
      <c r="S696" s="343">
        <f t="shared" si="1763"/>
        <v>1.2980686064036146E-17</v>
      </c>
      <c r="T696" s="343">
        <f t="shared" si="1764"/>
        <v>1.2480957965606144E-17</v>
      </c>
      <c r="U696" s="343">
        <f t="shared" si="1765"/>
        <v>1.1501593651959764E-17</v>
      </c>
      <c r="V696" s="343">
        <f t="shared" si="1766"/>
        <v>1.0080229544436601E-17</v>
      </c>
      <c r="W696" s="343">
        <f t="shared" si="1767"/>
        <v>8.2714878685785919E-18</v>
      </c>
      <c r="X696" s="343">
        <f t="shared" si="1768"/>
        <v>6.144877552634951E-18</v>
      </c>
      <c r="Y696" s="343">
        <f t="shared" si="1769"/>
        <v>3.7821230384305828E-18</v>
      </c>
      <c r="Z696" s="343">
        <f t="shared" si="1770"/>
        <v>1.2740236568983562E-18</v>
      </c>
      <c r="AA696" s="343">
        <f t="shared" si="1771"/>
        <v>-1.2830357392877742E-18</v>
      </c>
      <c r="AB696" s="343">
        <f t="shared" si="1772"/>
        <v>-3.7907887915477974E-18</v>
      </c>
      <c r="AC696" s="343">
        <f t="shared" si="1773"/>
        <v>-6.1528639564474968E-18</v>
      </c>
      <c r="AD696" s="343">
        <f t="shared" si="1774"/>
        <v>-8.278488010066778E-18</v>
      </c>
      <c r="AE696" s="343">
        <f t="shared" si="1775"/>
        <v>-1.0085974412088753E-17</v>
      </c>
      <c r="AF696" s="343">
        <f t="shared" si="1776"/>
        <v>-1.1505862473733773E-17</v>
      </c>
      <c r="AG696" s="343">
        <f t="shared" si="1777"/>
        <v>-1.2483586693075212E-17</v>
      </c>
      <c r="AH696" s="343">
        <f t="shared" si="1778"/>
        <v>-1.2981573676677849E-17</v>
      </c>
      <c r="AI696" s="343">
        <f t="shared" si="1779"/>
        <v>-1.2980686064036146E-17</v>
      </c>
      <c r="AJ696" s="343">
        <f t="shared" si="1780"/>
        <v>-1.2480957965606146E-17</v>
      </c>
      <c r="AK696" s="343">
        <f t="shared" si="1781"/>
        <v>-1.1501593651959766E-17</v>
      </c>
      <c r="AL696" s="343">
        <f t="shared" si="1782"/>
        <v>-1.0080229544436601E-17</v>
      </c>
      <c r="AM696" s="343">
        <f t="shared" si="1783"/>
        <v>-8.2714878685785919E-18</v>
      </c>
      <c r="AN696" s="343">
        <f t="shared" si="1784"/>
        <v>-6.1448775526349472E-18</v>
      </c>
      <c r="AO696" s="343">
        <f t="shared" si="1785"/>
        <v>-3.7821230384305835E-18</v>
      </c>
      <c r="AP696" s="343">
        <f t="shared" si="1786"/>
        <v>-1.274023656898357E-18</v>
      </c>
      <c r="AQ696" s="343">
        <f t="shared" si="1787"/>
        <v>1.2830357392877734E-18</v>
      </c>
      <c r="AR696" s="343">
        <f t="shared" si="1788"/>
        <v>3.7907887915477959E-18</v>
      </c>
      <c r="AS696" s="343">
        <f t="shared" si="1789"/>
        <v>6.152863956447496E-18</v>
      </c>
      <c r="AT696" s="343">
        <f t="shared" si="1790"/>
        <v>8.2784880100667765E-18</v>
      </c>
      <c r="AU696" s="343">
        <f t="shared" si="1791"/>
        <v>1.0085974412088747E-17</v>
      </c>
      <c r="AV696" s="343">
        <f t="shared" si="1792"/>
        <v>1.1505862473733773E-17</v>
      </c>
      <c r="AW696" s="343">
        <f t="shared" si="1793"/>
        <v>1.2483586693075212E-17</v>
      </c>
      <c r="AX696" s="343">
        <f t="shared" si="1794"/>
        <v>1.2981573676677848E-17</v>
      </c>
      <c r="AY696" s="343">
        <f t="shared" si="1795"/>
        <v>1.2980686064036146E-17</v>
      </c>
      <c r="AZ696" s="343">
        <f t="shared" si="1796"/>
        <v>1.2480957965606146E-17</v>
      </c>
      <c r="BA696" s="343">
        <f t="shared" si="1797"/>
        <v>1.1501593651959761E-17</v>
      </c>
      <c r="BB696" s="343">
        <f t="shared" si="1798"/>
        <v>1.0080229544436603E-17</v>
      </c>
      <c r="BC696" s="343">
        <f t="shared" si="1799"/>
        <v>8.2714878685786042E-18</v>
      </c>
      <c r="BD696" s="343">
        <f t="shared" si="1800"/>
        <v>6.1448775526349479E-18</v>
      </c>
      <c r="BE696" s="343">
        <f t="shared" si="1801"/>
        <v>3.7821230384305843E-18</v>
      </c>
      <c r="BF696" s="343">
        <f t="shared" si="1802"/>
        <v>1.2740236568983477E-18</v>
      </c>
      <c r="BG696" s="343">
        <f t="shared" si="1803"/>
        <v>-1.2830357392877711E-18</v>
      </c>
      <c r="BH696" s="343">
        <f t="shared" si="1804"/>
        <v>-3.7907887915477951E-18</v>
      </c>
      <c r="BI696" s="343">
        <f t="shared" si="1805"/>
        <v>-6.1528639564475053E-18</v>
      </c>
      <c r="BJ696" s="343">
        <f t="shared" si="1806"/>
        <v>-8.2784880100667749E-18</v>
      </c>
      <c r="BK696" s="343">
        <f t="shared" si="1807"/>
        <v>-1.0085974412088745E-17</v>
      </c>
      <c r="BL696" s="343">
        <f t="shared" si="1808"/>
        <v>-1.1505862473733773E-17</v>
      </c>
      <c r="BM696" s="343">
        <f t="shared" si="1809"/>
        <v>-1.2483586693075212E-17</v>
      </c>
      <c r="BN696" s="343">
        <f t="shared" si="1810"/>
        <v>-1.2981573676677848E-17</v>
      </c>
      <c r="BO696" s="343">
        <f t="shared" si="1811"/>
        <v>-1.2980686064036146E-17</v>
      </c>
      <c r="BP696" s="343">
        <f t="shared" si="1812"/>
        <v>-1.2480957965606147E-17</v>
      </c>
      <c r="BQ696" s="343">
        <f t="shared" si="1813"/>
        <v>-1.1501593651959761E-17</v>
      </c>
      <c r="BR696" s="343">
        <f t="shared" si="1814"/>
        <v>-1.0080229544436604E-17</v>
      </c>
    </row>
    <row r="697" spans="1:123">
      <c r="B697" s="340">
        <v>3</v>
      </c>
      <c r="C697" s="340">
        <f t="shared" si="1815"/>
        <v>9.3749999999999997E-4</v>
      </c>
      <c r="D697" s="341">
        <f t="shared" si="1751"/>
        <v>58.11404853098346</v>
      </c>
      <c r="E697" s="342" t="str">
        <f>I694</f>
        <v>0.014048530983459</v>
      </c>
      <c r="F697" s="291">
        <v>3</v>
      </c>
      <c r="G697" s="343">
        <f t="shared" si="1816"/>
        <v>1.1863462498683859E-17</v>
      </c>
      <c r="H697" s="343">
        <f t="shared" si="1752"/>
        <v>8.2387188180941625E-18</v>
      </c>
      <c r="I697" s="343">
        <f t="shared" si="1753"/>
        <v>3.904462204896732E-18</v>
      </c>
      <c r="J697" s="343">
        <f t="shared" si="1754"/>
        <v>-7.6604407167896302E-19</v>
      </c>
      <c r="K697" s="343">
        <f t="shared" si="1755"/>
        <v>-5.370579147173002E-18</v>
      </c>
      <c r="L697" s="343">
        <f t="shared" si="1756"/>
        <v>-9.5126035526653066E-18</v>
      </c>
      <c r="M697" s="343">
        <f t="shared" si="1757"/>
        <v>-1.2835408927576878E-17</v>
      </c>
      <c r="N697" s="343">
        <f t="shared" si="1758"/>
        <v>-1.5052837504165907E-17</v>
      </c>
      <c r="O697" s="343">
        <f t="shared" si="1759"/>
        <v>-1.5973925822340944E-17</v>
      </c>
      <c r="P697" s="343">
        <f t="shared" si="1760"/>
        <v>-1.5519350374618779E-17</v>
      </c>
      <c r="Q697" s="343">
        <f t="shared" si="1761"/>
        <v>-1.3728258893326005E-17</v>
      </c>
      <c r="R697" s="343">
        <f t="shared" si="1762"/>
        <v>-1.075489897417736E-17</v>
      </c>
      <c r="S697" s="343">
        <f t="shared" si="1763"/>
        <v>-6.8553343769045413E-18</v>
      </c>
      <c r="T697" s="343">
        <f t="shared" si="1764"/>
        <v>-2.3653929862058019E-18</v>
      </c>
      <c r="U697" s="343">
        <f t="shared" si="1765"/>
        <v>2.3282544601877486E-18</v>
      </c>
      <c r="V697" s="343">
        <f t="shared" si="1766"/>
        <v>6.821394195809958E-18</v>
      </c>
      <c r="W697" s="343">
        <f t="shared" si="1767"/>
        <v>1.0727080043612495E-17</v>
      </c>
      <c r="X697" s="343">
        <f t="shared" si="1768"/>
        <v>1.3708956960911678E-17</v>
      </c>
      <c r="Y697" s="343">
        <f t="shared" si="1769"/>
        <v>1.5510227709813955E-17</v>
      </c>
      <c r="Z697" s="343">
        <f t="shared" si="1770"/>
        <v>1.5975768062913073E-17</v>
      </c>
      <c r="AA697" s="343">
        <f t="shared" si="1771"/>
        <v>1.5065485997593914E-17</v>
      </c>
      <c r="AB697" s="343">
        <f t="shared" si="1772"/>
        <v>1.2857774394099747E-17</v>
      </c>
      <c r="AC697" s="343">
        <f t="shared" si="1773"/>
        <v>9.5427598933237119E-18</v>
      </c>
      <c r="AD697" s="343">
        <f t="shared" si="1774"/>
        <v>5.405929318158354E-18</v>
      </c>
      <c r="AE697" s="343">
        <f t="shared" si="1775"/>
        <v>8.0354374000238232E-19</v>
      </c>
      <c r="AF697" s="343">
        <f t="shared" si="1776"/>
        <v>-3.8680424854915666E-18</v>
      </c>
      <c r="AG697" s="343">
        <f t="shared" si="1777"/>
        <v>-8.2065154893878775E-18</v>
      </c>
      <c r="AH697" s="343">
        <f t="shared" si="1778"/>
        <v>-1.1838248889721259E-17</v>
      </c>
      <c r="AI697" s="343">
        <f t="shared" si="1779"/>
        <v>-1.4450480244634727E-17</v>
      </c>
      <c r="AJ697" s="343">
        <f t="shared" si="1780"/>
        <v>-1.5818245943863564E-17</v>
      </c>
      <c r="AK697" s="343">
        <f t="shared" si="1781"/>
        <v>-1.5823754923796175E-17</v>
      </c>
      <c r="AL697" s="343">
        <f t="shared" si="1782"/>
        <v>-1.4466532754779842E-17</v>
      </c>
      <c r="AM697" s="343">
        <f t="shared" si="1783"/>
        <v>-1.1863462498683854E-17</v>
      </c>
      <c r="AN697" s="343">
        <f t="shared" si="1784"/>
        <v>-8.2387188180941702E-18</v>
      </c>
      <c r="AO697" s="343">
        <f t="shared" si="1785"/>
        <v>-3.9044622048967297E-18</v>
      </c>
      <c r="AP697" s="343">
        <f t="shared" si="1786"/>
        <v>7.6604407167895069E-19</v>
      </c>
      <c r="AQ697" s="343">
        <f t="shared" si="1787"/>
        <v>5.3705791471730043E-18</v>
      </c>
      <c r="AR697" s="343">
        <f t="shared" si="1788"/>
        <v>9.5126035526652927E-18</v>
      </c>
      <c r="AS697" s="343">
        <f t="shared" si="1789"/>
        <v>1.2835408927576873E-17</v>
      </c>
      <c r="AT697" s="343">
        <f t="shared" si="1790"/>
        <v>1.50528375041659E-17</v>
      </c>
      <c r="AU697" s="343">
        <f t="shared" si="1791"/>
        <v>1.5973925822340941E-17</v>
      </c>
      <c r="AV697" s="343">
        <f t="shared" si="1792"/>
        <v>1.5519350374618772E-17</v>
      </c>
      <c r="AW697" s="343">
        <f t="shared" si="1793"/>
        <v>1.3728258893326009E-17</v>
      </c>
      <c r="AX697" s="343">
        <f t="shared" si="1794"/>
        <v>1.0754898974177358E-17</v>
      </c>
      <c r="AY697" s="343">
        <f t="shared" si="1795"/>
        <v>6.8553343769045529E-18</v>
      </c>
      <c r="AZ697" s="343">
        <f t="shared" si="1796"/>
        <v>2.3653929862058096E-18</v>
      </c>
      <c r="BA697" s="343">
        <f t="shared" si="1797"/>
        <v>-2.3282544601877293E-18</v>
      </c>
      <c r="BB697" s="343">
        <f t="shared" si="1798"/>
        <v>-6.8213941958099527E-18</v>
      </c>
      <c r="BC697" s="343">
        <f t="shared" si="1799"/>
        <v>-1.0727080043612501E-17</v>
      </c>
      <c r="BD697" s="343">
        <f t="shared" si="1800"/>
        <v>-1.3708956960911675E-17</v>
      </c>
      <c r="BE697" s="343">
        <f t="shared" si="1801"/>
        <v>-1.5510227709813958E-17</v>
      </c>
      <c r="BF697" s="343">
        <f t="shared" si="1802"/>
        <v>-1.5975768062913073E-17</v>
      </c>
      <c r="BG697" s="343">
        <f t="shared" si="1803"/>
        <v>-1.5065485997593914E-17</v>
      </c>
      <c r="BH697" s="343">
        <f t="shared" si="1804"/>
        <v>-1.285777439409976E-17</v>
      </c>
      <c r="BI697" s="343">
        <f t="shared" si="1805"/>
        <v>-9.5427598933237412E-18</v>
      </c>
      <c r="BJ697" s="343">
        <f t="shared" si="1806"/>
        <v>-5.405929318158347E-18</v>
      </c>
      <c r="BK697" s="343">
        <f t="shared" si="1807"/>
        <v>-8.0354374000238771E-19</v>
      </c>
      <c r="BL697" s="343">
        <f t="shared" si="1808"/>
        <v>3.8680424854915474E-18</v>
      </c>
      <c r="BM697" s="343">
        <f t="shared" si="1809"/>
        <v>8.206515489387896E-18</v>
      </c>
      <c r="BN697" s="343">
        <f t="shared" si="1810"/>
        <v>1.1838248889721254E-17</v>
      </c>
      <c r="BO697" s="343">
        <f t="shared" si="1811"/>
        <v>1.4450480244634721E-17</v>
      </c>
      <c r="BP697" s="343">
        <f t="shared" si="1812"/>
        <v>1.5818245943863561E-17</v>
      </c>
      <c r="BQ697" s="343">
        <f t="shared" si="1813"/>
        <v>1.5823754923796171E-17</v>
      </c>
      <c r="BR697" s="343">
        <f t="shared" si="1814"/>
        <v>1.4466532754779845E-17</v>
      </c>
    </row>
    <row r="698" spans="1:123">
      <c r="B698" s="340">
        <v>4</v>
      </c>
      <c r="C698" s="340">
        <f t="shared" si="1815"/>
        <v>1.25E-3</v>
      </c>
      <c r="D698" s="341">
        <f t="shared" si="1751"/>
        <v>58.114345685777749</v>
      </c>
      <c r="E698" s="342" t="str">
        <f>J694</f>
        <v>0.014345685777746</v>
      </c>
      <c r="F698" s="291">
        <v>4</v>
      </c>
      <c r="G698" s="343">
        <f t="shared" si="1816"/>
        <v>3.6138559684114345E-17</v>
      </c>
      <c r="H698" s="343">
        <f t="shared" si="1752"/>
        <v>1.9850155390865197E-17</v>
      </c>
      <c r="I698" s="343">
        <f t="shared" si="1753"/>
        <v>5.3974488146352158E-19</v>
      </c>
      <c r="J698" s="343">
        <f t="shared" si="1754"/>
        <v>-1.8852836893341437E-17</v>
      </c>
      <c r="K698" s="343">
        <f t="shared" si="1755"/>
        <v>-3.5375245152527175E-17</v>
      </c>
      <c r="L698" s="343">
        <f t="shared" si="1756"/>
        <v>-4.65120930146365E-17</v>
      </c>
      <c r="M698" s="343">
        <f t="shared" si="1757"/>
        <v>-5.0567896348440545E-17</v>
      </c>
      <c r="N698" s="343">
        <f t="shared" si="1758"/>
        <v>-4.6925195862316399E-17</v>
      </c>
      <c r="O698" s="343">
        <f t="shared" si="1759"/>
        <v>-3.6138559684114352E-17</v>
      </c>
      <c r="P698" s="343">
        <f t="shared" si="1760"/>
        <v>-1.9850155390865197E-17</v>
      </c>
      <c r="Q698" s="343">
        <f t="shared" si="1761"/>
        <v>-5.3974488146354931E-19</v>
      </c>
      <c r="R698" s="343">
        <f t="shared" si="1762"/>
        <v>1.885283689334143E-17</v>
      </c>
      <c r="S698" s="343">
        <f t="shared" si="1763"/>
        <v>3.5375245152527181E-17</v>
      </c>
      <c r="T698" s="343">
        <f t="shared" si="1764"/>
        <v>4.65120930146365E-17</v>
      </c>
      <c r="U698" s="343">
        <f t="shared" si="1765"/>
        <v>5.0567896348440539E-17</v>
      </c>
      <c r="V698" s="343">
        <f t="shared" si="1766"/>
        <v>4.6925195862316405E-17</v>
      </c>
      <c r="W698" s="343">
        <f t="shared" si="1767"/>
        <v>3.6138559684114339E-17</v>
      </c>
      <c r="X698" s="343">
        <f t="shared" si="1768"/>
        <v>1.9850155390865197E-17</v>
      </c>
      <c r="Y698" s="343">
        <f t="shared" si="1769"/>
        <v>5.3974488146355547E-19</v>
      </c>
      <c r="Z698" s="343">
        <f t="shared" si="1770"/>
        <v>-1.8852836893341424E-17</v>
      </c>
      <c r="AA698" s="343">
        <f t="shared" si="1771"/>
        <v>-3.5375245152527181E-17</v>
      </c>
      <c r="AB698" s="343">
        <f t="shared" si="1772"/>
        <v>-4.6512093014636482E-17</v>
      </c>
      <c r="AC698" s="343">
        <f t="shared" si="1773"/>
        <v>-5.0567896348440533E-17</v>
      </c>
      <c r="AD698" s="343">
        <f t="shared" si="1774"/>
        <v>-4.6925195862316405E-17</v>
      </c>
      <c r="AE698" s="343">
        <f t="shared" si="1775"/>
        <v>-3.6138559684114339E-17</v>
      </c>
      <c r="AF698" s="343">
        <f t="shared" si="1776"/>
        <v>-1.9850155390865166E-17</v>
      </c>
      <c r="AG698" s="343">
        <f t="shared" si="1777"/>
        <v>-5.3974488146356164E-19</v>
      </c>
      <c r="AH698" s="343">
        <f t="shared" si="1778"/>
        <v>1.8852836893341418E-17</v>
      </c>
      <c r="AI698" s="343">
        <f t="shared" si="1779"/>
        <v>3.5375245152527181E-17</v>
      </c>
      <c r="AJ698" s="343">
        <f t="shared" si="1780"/>
        <v>4.6512093014636475E-17</v>
      </c>
      <c r="AK698" s="343">
        <f t="shared" si="1781"/>
        <v>5.0567896348440539E-17</v>
      </c>
      <c r="AL698" s="343">
        <f t="shared" si="1782"/>
        <v>4.6925195862316405E-17</v>
      </c>
      <c r="AM698" s="343">
        <f t="shared" si="1783"/>
        <v>3.6138559684114345E-17</v>
      </c>
      <c r="AN698" s="343">
        <f t="shared" si="1784"/>
        <v>1.9850155390865172E-17</v>
      </c>
      <c r="AO698" s="343">
        <f t="shared" si="1785"/>
        <v>5.397448814635678E-19</v>
      </c>
      <c r="AP698" s="343">
        <f t="shared" si="1786"/>
        <v>-1.8852836893341415E-17</v>
      </c>
      <c r="AQ698" s="343">
        <f t="shared" si="1787"/>
        <v>-3.5375245152527175E-17</v>
      </c>
      <c r="AR698" s="343">
        <f t="shared" si="1788"/>
        <v>-4.6512093014636469E-17</v>
      </c>
      <c r="AS698" s="343">
        <f t="shared" si="1789"/>
        <v>-5.0567896348440539E-17</v>
      </c>
      <c r="AT698" s="343">
        <f t="shared" si="1790"/>
        <v>-4.6925195862316411E-17</v>
      </c>
      <c r="AU698" s="343">
        <f t="shared" si="1791"/>
        <v>-3.6138559684114413E-17</v>
      </c>
      <c r="AV698" s="343">
        <f t="shared" si="1792"/>
        <v>-1.9850155390865179E-17</v>
      </c>
      <c r="AW698" s="343">
        <f t="shared" si="1793"/>
        <v>-5.3974488146357704E-19</v>
      </c>
      <c r="AX698" s="343">
        <f t="shared" si="1794"/>
        <v>1.8852836893341326E-17</v>
      </c>
      <c r="AY698" s="343">
        <f t="shared" si="1795"/>
        <v>3.5375245152527169E-17</v>
      </c>
      <c r="AZ698" s="343">
        <f t="shared" si="1796"/>
        <v>4.6512093014636469E-17</v>
      </c>
      <c r="BA698" s="343">
        <f t="shared" si="1797"/>
        <v>5.0567896348440545E-17</v>
      </c>
      <c r="BB698" s="343">
        <f t="shared" si="1798"/>
        <v>4.6925195862316411E-17</v>
      </c>
      <c r="BC698" s="343">
        <f t="shared" si="1799"/>
        <v>3.6138559684114419E-17</v>
      </c>
      <c r="BD698" s="343">
        <f t="shared" si="1800"/>
        <v>1.9850155390865191E-17</v>
      </c>
      <c r="BE698" s="343">
        <f t="shared" si="1801"/>
        <v>5.3974488146358013E-19</v>
      </c>
      <c r="BF698" s="343">
        <f t="shared" si="1802"/>
        <v>-1.8852836893341486E-17</v>
      </c>
      <c r="BG698" s="343">
        <f t="shared" si="1803"/>
        <v>-3.5375245152527163E-17</v>
      </c>
      <c r="BH698" s="343">
        <f t="shared" si="1804"/>
        <v>-4.6512093014636469E-17</v>
      </c>
      <c r="BI698" s="343">
        <f t="shared" si="1805"/>
        <v>-5.0567896348440545E-17</v>
      </c>
      <c r="BJ698" s="343">
        <f t="shared" si="1806"/>
        <v>-4.6925195862316417E-17</v>
      </c>
      <c r="BK698" s="343">
        <f t="shared" si="1807"/>
        <v>-3.6138559684114425E-17</v>
      </c>
      <c r="BL698" s="343">
        <f t="shared" si="1808"/>
        <v>-1.9850155390865197E-17</v>
      </c>
      <c r="BM698" s="343">
        <f t="shared" si="1809"/>
        <v>-5.3974488146358629E-19</v>
      </c>
      <c r="BN698" s="343">
        <f t="shared" si="1810"/>
        <v>1.8852836893341313E-17</v>
      </c>
      <c r="BO698" s="343">
        <f t="shared" si="1811"/>
        <v>3.5375245152527157E-17</v>
      </c>
      <c r="BP698" s="343">
        <f t="shared" si="1812"/>
        <v>4.6512093014636463E-17</v>
      </c>
      <c r="BQ698" s="343">
        <f t="shared" si="1813"/>
        <v>5.0567896348440539E-17</v>
      </c>
      <c r="BR698" s="343">
        <f t="shared" si="1814"/>
        <v>4.6925195862316417E-17</v>
      </c>
    </row>
    <row r="699" spans="1:123">
      <c r="B699" s="340">
        <v>5</v>
      </c>
      <c r="C699" s="340">
        <f t="shared" si="1815"/>
        <v>1.5625000000000001E-3</v>
      </c>
      <c r="D699" s="341">
        <f t="shared" si="1751"/>
        <v>58.114504683775849</v>
      </c>
      <c r="E699" s="342" t="str">
        <f>K694</f>
        <v>0.0145046837758486</v>
      </c>
      <c r="F699" s="291">
        <v>5</v>
      </c>
      <c r="G699" s="343">
        <f t="shared" si="1816"/>
        <v>-1.4362515398014962E-16</v>
      </c>
      <c r="H699" s="343">
        <f t="shared" si="1752"/>
        <v>-2.3161125568158169E-16</v>
      </c>
      <c r="I699" s="343">
        <f t="shared" si="1753"/>
        <v>-2.6490062891587167E-16</v>
      </c>
      <c r="J699" s="343">
        <f t="shared" si="1754"/>
        <v>-2.3563173947873819E-16</v>
      </c>
      <c r="K699" s="343">
        <f t="shared" si="1755"/>
        <v>-1.5071665428751037E-16</v>
      </c>
      <c r="L699" s="343">
        <f t="shared" si="1756"/>
        <v>-3.0208705136451996E-17</v>
      </c>
      <c r="M699" s="343">
        <f t="shared" si="1757"/>
        <v>9.7433255430977669E-17</v>
      </c>
      <c r="N699" s="343">
        <f t="shared" si="1758"/>
        <v>2.0206562477498011E-16</v>
      </c>
      <c r="O699" s="343">
        <f t="shared" si="1759"/>
        <v>2.589786871348038E-16</v>
      </c>
      <c r="P699" s="343">
        <f t="shared" si="1760"/>
        <v>2.5473199761942633E-16</v>
      </c>
      <c r="Q699" s="343">
        <f t="shared" si="1761"/>
        <v>1.9032844368620947E-16</v>
      </c>
      <c r="R699" s="343">
        <f t="shared" si="1762"/>
        <v>8.0977405774966955E-17</v>
      </c>
      <c r="S699" s="343">
        <f t="shared" si="1763"/>
        <v>-4.7497051516792366E-17</v>
      </c>
      <c r="T699" s="343">
        <f t="shared" si="1764"/>
        <v>-1.6475472522798391E-16</v>
      </c>
      <c r="U699" s="343">
        <f t="shared" si="1765"/>
        <v>-2.4310433964406641E-16</v>
      </c>
      <c r="V699" s="343">
        <f t="shared" si="1766"/>
        <v>-2.6404304794694999E-16</v>
      </c>
      <c r="W699" s="343">
        <f t="shared" si="1767"/>
        <v>-2.2262601773146856E-16</v>
      </c>
      <c r="X699" s="343">
        <f t="shared" si="1768"/>
        <v>-1.2863419012220204E-16</v>
      </c>
      <c r="Y699" s="343">
        <f t="shared" si="1769"/>
        <v>-4.2644374505296787E-18</v>
      </c>
      <c r="Z699" s="343">
        <f t="shared" si="1770"/>
        <v>1.2111239398599082E-16</v>
      </c>
      <c r="AA699" s="343">
        <f t="shared" si="1771"/>
        <v>2.1788762871529195E-16</v>
      </c>
      <c r="AB699" s="343">
        <f t="shared" si="1772"/>
        <v>2.6320707201891961E-16</v>
      </c>
      <c r="AC699" s="343">
        <f t="shared" si="1773"/>
        <v>2.4636819876541624E-16</v>
      </c>
      <c r="AD699" s="343">
        <f t="shared" si="1774"/>
        <v>1.7134763468192622E-16</v>
      </c>
      <c r="AE699" s="343">
        <f t="shared" si="1775"/>
        <v>5.5862046478152402E-17</v>
      </c>
      <c r="AF699" s="343">
        <f t="shared" si="1776"/>
        <v>-7.2815781363728746E-17</v>
      </c>
      <c r="AG699" s="343">
        <f t="shared" si="1777"/>
        <v>-1.842976184077785E-16</v>
      </c>
      <c r="AH699" s="343">
        <f t="shared" si="1778"/>
        <v>-2.5225619592142856E-16</v>
      </c>
      <c r="AI699" s="343">
        <f t="shared" si="1779"/>
        <v>-2.6064258808568678E-16</v>
      </c>
      <c r="AJ699" s="343">
        <f t="shared" si="1780"/>
        <v>-2.0747628573368418E-16</v>
      </c>
      <c r="AK699" s="343">
        <f t="shared" si="1781"/>
        <v>-1.0531290838741586E-16</v>
      </c>
      <c r="AL699" s="343">
        <f t="shared" si="1782"/>
        <v>2.1720899099219638E-17</v>
      </c>
      <c r="AM699" s="343">
        <f t="shared" si="1783"/>
        <v>1.4362515398014912E-16</v>
      </c>
      <c r="AN699" s="343">
        <f t="shared" si="1784"/>
        <v>2.3161125568158164E-16</v>
      </c>
      <c r="AO699" s="343">
        <f t="shared" si="1785"/>
        <v>2.6490062891587167E-16</v>
      </c>
      <c r="AP699" s="343">
        <f t="shared" si="1786"/>
        <v>2.3563173947873824E-16</v>
      </c>
      <c r="AQ699" s="343">
        <f t="shared" si="1787"/>
        <v>1.5071665428751081E-16</v>
      </c>
      <c r="AR699" s="343">
        <f t="shared" si="1788"/>
        <v>3.0208705136451922E-17</v>
      </c>
      <c r="AS699" s="343">
        <f t="shared" si="1789"/>
        <v>-9.7433255430977312E-17</v>
      </c>
      <c r="AT699" s="343">
        <f t="shared" si="1790"/>
        <v>-2.0206562477498016E-16</v>
      </c>
      <c r="AU699" s="343">
        <f t="shared" si="1791"/>
        <v>-2.5897868713480371E-16</v>
      </c>
      <c r="AV699" s="343">
        <f t="shared" si="1792"/>
        <v>-2.5473199761942633E-16</v>
      </c>
      <c r="AW699" s="343">
        <f t="shared" si="1793"/>
        <v>-1.9032844368620976E-16</v>
      </c>
      <c r="AX699" s="343">
        <f t="shared" si="1794"/>
        <v>-8.0977405774966659E-17</v>
      </c>
      <c r="AY699" s="343">
        <f t="shared" si="1795"/>
        <v>4.7497051516792212E-17</v>
      </c>
      <c r="AZ699" s="343">
        <f t="shared" si="1796"/>
        <v>1.6475472522798411E-16</v>
      </c>
      <c r="BA699" s="343">
        <f t="shared" si="1797"/>
        <v>2.4310433964406636E-16</v>
      </c>
      <c r="BB699" s="343">
        <f t="shared" si="1798"/>
        <v>2.6404304794695004E-16</v>
      </c>
      <c r="BC699" s="343">
        <f t="shared" si="1799"/>
        <v>2.2262601773146861E-16</v>
      </c>
      <c r="BD699" s="343">
        <f t="shared" si="1800"/>
        <v>1.2863419012220261E-16</v>
      </c>
      <c r="BE699" s="343">
        <f t="shared" si="1801"/>
        <v>4.2644374505298451E-18</v>
      </c>
      <c r="BF699" s="343">
        <f t="shared" si="1802"/>
        <v>-1.2111239398599025E-16</v>
      </c>
      <c r="BG699" s="343">
        <f t="shared" si="1803"/>
        <v>-2.1788762871529186E-16</v>
      </c>
      <c r="BH699" s="343">
        <f t="shared" si="1804"/>
        <v>-2.6320707201891951E-16</v>
      </c>
      <c r="BI699" s="343">
        <f t="shared" si="1805"/>
        <v>-2.4636819876541634E-16</v>
      </c>
      <c r="BJ699" s="343">
        <f t="shared" si="1806"/>
        <v>-1.7134763468192635E-16</v>
      </c>
      <c r="BK699" s="343">
        <f t="shared" si="1807"/>
        <v>-5.5862046478152094E-17</v>
      </c>
      <c r="BL699" s="343">
        <f t="shared" si="1808"/>
        <v>7.2815781363728586E-17</v>
      </c>
      <c r="BM699" s="343">
        <f t="shared" si="1809"/>
        <v>1.842976184077787E-16</v>
      </c>
      <c r="BN699" s="343">
        <f t="shared" si="1810"/>
        <v>2.5225619592142851E-16</v>
      </c>
      <c r="BO699" s="343">
        <f t="shared" si="1811"/>
        <v>2.6064258808568673E-16</v>
      </c>
      <c r="BP699" s="343">
        <f t="shared" si="1812"/>
        <v>2.074762857336843E-16</v>
      </c>
      <c r="BQ699" s="343">
        <f t="shared" si="1813"/>
        <v>1.0531290838741558E-16</v>
      </c>
      <c r="BR699" s="343">
        <f t="shared" si="1814"/>
        <v>-2.1720899099219475E-17</v>
      </c>
    </row>
    <row r="700" spans="1:123">
      <c r="B700" s="340">
        <v>6</v>
      </c>
      <c r="C700" s="340">
        <f t="shared" si="1815"/>
        <v>1.8750000000000001E-3</v>
      </c>
      <c r="D700" s="341">
        <f t="shared" si="1751"/>
        <v>58.114523993740121</v>
      </c>
      <c r="E700" s="342" t="str">
        <f>L694</f>
        <v>0.0145239937401202</v>
      </c>
      <c r="F700" s="291">
        <v>6</v>
      </c>
      <c r="G700" s="343">
        <f t="shared" si="1816"/>
        <v>-6.3767398607748616E-18</v>
      </c>
      <c r="H700" s="343">
        <f t="shared" si="1752"/>
        <v>-2.4634560671293339E-17</v>
      </c>
      <c r="I700" s="343">
        <f t="shared" si="1753"/>
        <v>-3.4589037360432743E-17</v>
      </c>
      <c r="J700" s="343">
        <f t="shared" si="1754"/>
        <v>-3.2884906296701196E-17</v>
      </c>
      <c r="K700" s="343">
        <f t="shared" si="1755"/>
        <v>-2.0096563217814603E-17</v>
      </c>
      <c r="L700" s="343">
        <f t="shared" si="1756"/>
        <v>-5.3445695795859245E-19</v>
      </c>
      <c r="M700" s="343">
        <f t="shared" si="1757"/>
        <v>1.9207793778562143E-17</v>
      </c>
      <c r="N700" s="343">
        <f t="shared" si="1758"/>
        <v>3.2475850650455199E-17</v>
      </c>
      <c r="O700" s="343">
        <f t="shared" si="1759"/>
        <v>3.4797572120496551E-17</v>
      </c>
      <c r="P700" s="343">
        <f t="shared" si="1760"/>
        <v>2.5390396949743062E-17</v>
      </c>
      <c r="Q700" s="343">
        <f t="shared" si="1761"/>
        <v>7.4251148955246063E-18</v>
      </c>
      <c r="R700" s="343">
        <f t="shared" si="1762"/>
        <v>-1.3042882142775641E-17</v>
      </c>
      <c r="S700" s="343">
        <f t="shared" si="1763"/>
        <v>-2.9114635212647519E-17</v>
      </c>
      <c r="T700" s="343">
        <f t="shared" si="1764"/>
        <v>-3.5372986762404491E-17</v>
      </c>
      <c r="U700" s="343">
        <f t="shared" si="1765"/>
        <v>-2.9708491965991525E-17</v>
      </c>
      <c r="V700" s="343">
        <f t="shared" si="1766"/>
        <v>-1.4030429831708032E-17</v>
      </c>
      <c r="W700" s="343">
        <f t="shared" si="1767"/>
        <v>6.3767398607748416E-18</v>
      </c>
      <c r="X700" s="343">
        <f t="shared" si="1768"/>
        <v>2.4634560671293323E-17</v>
      </c>
      <c r="Y700" s="343">
        <f t="shared" si="1769"/>
        <v>3.4589037360432737E-17</v>
      </c>
      <c r="Z700" s="343">
        <f t="shared" si="1770"/>
        <v>3.2884906296701208E-17</v>
      </c>
      <c r="AA700" s="343">
        <f t="shared" si="1771"/>
        <v>2.0096563217814587E-17</v>
      </c>
      <c r="AB700" s="343">
        <f t="shared" si="1772"/>
        <v>5.3445695795858936E-19</v>
      </c>
      <c r="AC700" s="343">
        <f t="shared" si="1773"/>
        <v>-1.9207793778562131E-17</v>
      </c>
      <c r="AD700" s="343">
        <f t="shared" si="1774"/>
        <v>-3.2475850650455193E-17</v>
      </c>
      <c r="AE700" s="343">
        <f t="shared" si="1775"/>
        <v>-3.4797572120496551E-17</v>
      </c>
      <c r="AF700" s="343">
        <f t="shared" si="1776"/>
        <v>-2.5390396949743071E-17</v>
      </c>
      <c r="AG700" s="343">
        <f t="shared" si="1777"/>
        <v>-7.425114895524651E-18</v>
      </c>
      <c r="AH700" s="343">
        <f t="shared" si="1778"/>
        <v>1.3042882142775658E-17</v>
      </c>
      <c r="AI700" s="343">
        <f t="shared" si="1779"/>
        <v>2.9114635212647494E-17</v>
      </c>
      <c r="AJ700" s="343">
        <f t="shared" si="1780"/>
        <v>3.5372986762404491E-17</v>
      </c>
      <c r="AK700" s="343">
        <f t="shared" si="1781"/>
        <v>2.9708491965991574E-17</v>
      </c>
      <c r="AL700" s="343">
        <f t="shared" si="1782"/>
        <v>1.4030429831708044E-17</v>
      </c>
      <c r="AM700" s="343">
        <f t="shared" si="1783"/>
        <v>-6.3767398607748893E-18</v>
      </c>
      <c r="AN700" s="343">
        <f t="shared" si="1784"/>
        <v>-2.4634560671293314E-17</v>
      </c>
      <c r="AO700" s="343">
        <f t="shared" si="1785"/>
        <v>-3.458903736043275E-17</v>
      </c>
      <c r="AP700" s="343">
        <f t="shared" si="1786"/>
        <v>-3.2884906296701214E-17</v>
      </c>
      <c r="AQ700" s="343">
        <f t="shared" si="1787"/>
        <v>-2.00965632178146E-17</v>
      </c>
      <c r="AR700" s="343">
        <f t="shared" si="1788"/>
        <v>-5.344569579586664E-19</v>
      </c>
      <c r="AS700" s="343">
        <f t="shared" si="1789"/>
        <v>1.9207793778562125E-17</v>
      </c>
      <c r="AT700" s="343">
        <f t="shared" si="1790"/>
        <v>3.2475850650455162E-17</v>
      </c>
      <c r="AU700" s="343">
        <f t="shared" si="1791"/>
        <v>3.4797572120496558E-17</v>
      </c>
      <c r="AV700" s="343">
        <f t="shared" si="1792"/>
        <v>2.5390396949743037E-17</v>
      </c>
      <c r="AW700" s="343">
        <f t="shared" si="1793"/>
        <v>7.4251148955246633E-18</v>
      </c>
      <c r="AX700" s="343">
        <f t="shared" si="1794"/>
        <v>-1.3042882142775648E-17</v>
      </c>
      <c r="AY700" s="343">
        <f t="shared" si="1795"/>
        <v>-2.9114635212647482E-17</v>
      </c>
      <c r="AZ700" s="343">
        <f t="shared" si="1796"/>
        <v>-3.5372986762404484E-17</v>
      </c>
      <c r="BA700" s="343">
        <f t="shared" si="1797"/>
        <v>-2.9708491965991574E-17</v>
      </c>
      <c r="BB700" s="343">
        <f t="shared" si="1798"/>
        <v>-1.4030429831708056E-17</v>
      </c>
      <c r="BC700" s="343">
        <f t="shared" si="1799"/>
        <v>6.3767398607748801E-18</v>
      </c>
      <c r="BD700" s="343">
        <f t="shared" si="1800"/>
        <v>2.4634560671293302E-17</v>
      </c>
      <c r="BE700" s="343">
        <f t="shared" si="1801"/>
        <v>3.4589037360432743E-17</v>
      </c>
      <c r="BF700" s="343">
        <f t="shared" si="1802"/>
        <v>3.2884906296701221E-17</v>
      </c>
      <c r="BG700" s="343">
        <f t="shared" si="1803"/>
        <v>2.0096563217814609E-17</v>
      </c>
      <c r="BH700" s="343">
        <f t="shared" si="1804"/>
        <v>5.3445695795867873E-19</v>
      </c>
      <c r="BI700" s="343">
        <f t="shared" si="1805"/>
        <v>-1.9207793778562008E-17</v>
      </c>
      <c r="BJ700" s="343">
        <f t="shared" si="1806"/>
        <v>-3.2475850650455205E-17</v>
      </c>
      <c r="BK700" s="343">
        <f t="shared" si="1807"/>
        <v>-3.4797572120496558E-17</v>
      </c>
      <c r="BL700" s="343">
        <f t="shared" si="1808"/>
        <v>-2.5390396949743135E-17</v>
      </c>
      <c r="BM700" s="343">
        <f t="shared" si="1809"/>
        <v>-7.4251148955245523E-18</v>
      </c>
      <c r="BN700" s="343">
        <f t="shared" si="1810"/>
        <v>1.3042882142775631E-17</v>
      </c>
      <c r="BO700" s="343">
        <f t="shared" si="1811"/>
        <v>2.9114635212647475E-17</v>
      </c>
      <c r="BP700" s="343">
        <f t="shared" si="1812"/>
        <v>3.5372986762404491E-17</v>
      </c>
      <c r="BQ700" s="343">
        <f t="shared" si="1813"/>
        <v>2.9708491965991513E-17</v>
      </c>
      <c r="BR700" s="343">
        <f t="shared" si="1814"/>
        <v>1.4030429831708066E-17</v>
      </c>
    </row>
    <row r="701" spans="1:123">
      <c r="B701" s="340">
        <v>7</v>
      </c>
      <c r="C701" s="340">
        <f t="shared" si="1815"/>
        <v>2.1875000000000002E-3</v>
      </c>
      <c r="D701" s="341">
        <f t="shared" si="1751"/>
        <v>58.114403429705057</v>
      </c>
      <c r="E701" s="342" t="str">
        <f>M694</f>
        <v>0.0144034297050529</v>
      </c>
      <c r="F701" s="291">
        <v>7</v>
      </c>
      <c r="G701" s="343">
        <f t="shared" si="1816"/>
        <v>-1.003052243924488E-17</v>
      </c>
      <c r="H701" s="343">
        <f t="shared" si="1752"/>
        <v>-1.5183941838926229E-17</v>
      </c>
      <c r="I701" s="343">
        <f t="shared" si="1753"/>
        <v>-1.3444169090238707E-17</v>
      </c>
      <c r="J701" s="343">
        <f t="shared" si="1754"/>
        <v>-5.601024648135209E-18</v>
      </c>
      <c r="K701" s="343">
        <f t="shared" si="1755"/>
        <v>4.7848678851369812E-18</v>
      </c>
      <c r="L701" s="343">
        <f t="shared" si="1756"/>
        <v>1.2998530434476291E-17</v>
      </c>
      <c r="M701" s="343">
        <f t="shared" si="1757"/>
        <v>1.5311131923270718E-17</v>
      </c>
      <c r="N701" s="343">
        <f t="shared" si="1758"/>
        <v>1.0672799624532057E-17</v>
      </c>
      <c r="O701" s="343">
        <f t="shared" si="1759"/>
        <v>1.1892394295476245E-18</v>
      </c>
      <c r="P701" s="343">
        <f t="shared" si="1760"/>
        <v>-8.8342106033491423E-18</v>
      </c>
      <c r="Q701" s="343">
        <f t="shared" si="1761"/>
        <v>-1.4847113716741272E-17</v>
      </c>
      <c r="R701" s="343">
        <f t="shared" si="1762"/>
        <v>-1.4119737607263414E-17</v>
      </c>
      <c r="S701" s="343">
        <f t="shared" si="1763"/>
        <v>-6.98229582156589E-18</v>
      </c>
      <c r="T701" s="343">
        <f t="shared" si="1764"/>
        <v>3.3249622901806205E-18</v>
      </c>
      <c r="U701" s="343">
        <f t="shared" si="1765"/>
        <v>1.2122757036258962E-17</v>
      </c>
      <c r="V701" s="343">
        <f t="shared" si="1766"/>
        <v>1.5417073535029061E-17</v>
      </c>
      <c r="W701" s="343">
        <f t="shared" si="1767"/>
        <v>1.1712360969419986E-17</v>
      </c>
      <c r="X701" s="343">
        <f t="shared" si="1768"/>
        <v>2.6904813908096578E-18</v>
      </c>
      <c r="Y701" s="343">
        <f t="shared" si="1769"/>
        <v>-7.5528204900724047E-18</v>
      </c>
      <c r="Z701" s="343">
        <f t="shared" si="1770"/>
        <v>-1.4367299773206143E-17</v>
      </c>
      <c r="AA701" s="343">
        <f t="shared" si="1771"/>
        <v>-1.4659325332496452E-17</v>
      </c>
      <c r="AB701" s="343">
        <f t="shared" si="1772"/>
        <v>-8.2963236693237328E-18</v>
      </c>
      <c r="AC701" s="343">
        <f t="shared" si="1773"/>
        <v>1.8330354907605562E-18</v>
      </c>
      <c r="AD701" s="343">
        <f t="shared" si="1774"/>
        <v>1.1130234860809363E-17</v>
      </c>
      <c r="AE701" s="343">
        <f t="shared" si="1775"/>
        <v>1.5374540300815392E-17</v>
      </c>
      <c r="AF701" s="343">
        <f t="shared" si="1776"/>
        <v>1.2639125875544606E-17</v>
      </c>
      <c r="AG701" s="343">
        <f t="shared" si="1777"/>
        <v>4.1658125455114593E-18</v>
      </c>
      <c r="AH701" s="343">
        <f t="shared" si="1778"/>
        <v>-6.1986925866845813E-18</v>
      </c>
      <c r="AI701" s="343">
        <f t="shared" si="1779"/>
        <v>-1.3749120878890072E-17</v>
      </c>
      <c r="AJ701" s="343">
        <f t="shared" si="1780"/>
        <v>-1.5057735741175175E-17</v>
      </c>
      <c r="AK701" s="343">
        <f t="shared" si="1781"/>
        <v>-9.5304533849141632E-18</v>
      </c>
      <c r="AL701" s="343">
        <f t="shared" si="1782"/>
        <v>3.2345555752534075E-19</v>
      </c>
      <c r="AM701" s="343">
        <f t="shared" si="1783"/>
        <v>1.0030522439244883E-17</v>
      </c>
      <c r="AN701" s="343">
        <f t="shared" si="1784"/>
        <v>1.5183941838926223E-17</v>
      </c>
      <c r="AO701" s="343">
        <f t="shared" si="1785"/>
        <v>1.3444169090238714E-17</v>
      </c>
      <c r="AP701" s="343">
        <f t="shared" si="1786"/>
        <v>5.6010246481352021E-18</v>
      </c>
      <c r="AQ701" s="343">
        <f t="shared" si="1787"/>
        <v>-4.7848678851369558E-18</v>
      </c>
      <c r="AR701" s="343">
        <f t="shared" si="1788"/>
        <v>-1.2998530434476284E-17</v>
      </c>
      <c r="AS701" s="343">
        <f t="shared" si="1789"/>
        <v>-1.5311131923270718E-17</v>
      </c>
      <c r="AT701" s="343">
        <f t="shared" si="1790"/>
        <v>-1.0672799624532076E-17</v>
      </c>
      <c r="AU701" s="343">
        <f t="shared" si="1791"/>
        <v>-1.1892394295476378E-18</v>
      </c>
      <c r="AV701" s="343">
        <f t="shared" si="1792"/>
        <v>8.8342106033491547E-18</v>
      </c>
      <c r="AW701" s="343">
        <f t="shared" si="1793"/>
        <v>1.4847113716741263E-17</v>
      </c>
      <c r="AX701" s="343">
        <f t="shared" si="1794"/>
        <v>1.411973760726342E-17</v>
      </c>
      <c r="AY701" s="343">
        <f t="shared" si="1795"/>
        <v>6.9822958215658792E-18</v>
      </c>
      <c r="AZ701" s="343">
        <f t="shared" si="1796"/>
        <v>-3.3249622901806078E-18</v>
      </c>
      <c r="BA701" s="343">
        <f t="shared" si="1797"/>
        <v>-1.2122757036258954E-17</v>
      </c>
      <c r="BB701" s="343">
        <f t="shared" si="1798"/>
        <v>-1.5417073535029061E-17</v>
      </c>
      <c r="BC701" s="343">
        <f t="shared" si="1799"/>
        <v>-1.1712360969419958E-17</v>
      </c>
      <c r="BD701" s="343">
        <f t="shared" si="1800"/>
        <v>-2.6904813908097252E-18</v>
      </c>
      <c r="BE701" s="343">
        <f t="shared" si="1801"/>
        <v>7.5528204900723692E-18</v>
      </c>
      <c r="BF701" s="343">
        <f t="shared" si="1802"/>
        <v>1.4367299773206137E-17</v>
      </c>
      <c r="BG701" s="343">
        <f t="shared" si="1803"/>
        <v>1.4659325332496455E-17</v>
      </c>
      <c r="BH701" s="343">
        <f t="shared" si="1804"/>
        <v>8.2963236693237205E-18</v>
      </c>
      <c r="BI701" s="343">
        <f t="shared" si="1805"/>
        <v>-1.8330354907605978E-18</v>
      </c>
      <c r="BJ701" s="343">
        <f t="shared" si="1806"/>
        <v>-1.1130234860809317E-17</v>
      </c>
      <c r="BK701" s="343">
        <f t="shared" si="1807"/>
        <v>-1.5374540300815389E-17</v>
      </c>
      <c r="BL701" s="343">
        <f t="shared" si="1808"/>
        <v>-1.2639125875544614E-17</v>
      </c>
      <c r="BM701" s="343">
        <f t="shared" si="1809"/>
        <v>-4.1658125455114724E-18</v>
      </c>
      <c r="BN701" s="343">
        <f t="shared" si="1810"/>
        <v>6.1986925866846198E-18</v>
      </c>
      <c r="BO701" s="343">
        <f t="shared" si="1811"/>
        <v>1.374912087889009E-17</v>
      </c>
      <c r="BP701" s="343">
        <f t="shared" si="1812"/>
        <v>1.5057735741175184E-17</v>
      </c>
      <c r="BQ701" s="343">
        <f t="shared" si="1813"/>
        <v>9.530453384914174E-18</v>
      </c>
      <c r="BR701" s="343">
        <f t="shared" si="1814"/>
        <v>-3.2345555752532756E-19</v>
      </c>
    </row>
    <row r="702" spans="1:123">
      <c r="B702" s="340">
        <v>8</v>
      </c>
      <c r="C702" s="340">
        <f t="shared" si="1815"/>
        <v>2.5000000000000001E-3</v>
      </c>
      <c r="D702" s="341">
        <f t="shared" si="1751"/>
        <v>58.114144152768205</v>
      </c>
      <c r="E702" s="342" t="str">
        <f>N694</f>
        <v>0.0141441527682063</v>
      </c>
      <c r="F702" s="291">
        <v>8</v>
      </c>
      <c r="G702" s="343">
        <f t="shared" si="1816"/>
        <v>-3.3701899762198189E-17</v>
      </c>
      <c r="H702" s="343">
        <f t="shared" si="1752"/>
        <v>1.1075411362821537E-17</v>
      </c>
      <c r="I702" s="343">
        <f t="shared" si="1753"/>
        <v>4.9364896720361491E-17</v>
      </c>
      <c r="J702" s="343">
        <f t="shared" si="1754"/>
        <v>5.8737095084260796E-17</v>
      </c>
      <c r="K702" s="343">
        <f t="shared" si="1755"/>
        <v>3.3701899762198195E-17</v>
      </c>
      <c r="L702" s="343">
        <f t="shared" si="1756"/>
        <v>-1.1075411362821529E-17</v>
      </c>
      <c r="M702" s="343">
        <f t="shared" si="1757"/>
        <v>-4.9364896720361478E-17</v>
      </c>
      <c r="N702" s="343">
        <f t="shared" si="1758"/>
        <v>-5.8737095084260796E-17</v>
      </c>
      <c r="O702" s="343">
        <f t="shared" si="1759"/>
        <v>-3.3701899762198195E-17</v>
      </c>
      <c r="P702" s="343">
        <f t="shared" si="1760"/>
        <v>1.1075411362821521E-17</v>
      </c>
      <c r="Q702" s="343">
        <f t="shared" si="1761"/>
        <v>4.9364896720361448E-17</v>
      </c>
      <c r="R702" s="343">
        <f t="shared" si="1762"/>
        <v>5.8737095084260796E-17</v>
      </c>
      <c r="S702" s="343">
        <f t="shared" si="1763"/>
        <v>3.3701899762198152E-17</v>
      </c>
      <c r="T702" s="343">
        <f t="shared" si="1764"/>
        <v>-1.1075411362821515E-17</v>
      </c>
      <c r="U702" s="343">
        <f t="shared" si="1765"/>
        <v>-4.9364896720361442E-17</v>
      </c>
      <c r="V702" s="343">
        <f t="shared" si="1766"/>
        <v>-5.8737095084260796E-17</v>
      </c>
      <c r="W702" s="343">
        <f t="shared" si="1767"/>
        <v>-3.3701899762198165E-17</v>
      </c>
      <c r="X702" s="343">
        <f t="shared" si="1768"/>
        <v>1.1075411362821508E-17</v>
      </c>
      <c r="Y702" s="343">
        <f t="shared" si="1769"/>
        <v>4.9364896720361435E-17</v>
      </c>
      <c r="Z702" s="343">
        <f t="shared" si="1770"/>
        <v>5.8737095084260809E-17</v>
      </c>
      <c r="AA702" s="343">
        <f t="shared" si="1771"/>
        <v>3.3701899762198177E-17</v>
      </c>
      <c r="AB702" s="343">
        <f t="shared" si="1772"/>
        <v>-1.1075411362821397E-17</v>
      </c>
      <c r="AC702" s="343">
        <f t="shared" si="1773"/>
        <v>-4.9364896720361429E-17</v>
      </c>
      <c r="AD702" s="343">
        <f t="shared" si="1774"/>
        <v>-5.8737095084260809E-17</v>
      </c>
      <c r="AE702" s="343">
        <f t="shared" si="1775"/>
        <v>-3.3701899762198177E-17</v>
      </c>
      <c r="AF702" s="343">
        <f t="shared" si="1776"/>
        <v>1.1075411362821597E-17</v>
      </c>
      <c r="AG702" s="343">
        <f t="shared" si="1777"/>
        <v>4.9364896720361429E-17</v>
      </c>
      <c r="AH702" s="343">
        <f t="shared" si="1778"/>
        <v>5.8737095084260809E-17</v>
      </c>
      <c r="AI702" s="343">
        <f t="shared" si="1779"/>
        <v>3.3701899762198189E-17</v>
      </c>
      <c r="AJ702" s="343">
        <f t="shared" si="1780"/>
        <v>-1.1075411362821381E-17</v>
      </c>
      <c r="AK702" s="343">
        <f t="shared" si="1781"/>
        <v>-4.9364896720361429E-17</v>
      </c>
      <c r="AL702" s="343">
        <f t="shared" si="1782"/>
        <v>-5.8737095084260809E-17</v>
      </c>
      <c r="AM702" s="343">
        <f t="shared" si="1783"/>
        <v>-3.3701899762198189E-17</v>
      </c>
      <c r="AN702" s="343">
        <f t="shared" si="1784"/>
        <v>1.1075411362821583E-17</v>
      </c>
      <c r="AO702" s="343">
        <f t="shared" si="1785"/>
        <v>4.9364896720361423E-17</v>
      </c>
      <c r="AP702" s="343">
        <f t="shared" si="1786"/>
        <v>5.8737095084260809E-17</v>
      </c>
      <c r="AQ702" s="343">
        <f t="shared" si="1787"/>
        <v>3.3701899762198195E-17</v>
      </c>
      <c r="AR702" s="343">
        <f t="shared" si="1788"/>
        <v>-1.1075411362821367E-17</v>
      </c>
      <c r="AS702" s="343">
        <f t="shared" si="1789"/>
        <v>-4.9364896720361417E-17</v>
      </c>
      <c r="AT702" s="343">
        <f t="shared" si="1790"/>
        <v>-5.8737095084260809E-17</v>
      </c>
      <c r="AU702" s="343">
        <f t="shared" si="1791"/>
        <v>-3.3701899762198374E-17</v>
      </c>
      <c r="AV702" s="343">
        <f t="shared" si="1792"/>
        <v>1.1075411362821569E-17</v>
      </c>
      <c r="AW702" s="343">
        <f t="shared" si="1793"/>
        <v>4.9364896720361417E-17</v>
      </c>
      <c r="AX702" s="343">
        <f t="shared" si="1794"/>
        <v>5.8737095084260846E-17</v>
      </c>
      <c r="AY702" s="343">
        <f t="shared" si="1795"/>
        <v>3.3701899762198214E-17</v>
      </c>
      <c r="AZ702" s="343">
        <f t="shared" si="1796"/>
        <v>-1.1075411362821354E-17</v>
      </c>
      <c r="BA702" s="343">
        <f t="shared" si="1797"/>
        <v>-4.9364896720361528E-17</v>
      </c>
      <c r="BB702" s="343">
        <f t="shared" si="1798"/>
        <v>-5.8737095084260809E-17</v>
      </c>
      <c r="BC702" s="343">
        <f t="shared" si="1799"/>
        <v>-3.3701899762198386E-17</v>
      </c>
      <c r="BD702" s="343">
        <f t="shared" si="1800"/>
        <v>1.1075411362821554E-17</v>
      </c>
      <c r="BE702" s="343">
        <f t="shared" si="1801"/>
        <v>4.9364896720361405E-17</v>
      </c>
      <c r="BF702" s="343">
        <f t="shared" si="1802"/>
        <v>5.8737095084260772E-17</v>
      </c>
      <c r="BG702" s="343">
        <f t="shared" si="1803"/>
        <v>3.3701899762198214E-17</v>
      </c>
      <c r="BH702" s="343">
        <f t="shared" si="1804"/>
        <v>-1.1075411362821338E-17</v>
      </c>
      <c r="BI702" s="343">
        <f t="shared" si="1805"/>
        <v>-4.9364896720361522E-17</v>
      </c>
      <c r="BJ702" s="343">
        <f t="shared" si="1806"/>
        <v>-5.8737095084260821E-17</v>
      </c>
      <c r="BK702" s="343">
        <f t="shared" si="1807"/>
        <v>-3.3701899762198399E-17</v>
      </c>
      <c r="BL702" s="343">
        <f t="shared" si="1808"/>
        <v>1.107541136282154E-17</v>
      </c>
      <c r="BM702" s="343">
        <f t="shared" si="1809"/>
        <v>4.9364896720361398E-17</v>
      </c>
      <c r="BN702" s="343">
        <f t="shared" si="1810"/>
        <v>5.8737095084260858E-17</v>
      </c>
      <c r="BO702" s="343">
        <f t="shared" si="1811"/>
        <v>3.3701899762198232E-17</v>
      </c>
      <c r="BP702" s="343">
        <f t="shared" si="1812"/>
        <v>-1.1075411362821324E-17</v>
      </c>
      <c r="BQ702" s="343">
        <f t="shared" si="1813"/>
        <v>-4.9364896720361515E-17</v>
      </c>
      <c r="BR702" s="343">
        <f t="shared" si="1814"/>
        <v>-5.8737095084260821E-17</v>
      </c>
    </row>
    <row r="703" spans="1:123">
      <c r="B703" s="340">
        <v>9</v>
      </c>
      <c r="C703" s="340">
        <f t="shared" si="1815"/>
        <v>2.8124999999999999E-3</v>
      </c>
      <c r="D703" s="341">
        <f t="shared" si="1751"/>
        <v>58.113748659908232</v>
      </c>
      <c r="E703" s="342" t="str">
        <f>O694</f>
        <v>0.0137486599082338</v>
      </c>
      <c r="F703" s="291">
        <v>9</v>
      </c>
      <c r="G703" s="343">
        <f t="shared" si="1816"/>
        <v>2.1208079952630694E-17</v>
      </c>
      <c r="H703" s="343">
        <f t="shared" si="1752"/>
        <v>-1.1869517663976544E-16</v>
      </c>
      <c r="I703" s="343">
        <f t="shared" si="1753"/>
        <v>-1.7180692579840037E-16</v>
      </c>
      <c r="J703" s="343">
        <f t="shared" si="1754"/>
        <v>-9.9291143158848492E-17</v>
      </c>
      <c r="K703" s="343">
        <f t="shared" si="1755"/>
        <v>4.5827657004591241E-17</v>
      </c>
      <c r="L703" s="343">
        <f t="shared" si="1756"/>
        <v>1.574366588241839E-16</v>
      </c>
      <c r="M703" s="343">
        <f t="shared" si="1757"/>
        <v>1.5392586107385959E-16</v>
      </c>
      <c r="N703" s="343">
        <f t="shared" si="1758"/>
        <v>3.7862406224541756E-17</v>
      </c>
      <c r="O703" s="343">
        <f t="shared" si="1759"/>
        <v>-1.0588654861160935E-16</v>
      </c>
      <c r="P703" s="343">
        <f t="shared" si="1760"/>
        <v>-1.7220983686948652E-16</v>
      </c>
      <c r="Q703" s="343">
        <f t="shared" si="1761"/>
        <v>-1.1261097934222891E-16</v>
      </c>
      <c r="R703" s="343">
        <f t="shared" si="1762"/>
        <v>2.9330538833884229E-17</v>
      </c>
      <c r="S703" s="343">
        <f t="shared" si="1763"/>
        <v>1.4982517305646346E-16</v>
      </c>
      <c r="T703" s="343">
        <f t="shared" si="1764"/>
        <v>1.6076562833746841E-16</v>
      </c>
      <c r="U703" s="343">
        <f t="shared" si="1765"/>
        <v>5.4152096826813942E-17</v>
      </c>
      <c r="V703" s="343">
        <f t="shared" si="1766"/>
        <v>-9.205817523684811E-17</v>
      </c>
      <c r="W703" s="343">
        <f t="shared" si="1767"/>
        <v>-1.7095427307204679E-16</v>
      </c>
      <c r="X703" s="343">
        <f t="shared" si="1768"/>
        <v>-1.248463102351208E-16</v>
      </c>
      <c r="Y703" s="343">
        <f t="shared" si="1769"/>
        <v>1.2550951540503566E-17</v>
      </c>
      <c r="Z703" s="343">
        <f t="shared" si="1770"/>
        <v>1.4077078896943845E-16</v>
      </c>
      <c r="AA703" s="343">
        <f t="shared" si="1771"/>
        <v>1.660571347167554E-16</v>
      </c>
      <c r="AB703" s="343">
        <f t="shared" si="1772"/>
        <v>6.9920273134096168E-17</v>
      </c>
      <c r="AC703" s="343">
        <f t="shared" si="1773"/>
        <v>-7.734323131043816E-17</v>
      </c>
      <c r="AD703" s="343">
        <f t="shared" si="1774"/>
        <v>-1.6805232617181138E-16</v>
      </c>
      <c r="AE703" s="343">
        <f t="shared" si="1775"/>
        <v>-1.3587930291251285E-16</v>
      </c>
      <c r="AF703" s="343">
        <f t="shared" si="1776"/>
        <v>-4.3495082772601649E-18</v>
      </c>
      <c r="AG703" s="343">
        <f t="shared" si="1777"/>
        <v>1.3036070523149679E-16</v>
      </c>
      <c r="AH703" s="343">
        <f t="shared" si="1778"/>
        <v>1.6974942011265639E-16</v>
      </c>
      <c r="AI703" s="343">
        <f t="shared" si="1779"/>
        <v>8.5015078988788551E-17</v>
      </c>
      <c r="AJ703" s="343">
        <f t="shared" si="1780"/>
        <v>-6.1883429786397956E-17</v>
      </c>
      <c r="AK703" s="343">
        <f t="shared" si="1781"/>
        <v>-1.6353194350379524E-16</v>
      </c>
      <c r="AL703" s="343">
        <f t="shared" si="1782"/>
        <v>-1.4560370362367469E-16</v>
      </c>
      <c r="AM703" s="343">
        <f t="shared" si="1783"/>
        <v>-2.1208079952630805E-17</v>
      </c>
      <c r="AN703" s="343">
        <f t="shared" si="1784"/>
        <v>1.1869517663976544E-16</v>
      </c>
      <c r="AO703" s="343">
        <f t="shared" si="1785"/>
        <v>1.7180692579840037E-16</v>
      </c>
      <c r="AP703" s="343">
        <f t="shared" si="1786"/>
        <v>9.9291143158848812E-17</v>
      </c>
      <c r="AQ703" s="343">
        <f t="shared" si="1787"/>
        <v>-4.582765700459092E-17</v>
      </c>
      <c r="AR703" s="343">
        <f t="shared" si="1788"/>
        <v>-1.5743665882418385E-16</v>
      </c>
      <c r="AS703" s="343">
        <f t="shared" si="1789"/>
        <v>-1.5392586107385969E-16</v>
      </c>
      <c r="AT703" s="343">
        <f t="shared" si="1790"/>
        <v>-3.7862406224541805E-17</v>
      </c>
      <c r="AU703" s="343">
        <f t="shared" si="1791"/>
        <v>1.0588654861160945E-16</v>
      </c>
      <c r="AV703" s="343">
        <f t="shared" si="1792"/>
        <v>1.7220983686948655E-16</v>
      </c>
      <c r="AW703" s="343">
        <f t="shared" si="1793"/>
        <v>1.1261097934222886E-16</v>
      </c>
      <c r="AX703" s="343">
        <f t="shared" si="1794"/>
        <v>-2.933053883388466E-17</v>
      </c>
      <c r="AY703" s="343">
        <f t="shared" si="1795"/>
        <v>-1.4982517305646307E-16</v>
      </c>
      <c r="AZ703" s="343">
        <f t="shared" si="1796"/>
        <v>-1.6076562833746869E-16</v>
      </c>
      <c r="BA703" s="343">
        <f t="shared" si="1797"/>
        <v>-5.4152096826814398E-17</v>
      </c>
      <c r="BB703" s="343">
        <f t="shared" si="1798"/>
        <v>9.2058175236847691E-17</v>
      </c>
      <c r="BC703" s="343">
        <f t="shared" si="1799"/>
        <v>1.7095427307204674E-16</v>
      </c>
      <c r="BD703" s="343">
        <f t="shared" si="1800"/>
        <v>1.2484631023512093E-16</v>
      </c>
      <c r="BE703" s="343">
        <f t="shared" si="1801"/>
        <v>-1.2550951540503381E-17</v>
      </c>
      <c r="BF703" s="343">
        <f t="shared" si="1802"/>
        <v>-1.4077078896943835E-16</v>
      </c>
      <c r="BG703" s="343">
        <f t="shared" si="1803"/>
        <v>-1.6605713471675545E-16</v>
      </c>
      <c r="BH703" s="343">
        <f t="shared" si="1804"/>
        <v>-6.9920273134096341E-17</v>
      </c>
      <c r="BI703" s="343">
        <f t="shared" si="1805"/>
        <v>7.7343231310438542E-17</v>
      </c>
      <c r="BJ703" s="343">
        <f t="shared" si="1806"/>
        <v>1.6805232617181147E-16</v>
      </c>
      <c r="BK703" s="343">
        <f t="shared" si="1807"/>
        <v>1.358793029125126E-16</v>
      </c>
      <c r="BL703" s="343">
        <f t="shared" si="1808"/>
        <v>4.349508277260966E-18</v>
      </c>
      <c r="BM703" s="343">
        <f t="shared" si="1809"/>
        <v>-1.3036070523149627E-16</v>
      </c>
      <c r="BN703" s="343">
        <f t="shared" si="1810"/>
        <v>-1.6974942011265654E-16</v>
      </c>
      <c r="BO703" s="343">
        <f t="shared" si="1811"/>
        <v>-8.5015078988788711E-17</v>
      </c>
      <c r="BP703" s="343">
        <f t="shared" si="1812"/>
        <v>6.1883429786397771E-17</v>
      </c>
      <c r="BQ703" s="343">
        <f t="shared" si="1813"/>
        <v>1.6353194350379517E-16</v>
      </c>
      <c r="BR703" s="343">
        <f t="shared" si="1814"/>
        <v>1.4560370362367479E-16</v>
      </c>
    </row>
    <row r="704" spans="1:123">
      <c r="B704" s="340">
        <v>10</v>
      </c>
      <c r="C704" s="340">
        <f t="shared" si="1815"/>
        <v>3.1249999999999997E-3</v>
      </c>
      <c r="D704" s="341">
        <f t="shared" si="1751"/>
        <v>58.113220759937548</v>
      </c>
      <c r="E704" s="342" t="str">
        <f>P694</f>
        <v>0.0132207599375442</v>
      </c>
      <c r="F704" s="291">
        <v>10</v>
      </c>
      <c r="G704" s="343">
        <f t="shared" si="1816"/>
        <v>-6.4681857239091265E-17</v>
      </c>
      <c r="H704" s="343">
        <f t="shared" si="1752"/>
        <v>-3.4496858741097758E-17</v>
      </c>
      <c r="I704" s="343">
        <f t="shared" si="1753"/>
        <v>2.6351001540619276E-17</v>
      </c>
      <c r="J704" s="343">
        <f t="shared" si="1754"/>
        <v>6.3776522873541276E-17</v>
      </c>
      <c r="K704" s="343">
        <f t="shared" si="1755"/>
        <v>4.4513673807447346E-17</v>
      </c>
      <c r="L704" s="343">
        <f t="shared" si="1756"/>
        <v>-1.4315578614017068E-17</v>
      </c>
      <c r="M704" s="343">
        <f t="shared" si="1757"/>
        <v>-6.0420292500247173E-17</v>
      </c>
      <c r="N704" s="343">
        <f t="shared" si="1758"/>
        <v>-5.281985335293261E-17</v>
      </c>
      <c r="O704" s="343">
        <f t="shared" si="1759"/>
        <v>1.7300160295472142E-18</v>
      </c>
      <c r="P704" s="343">
        <f t="shared" si="1760"/>
        <v>5.474214417025899E-17</v>
      </c>
      <c r="Q704" s="343">
        <f t="shared" si="1761"/>
        <v>5.909619555577967E-17</v>
      </c>
      <c r="R704" s="343">
        <f t="shared" si="1762"/>
        <v>1.0922030100734085E-17</v>
      </c>
      <c r="S704" s="343">
        <f t="shared" si="1763"/>
        <v>-4.6960285939555828E-17</v>
      </c>
      <c r="T704" s="343">
        <f t="shared" si="1764"/>
        <v>-6.3101504104946429E-17</v>
      </c>
      <c r="U704" s="343">
        <f t="shared" si="1765"/>
        <v>-2.3154348739389107E-17</v>
      </c>
      <c r="V704" s="343">
        <f t="shared" si="1766"/>
        <v>3.7373770255827366E-17</v>
      </c>
      <c r="W704" s="343">
        <f t="shared" si="1767"/>
        <v>6.4681857239091265E-17</v>
      </c>
      <c r="X704" s="343">
        <f t="shared" si="1768"/>
        <v>3.4496858741097771E-17</v>
      </c>
      <c r="Y704" s="343">
        <f t="shared" si="1769"/>
        <v>-2.6351001540619295E-17</v>
      </c>
      <c r="Z704" s="343">
        <f t="shared" si="1770"/>
        <v>-6.3776522873541276E-17</v>
      </c>
      <c r="AA704" s="343">
        <f t="shared" si="1771"/>
        <v>-4.4513673807447334E-17</v>
      </c>
      <c r="AB704" s="343">
        <f t="shared" si="1772"/>
        <v>1.4315578614017142E-17</v>
      </c>
      <c r="AC704" s="343">
        <f t="shared" si="1773"/>
        <v>6.042029250024721E-17</v>
      </c>
      <c r="AD704" s="343">
        <f t="shared" si="1774"/>
        <v>5.2819853352932696E-17</v>
      </c>
      <c r="AE704" s="343">
        <f t="shared" si="1775"/>
        <v>-1.7300160295470602E-18</v>
      </c>
      <c r="AF704" s="343">
        <f t="shared" si="1776"/>
        <v>-5.4742144170258916E-17</v>
      </c>
      <c r="AG704" s="343">
        <f t="shared" si="1777"/>
        <v>-5.9096195555779732E-17</v>
      </c>
      <c r="AH704" s="343">
        <f t="shared" si="1778"/>
        <v>-1.0922030100734125E-17</v>
      </c>
      <c r="AI704" s="343">
        <f t="shared" si="1779"/>
        <v>4.6960285939555803E-17</v>
      </c>
      <c r="AJ704" s="343">
        <f t="shared" si="1780"/>
        <v>6.3101504104946441E-17</v>
      </c>
      <c r="AK704" s="343">
        <f t="shared" si="1781"/>
        <v>2.315434873938914E-17</v>
      </c>
      <c r="AL704" s="343">
        <f t="shared" si="1782"/>
        <v>-3.7373770255827336E-17</v>
      </c>
      <c r="AM704" s="343">
        <f t="shared" si="1783"/>
        <v>-6.4681857239091278E-17</v>
      </c>
      <c r="AN704" s="343">
        <f t="shared" si="1784"/>
        <v>-3.4496858741097808E-17</v>
      </c>
      <c r="AO704" s="343">
        <f t="shared" si="1785"/>
        <v>2.6351001540619048E-17</v>
      </c>
      <c r="AP704" s="343">
        <f t="shared" si="1786"/>
        <v>6.3776522873541276E-17</v>
      </c>
      <c r="AQ704" s="343">
        <f t="shared" si="1787"/>
        <v>4.4513673807447525E-17</v>
      </c>
      <c r="AR704" s="343">
        <f t="shared" si="1788"/>
        <v>-1.4315578614017099E-17</v>
      </c>
      <c r="AS704" s="343">
        <f t="shared" si="1789"/>
        <v>-6.0420292500247099E-17</v>
      </c>
      <c r="AT704" s="343">
        <f t="shared" si="1790"/>
        <v>-5.2819853352932591E-17</v>
      </c>
      <c r="AU704" s="343">
        <f t="shared" si="1791"/>
        <v>1.730016029547017E-18</v>
      </c>
      <c r="AV704" s="343">
        <f t="shared" si="1792"/>
        <v>5.4742144170259015E-17</v>
      </c>
      <c r="AW704" s="343">
        <f t="shared" si="1793"/>
        <v>5.9096195555779744E-17</v>
      </c>
      <c r="AX704" s="343">
        <f t="shared" si="1794"/>
        <v>1.0922030100733934E-17</v>
      </c>
      <c r="AY704" s="343">
        <f t="shared" si="1795"/>
        <v>-4.6960285939555772E-17</v>
      </c>
      <c r="AZ704" s="343">
        <f t="shared" si="1796"/>
        <v>-6.3101504104946392E-17</v>
      </c>
      <c r="BA704" s="343">
        <f t="shared" si="1797"/>
        <v>-2.315434873938918E-17</v>
      </c>
      <c r="BB704" s="343">
        <f t="shared" si="1798"/>
        <v>3.7373770255827114E-17</v>
      </c>
      <c r="BC704" s="343">
        <f t="shared" si="1799"/>
        <v>6.4681857239091278E-17</v>
      </c>
      <c r="BD704" s="343">
        <f t="shared" si="1800"/>
        <v>3.4496858741098042E-17</v>
      </c>
      <c r="BE704" s="343">
        <f t="shared" si="1801"/>
        <v>-2.6351001540619218E-17</v>
      </c>
      <c r="BF704" s="343">
        <f t="shared" si="1802"/>
        <v>-6.3776522873541226E-17</v>
      </c>
      <c r="BG704" s="343">
        <f t="shared" si="1803"/>
        <v>-4.4513673807447389E-17</v>
      </c>
      <c r="BH704" s="343">
        <f t="shared" si="1804"/>
        <v>1.4315578614016837E-17</v>
      </c>
      <c r="BI704" s="343">
        <f t="shared" si="1805"/>
        <v>6.0420292500247173E-17</v>
      </c>
      <c r="BJ704" s="343">
        <f t="shared" si="1806"/>
        <v>5.2819853352932745E-17</v>
      </c>
      <c r="BK704" s="343">
        <f t="shared" si="1807"/>
        <v>-1.7300160295472081E-18</v>
      </c>
      <c r="BL704" s="343">
        <f t="shared" si="1808"/>
        <v>-5.4742144170258867E-17</v>
      </c>
      <c r="BM704" s="343">
        <f t="shared" si="1809"/>
        <v>-5.909619555577967E-17</v>
      </c>
      <c r="BN704" s="343">
        <f t="shared" si="1810"/>
        <v>-1.0922030100734202E-17</v>
      </c>
      <c r="BO704" s="343">
        <f t="shared" si="1811"/>
        <v>4.6960285939555908E-17</v>
      </c>
      <c r="BP704" s="343">
        <f t="shared" si="1812"/>
        <v>6.3101504104946453E-17</v>
      </c>
      <c r="BQ704" s="343">
        <f t="shared" si="1813"/>
        <v>2.3154348739388996E-17</v>
      </c>
      <c r="BR704" s="343">
        <f t="shared" si="1814"/>
        <v>-3.7373770255827268E-17</v>
      </c>
    </row>
    <row r="705" spans="2:70">
      <c r="B705" s="340">
        <v>11</v>
      </c>
      <c r="C705" s="340">
        <f t="shared" si="1815"/>
        <v>3.4374999999999996E-3</v>
      </c>
      <c r="D705" s="341">
        <f t="shared" si="1751"/>
        <v>58.112565536821471</v>
      </c>
      <c r="E705" s="342" t="str">
        <f>Q694</f>
        <v>0.0125655368214698</v>
      </c>
      <c r="F705" s="291">
        <v>11</v>
      </c>
      <c r="G705" s="343">
        <f t="shared" si="1816"/>
        <v>3.6841118207724817E-17</v>
      </c>
      <c r="H705" s="343">
        <f t="shared" si="1752"/>
        <v>4.9016617806663722E-17</v>
      </c>
      <c r="I705" s="343">
        <f t="shared" si="1753"/>
        <v>9.3714291608919323E-18</v>
      </c>
      <c r="J705" s="343">
        <f t="shared" si="1754"/>
        <v>-4.0181295554982809E-17</v>
      </c>
      <c r="K705" s="343">
        <f t="shared" si="1755"/>
        <v>-4.7254092373011668E-17</v>
      </c>
      <c r="L705" s="343">
        <f t="shared" si="1756"/>
        <v>-4.3695543376411291E-18</v>
      </c>
      <c r="M705" s="343">
        <f t="shared" si="1757"/>
        <v>4.3134505060715845E-17</v>
      </c>
      <c r="N705" s="343">
        <f t="shared" si="1758"/>
        <v>4.5036484198092992E-17</v>
      </c>
      <c r="O705" s="343">
        <f t="shared" si="1759"/>
        <v>-6.7440168252253642E-19</v>
      </c>
      <c r="P705" s="343">
        <f t="shared" si="1760"/>
        <v>-4.5672305702995167E-17</v>
      </c>
      <c r="Q705" s="343">
        <f t="shared" si="1761"/>
        <v>-4.2385150060900131E-17</v>
      </c>
      <c r="R705" s="343">
        <f t="shared" si="1762"/>
        <v>5.7118628458180459E-18</v>
      </c>
      <c r="S705" s="343">
        <f t="shared" si="1763"/>
        <v>4.7770257074332702E-17</v>
      </c>
      <c r="T705" s="343">
        <f t="shared" si="1764"/>
        <v>3.9325623758540888E-17</v>
      </c>
      <c r="U705" s="343">
        <f t="shared" si="1765"/>
        <v>-1.0694315647486485E-17</v>
      </c>
      <c r="V705" s="343">
        <f t="shared" si="1766"/>
        <v>-4.9408154756165563E-17</v>
      </c>
      <c r="W705" s="343">
        <f t="shared" si="1767"/>
        <v>-3.5887370201814219E-17</v>
      </c>
      <c r="X705" s="343">
        <f t="shared" si="1768"/>
        <v>1.5573776343362025E-17</v>
      </c>
      <c r="Y705" s="343">
        <f t="shared" si="1769"/>
        <v>5.057022489845177E-17</v>
      </c>
      <c r="Z705" s="343">
        <f t="shared" si="1770"/>
        <v>3.2103501652011953E-17</v>
      </c>
      <c r="AA705" s="343">
        <f t="shared" si="1771"/>
        <v>-2.0303253059558843E-17</v>
      </c>
      <c r="AB705" s="343">
        <f t="shared" si="1772"/>
        <v>-5.1245276130468943E-17</v>
      </c>
      <c r="AC705" s="343">
        <f t="shared" si="1773"/>
        <v>-2.8010458831741664E-17</v>
      </c>
      <c r="AD705" s="343">
        <f t="shared" si="1774"/>
        <v>2.4837198349904998E-17</v>
      </c>
      <c r="AE705" s="343">
        <f t="shared" si="1775"/>
        <v>5.1426807339832215E-17</v>
      </c>
      <c r="AF705" s="343">
        <f t="shared" si="1776"/>
        <v>2.3647659980847353E-17</v>
      </c>
      <c r="AG705" s="343">
        <f t="shared" si="1777"/>
        <v>-2.9131947842747847E-17</v>
      </c>
      <c r="AH705" s="343">
        <f t="shared" si="1778"/>
        <v>-5.1113070281760367E-17</v>
      </c>
      <c r="AI705" s="343">
        <f t="shared" si="1779"/>
        <v>-1.9057121237211584E-17</v>
      </c>
      <c r="AJ705" s="343">
        <f t="shared" si="1780"/>
        <v>3.3146140752722434E-17</v>
      </c>
      <c r="AK705" s="343">
        <f t="shared" si="1781"/>
        <v>5.0307086415628741E-17</v>
      </c>
      <c r="AL705" s="343">
        <f t="shared" si="1782"/>
        <v>1.4283051998379303E-17</v>
      </c>
      <c r="AM705" s="343">
        <f t="shared" si="1783"/>
        <v>-3.6841118207724639E-17</v>
      </c>
      <c r="AN705" s="343">
        <f t="shared" si="1784"/>
        <v>-4.9016617806663796E-17</v>
      </c>
      <c r="AO705" s="343">
        <f t="shared" si="1785"/>
        <v>-9.3714291608921789E-18</v>
      </c>
      <c r="AP705" s="343">
        <f t="shared" si="1786"/>
        <v>4.0181295554982649E-17</v>
      </c>
      <c r="AQ705" s="343">
        <f t="shared" si="1787"/>
        <v>4.7254092373011766E-17</v>
      </c>
      <c r="AR705" s="343">
        <f t="shared" si="1788"/>
        <v>4.3695543376413787E-18</v>
      </c>
      <c r="AS705" s="343">
        <f t="shared" si="1789"/>
        <v>-4.3134505060715703E-17</v>
      </c>
      <c r="AT705" s="343">
        <f t="shared" si="1790"/>
        <v>-4.5036484198093128E-17</v>
      </c>
      <c r="AU705" s="343">
        <f t="shared" si="1791"/>
        <v>6.7440168252228219E-19</v>
      </c>
      <c r="AV705" s="343">
        <f t="shared" si="1792"/>
        <v>4.5672305702995056E-17</v>
      </c>
      <c r="AW705" s="343">
        <f t="shared" si="1793"/>
        <v>4.2385150060900273E-17</v>
      </c>
      <c r="AX705" s="343">
        <f t="shared" si="1794"/>
        <v>-5.7118628458177978E-18</v>
      </c>
      <c r="AY705" s="343">
        <f t="shared" si="1795"/>
        <v>-4.777025707433261E-17</v>
      </c>
      <c r="AZ705" s="343">
        <f t="shared" si="1796"/>
        <v>-3.9325623758541054E-17</v>
      </c>
      <c r="BA705" s="343">
        <f t="shared" si="1797"/>
        <v>1.069431564748624E-17</v>
      </c>
      <c r="BB705" s="343">
        <f t="shared" si="1798"/>
        <v>4.9408154756165495E-17</v>
      </c>
      <c r="BC705" s="343">
        <f t="shared" si="1799"/>
        <v>3.5887370201814392E-17</v>
      </c>
      <c r="BD705" s="343">
        <f t="shared" si="1800"/>
        <v>-1.5573776343361784E-17</v>
      </c>
      <c r="BE705" s="343">
        <f t="shared" si="1801"/>
        <v>-5.0570224898451733E-17</v>
      </c>
      <c r="BF705" s="343">
        <f t="shared" si="1802"/>
        <v>-3.210350165201215E-17</v>
      </c>
      <c r="BG705" s="343">
        <f t="shared" si="1803"/>
        <v>2.0303253059558612E-17</v>
      </c>
      <c r="BH705" s="343">
        <f t="shared" si="1804"/>
        <v>5.1245276130468924E-17</v>
      </c>
      <c r="BI705" s="343">
        <f t="shared" si="1805"/>
        <v>2.801045883174188E-17</v>
      </c>
      <c r="BJ705" s="343">
        <f t="shared" si="1806"/>
        <v>-2.4837198349904777E-17</v>
      </c>
      <c r="BK705" s="343">
        <f t="shared" si="1807"/>
        <v>-5.1426807339832215E-17</v>
      </c>
      <c r="BL705" s="343">
        <f t="shared" si="1808"/>
        <v>-2.3647659980847581E-17</v>
      </c>
      <c r="BM705" s="343">
        <f t="shared" si="1809"/>
        <v>2.9131947842747644E-17</v>
      </c>
      <c r="BN705" s="343">
        <f t="shared" si="1810"/>
        <v>5.1113070281760391E-17</v>
      </c>
      <c r="BO705" s="343">
        <f t="shared" si="1811"/>
        <v>1.9057121237211815E-17</v>
      </c>
      <c r="BP705" s="343">
        <f t="shared" si="1812"/>
        <v>-3.3146140752722249E-17</v>
      </c>
      <c r="BQ705" s="343">
        <f t="shared" si="1813"/>
        <v>-5.0307086415628797E-17</v>
      </c>
      <c r="BR705" s="343">
        <f t="shared" si="1814"/>
        <v>-1.4283051998379544E-17</v>
      </c>
    </row>
    <row r="706" spans="2:70">
      <c r="B706" s="340">
        <v>12</v>
      </c>
      <c r="C706" s="340">
        <f t="shared" si="1815"/>
        <v>3.7499999999999994E-3</v>
      </c>
      <c r="D706" s="341">
        <f t="shared" si="1751"/>
        <v>58.111789300716779</v>
      </c>
      <c r="E706" s="342" t="str">
        <f>R694</f>
        <v>0.0117893007167745</v>
      </c>
      <c r="F706" s="291">
        <v>12</v>
      </c>
      <c r="G706" s="343">
        <f t="shared" si="1816"/>
        <v>1.0531153957135026E-16</v>
      </c>
      <c r="H706" s="343">
        <f t="shared" si="1752"/>
        <v>6.6963679752908227E-17</v>
      </c>
      <c r="I706" s="343">
        <f t="shared" si="1753"/>
        <v>-5.4059757948071082E-17</v>
      </c>
      <c r="J706" s="343">
        <f t="shared" si="1754"/>
        <v>-1.083392272016958E-16</v>
      </c>
      <c r="K706" s="343">
        <f t="shared" si="1755"/>
        <v>-2.8859496702581482E-17</v>
      </c>
      <c r="L706" s="343">
        <f t="shared" si="1756"/>
        <v>8.6251124692750095E-17</v>
      </c>
      <c r="M706" s="343">
        <f t="shared" si="1757"/>
        <v>9.4873249588123329E-17</v>
      </c>
      <c r="N706" s="343">
        <f t="shared" si="1758"/>
        <v>-1.363828310872432E-17</v>
      </c>
      <c r="O706" s="343">
        <f t="shared" si="1759"/>
        <v>-1.0531153957135024E-16</v>
      </c>
      <c r="P706" s="343">
        <f t="shared" si="1760"/>
        <v>-6.6963679752908338E-17</v>
      </c>
      <c r="Q706" s="343">
        <f t="shared" si="1761"/>
        <v>5.4059757948071088E-17</v>
      </c>
      <c r="R706" s="343">
        <f t="shared" si="1762"/>
        <v>1.0833922720169582E-16</v>
      </c>
      <c r="S706" s="343">
        <f t="shared" si="1763"/>
        <v>2.8859496702581519E-17</v>
      </c>
      <c r="T706" s="343">
        <f t="shared" si="1764"/>
        <v>-8.6251124692750132E-17</v>
      </c>
      <c r="U706" s="343">
        <f t="shared" si="1765"/>
        <v>-9.4873249588123342E-17</v>
      </c>
      <c r="V706" s="343">
        <f t="shared" si="1766"/>
        <v>1.363828310872428E-17</v>
      </c>
      <c r="W706" s="343">
        <f t="shared" si="1767"/>
        <v>1.0531153957135023E-16</v>
      </c>
      <c r="X706" s="343">
        <f t="shared" si="1768"/>
        <v>6.6963679752908363E-17</v>
      </c>
      <c r="Y706" s="343">
        <f t="shared" si="1769"/>
        <v>-5.4059757948070878E-17</v>
      </c>
      <c r="Z706" s="343">
        <f t="shared" si="1770"/>
        <v>-1.0833922720169584E-16</v>
      </c>
      <c r="AA706" s="343">
        <f t="shared" si="1771"/>
        <v>-2.8859496702581372E-17</v>
      </c>
      <c r="AB706" s="343">
        <f t="shared" si="1772"/>
        <v>8.6251124692750107E-17</v>
      </c>
      <c r="AC706" s="343">
        <f t="shared" si="1773"/>
        <v>9.4873249588123366E-17</v>
      </c>
      <c r="AD706" s="343">
        <f t="shared" si="1774"/>
        <v>-1.363828310872424E-17</v>
      </c>
      <c r="AE706" s="343">
        <f t="shared" si="1775"/>
        <v>-1.0531153957135021E-16</v>
      </c>
      <c r="AF706" s="343">
        <f t="shared" si="1776"/>
        <v>-6.6963679752908412E-17</v>
      </c>
      <c r="AG706" s="343">
        <f t="shared" si="1777"/>
        <v>5.4059757948070847E-17</v>
      </c>
      <c r="AH706" s="343">
        <f t="shared" si="1778"/>
        <v>1.0833922720169579E-16</v>
      </c>
      <c r="AI706" s="343">
        <f t="shared" si="1779"/>
        <v>2.8859496702581784E-17</v>
      </c>
      <c r="AJ706" s="343">
        <f t="shared" si="1780"/>
        <v>-8.625112469275007E-17</v>
      </c>
      <c r="AK706" s="343">
        <f t="shared" si="1781"/>
        <v>-9.4873249588123588E-17</v>
      </c>
      <c r="AL706" s="343">
        <f t="shared" si="1782"/>
        <v>1.3638283108724201E-17</v>
      </c>
      <c r="AM706" s="343">
        <f t="shared" si="1783"/>
        <v>1.0531153957135031E-16</v>
      </c>
      <c r="AN706" s="343">
        <f t="shared" si="1784"/>
        <v>6.6963679752908437E-17</v>
      </c>
      <c r="AO706" s="343">
        <f t="shared" si="1785"/>
        <v>-5.4059757948071149E-17</v>
      </c>
      <c r="AP706" s="343">
        <f t="shared" si="1786"/>
        <v>-1.0833922720169585E-16</v>
      </c>
      <c r="AQ706" s="343">
        <f t="shared" si="1787"/>
        <v>-2.8859496702581452E-17</v>
      </c>
      <c r="AR706" s="343">
        <f t="shared" si="1788"/>
        <v>8.6251124692749811E-17</v>
      </c>
      <c r="AS706" s="343">
        <f t="shared" si="1789"/>
        <v>9.4873249588123416E-17</v>
      </c>
      <c r="AT706" s="343">
        <f t="shared" si="1790"/>
        <v>-1.3638283108723776E-17</v>
      </c>
      <c r="AU706" s="343">
        <f t="shared" si="1791"/>
        <v>-1.0531153957135019E-16</v>
      </c>
      <c r="AV706" s="343">
        <f t="shared" si="1792"/>
        <v>-6.6963679752908166E-17</v>
      </c>
      <c r="AW706" s="343">
        <f t="shared" si="1793"/>
        <v>5.405975794807078E-17</v>
      </c>
      <c r="AX706" s="343">
        <f t="shared" si="1794"/>
        <v>1.083392272016958E-16</v>
      </c>
      <c r="AY706" s="343">
        <f t="shared" si="1795"/>
        <v>2.8859496702581858E-17</v>
      </c>
      <c r="AZ706" s="343">
        <f t="shared" si="1796"/>
        <v>-8.6251124692750033E-17</v>
      </c>
      <c r="BA706" s="343">
        <f t="shared" si="1797"/>
        <v>-9.4873249588123625E-17</v>
      </c>
      <c r="BB706" s="343">
        <f t="shared" si="1798"/>
        <v>1.3638283108724121E-17</v>
      </c>
      <c r="BC706" s="343">
        <f t="shared" si="1799"/>
        <v>1.0531153957135029E-16</v>
      </c>
      <c r="BD706" s="343">
        <f t="shared" si="1800"/>
        <v>6.6963679752908511E-17</v>
      </c>
      <c r="BE706" s="343">
        <f t="shared" si="1801"/>
        <v>-5.4059757948071082E-17</v>
      </c>
      <c r="BF706" s="343">
        <f t="shared" si="1802"/>
        <v>-1.0833922720169586E-16</v>
      </c>
      <c r="BG706" s="343">
        <f t="shared" si="1803"/>
        <v>-2.8859496702581526E-17</v>
      </c>
      <c r="BH706" s="343">
        <f t="shared" si="1804"/>
        <v>8.6251124692749774E-17</v>
      </c>
      <c r="BI706" s="343">
        <f t="shared" si="1805"/>
        <v>9.4873249588123835E-17</v>
      </c>
      <c r="BJ706" s="343">
        <f t="shared" si="1806"/>
        <v>-1.3638283108724466E-17</v>
      </c>
      <c r="BK706" s="343">
        <f t="shared" si="1807"/>
        <v>-1.0531153957135018E-16</v>
      </c>
      <c r="BL706" s="343">
        <f t="shared" si="1808"/>
        <v>-6.6963679752908844E-17</v>
      </c>
      <c r="BM706" s="343">
        <f t="shared" si="1809"/>
        <v>5.4059757948071384E-17</v>
      </c>
      <c r="BN706" s="343">
        <f t="shared" si="1810"/>
        <v>1.0833922720169582E-16</v>
      </c>
      <c r="BO706" s="343">
        <f t="shared" si="1811"/>
        <v>2.8859496702581939E-17</v>
      </c>
      <c r="BP706" s="343">
        <f t="shared" si="1812"/>
        <v>-8.6251124692749515E-17</v>
      </c>
      <c r="BQ706" s="343">
        <f t="shared" si="1813"/>
        <v>-9.4873249588123268E-17</v>
      </c>
      <c r="BR706" s="343">
        <f t="shared" si="1814"/>
        <v>1.3638283108724041E-17</v>
      </c>
    </row>
    <row r="707" spans="2:70">
      <c r="B707" s="340">
        <v>13</v>
      </c>
      <c r="C707" s="340">
        <f t="shared" si="1815"/>
        <v>4.0624999999999993E-3</v>
      </c>
      <c r="D707" s="341">
        <f t="shared" si="1751"/>
        <v>58.110899527201497</v>
      </c>
      <c r="E707" s="342" t="str">
        <f>S694</f>
        <v>0.0108995272014962</v>
      </c>
      <c r="F707" s="291">
        <v>13</v>
      </c>
      <c r="G707" s="343">
        <f t="shared" si="1816"/>
        <v>2.6944470998162096E-17</v>
      </c>
      <c r="H707" s="343">
        <f t="shared" si="1752"/>
        <v>3.3919402858100485E-18</v>
      </c>
      <c r="I707" s="343">
        <f t="shared" si="1753"/>
        <v>-2.497521441589654E-17</v>
      </c>
      <c r="J707" s="343">
        <f t="shared" si="1754"/>
        <v>-1.7891784397969089E-17</v>
      </c>
      <c r="K707" s="343">
        <f t="shared" si="1755"/>
        <v>1.4587792696954776E-17</v>
      </c>
      <c r="L707" s="343">
        <f t="shared" si="1756"/>
        <v>2.6361009787750128E-17</v>
      </c>
      <c r="M707" s="343">
        <f t="shared" si="1757"/>
        <v>7.1660173972273709E-19</v>
      </c>
      <c r="N707" s="343">
        <f t="shared" si="1758"/>
        <v>-2.5944972778279313E-17</v>
      </c>
      <c r="O707" s="343">
        <f t="shared" si="1759"/>
        <v>-1.5779457838360022E-17</v>
      </c>
      <c r="P707" s="343">
        <f t="shared" si="1760"/>
        <v>1.6783903126561857E-17</v>
      </c>
      <c r="Q707" s="343">
        <f t="shared" si="1761"/>
        <v>2.5523677642688332E-17</v>
      </c>
      <c r="R707" s="343">
        <f t="shared" si="1762"/>
        <v>-1.9656380728524152E-18</v>
      </c>
      <c r="S707" s="343">
        <f t="shared" si="1763"/>
        <v>-2.6664866869842431E-17</v>
      </c>
      <c r="T707" s="343">
        <f t="shared" si="1764"/>
        <v>-1.3515166473838373E-17</v>
      </c>
      <c r="U707" s="343">
        <f t="shared" si="1765"/>
        <v>1.8818375394045424E-17</v>
      </c>
      <c r="V707" s="343">
        <f t="shared" si="1766"/>
        <v>2.4440538529265987E-17</v>
      </c>
      <c r="W707" s="343">
        <f t="shared" si="1767"/>
        <v>-4.6289477162589271E-18</v>
      </c>
      <c r="X707" s="343">
        <f t="shared" si="1768"/>
        <v>-2.712796371695E-17</v>
      </c>
      <c r="Y707" s="343">
        <f t="shared" si="1769"/>
        <v>-1.1120716668032222E-17</v>
      </c>
      <c r="Z707" s="343">
        <f t="shared" si="1770"/>
        <v>2.0671616419313888E-17</v>
      </c>
      <c r="AA707" s="343">
        <f t="shared" si="1771"/>
        <v>2.3122023669249405E-17</v>
      </c>
      <c r="AB707" s="343">
        <f t="shared" si="1772"/>
        <v>-7.2476780627177379E-18</v>
      </c>
      <c r="AC707" s="343">
        <f t="shared" si="1773"/>
        <v>-2.7329803443809898E-17</v>
      </c>
      <c r="AD707" s="343">
        <f t="shared" si="1774"/>
        <v>-8.6191682815108055E-18</v>
      </c>
      <c r="AE707" s="343">
        <f t="shared" si="1775"/>
        <v>2.2325778478209358E-17</v>
      </c>
      <c r="AF707" s="343">
        <f t="shared" si="1776"/>
        <v>2.1580831081514092E-17</v>
      </c>
      <c r="AG707" s="343">
        <f t="shared" si="1777"/>
        <v>-9.796609307448547E-18</v>
      </c>
      <c r="AH707" s="343">
        <f t="shared" si="1778"/>
        <v>-2.7268442223515621E-17</v>
      </c>
      <c r="AI707" s="343">
        <f t="shared" si="1779"/>
        <v>-6.0346125927216888E-18</v>
      </c>
      <c r="AJ707" s="343">
        <f t="shared" si="1780"/>
        <v>2.3764931085847752E-17</v>
      </c>
      <c r="AK707" s="343">
        <f t="shared" si="1781"/>
        <v>1.9831803293181434E-17</v>
      </c>
      <c r="AL707" s="343">
        <f t="shared" si="1782"/>
        <v>-1.2251193849177408E-17</v>
      </c>
      <c r="AM707" s="343">
        <f t="shared" si="1783"/>
        <v>-2.694447099816209E-17</v>
      </c>
      <c r="AN707" s="343">
        <f t="shared" si="1784"/>
        <v>-3.3919402858100408E-18</v>
      </c>
      <c r="AO707" s="343">
        <f t="shared" si="1785"/>
        <v>2.4975214415896528E-17</v>
      </c>
      <c r="AP707" s="343">
        <f t="shared" si="1786"/>
        <v>1.7891784397969123E-17</v>
      </c>
      <c r="AQ707" s="343">
        <f t="shared" si="1787"/>
        <v>-1.4587792696954884E-17</v>
      </c>
      <c r="AR707" s="343">
        <f t="shared" si="1788"/>
        <v>-2.63610097877501E-17</v>
      </c>
      <c r="AS707" s="343">
        <f t="shared" si="1789"/>
        <v>-7.1660173972268162E-19</v>
      </c>
      <c r="AT707" s="343">
        <f t="shared" si="1790"/>
        <v>2.5944972778279328E-17</v>
      </c>
      <c r="AU707" s="343">
        <f t="shared" si="1791"/>
        <v>1.5779457838359979E-17</v>
      </c>
      <c r="AV707" s="343">
        <f t="shared" si="1792"/>
        <v>-1.678390312656186E-17</v>
      </c>
      <c r="AW707" s="343">
        <f t="shared" si="1793"/>
        <v>-2.5523677642688347E-17</v>
      </c>
      <c r="AX707" s="343">
        <f t="shared" si="1794"/>
        <v>1.9656380728525662E-18</v>
      </c>
      <c r="AY707" s="343">
        <f t="shared" si="1795"/>
        <v>2.6664866869842462E-17</v>
      </c>
      <c r="AZ707" s="343">
        <f t="shared" si="1796"/>
        <v>1.3515166473838325E-17</v>
      </c>
      <c r="BA707" s="343">
        <f t="shared" si="1797"/>
        <v>-1.8818375394045464E-17</v>
      </c>
      <c r="BB707" s="343">
        <f t="shared" si="1798"/>
        <v>-2.4440538529265962E-17</v>
      </c>
      <c r="BC707" s="343">
        <f t="shared" si="1799"/>
        <v>4.6289477162589795E-18</v>
      </c>
      <c r="BD707" s="343">
        <f t="shared" si="1800"/>
        <v>2.7127963716950006E-17</v>
      </c>
      <c r="BE707" s="343">
        <f t="shared" si="1801"/>
        <v>1.1120716668032081E-17</v>
      </c>
      <c r="BF707" s="343">
        <f t="shared" si="1802"/>
        <v>-2.0671616419313861E-17</v>
      </c>
      <c r="BG707" s="343">
        <f t="shared" si="1803"/>
        <v>-2.3122023669249325E-17</v>
      </c>
      <c r="BH707" s="343">
        <f t="shared" si="1804"/>
        <v>7.2476780627176023E-18</v>
      </c>
      <c r="BI707" s="343">
        <f t="shared" si="1805"/>
        <v>2.7329803443809898E-17</v>
      </c>
      <c r="BJ707" s="343">
        <f t="shared" si="1806"/>
        <v>8.6191682815105682E-18</v>
      </c>
      <c r="BK707" s="343">
        <f t="shared" si="1807"/>
        <v>-2.2325778478209388E-17</v>
      </c>
      <c r="BL707" s="343">
        <f t="shared" si="1808"/>
        <v>-2.1580831081513941E-17</v>
      </c>
      <c r="BM707" s="343">
        <f t="shared" si="1809"/>
        <v>9.7966093074485963E-18</v>
      </c>
      <c r="BN707" s="343">
        <f t="shared" si="1810"/>
        <v>2.7268442223515618E-17</v>
      </c>
      <c r="BO707" s="343">
        <f t="shared" si="1811"/>
        <v>6.0346125927218229E-18</v>
      </c>
      <c r="BP707" s="343">
        <f t="shared" si="1812"/>
        <v>-2.376493108584778E-17</v>
      </c>
      <c r="BQ707" s="343">
        <f t="shared" si="1813"/>
        <v>-1.9831803293181532E-17</v>
      </c>
      <c r="BR707" s="343">
        <f t="shared" si="1814"/>
        <v>1.2251193849177455E-17</v>
      </c>
    </row>
    <row r="708" spans="2:70">
      <c r="B708" s="340">
        <v>14</v>
      </c>
      <c r="C708" s="340">
        <f t="shared" si="1815"/>
        <v>4.3749999999999995E-3</v>
      </c>
      <c r="D708" s="341">
        <f t="shared" si="1751"/>
        <v>58.109904785280968</v>
      </c>
      <c r="E708" s="342" t="str">
        <f>T694</f>
        <v>0.00990478528096832</v>
      </c>
      <c r="F708" s="291">
        <v>14</v>
      </c>
      <c r="G708" s="343">
        <f t="shared" si="1816"/>
        <v>-7.8721908523831337E-17</v>
      </c>
      <c r="H708" s="343">
        <f t="shared" si="1752"/>
        <v>-7.4665504944742719E-17</v>
      </c>
      <c r="I708" s="343">
        <f t="shared" si="1753"/>
        <v>4.9588873717498008E-17</v>
      </c>
      <c r="J708" s="343">
        <f t="shared" si="1754"/>
        <v>9.4014123628670316E-17</v>
      </c>
      <c r="K708" s="343">
        <f t="shared" si="1755"/>
        <v>-1.2906382411935187E-17</v>
      </c>
      <c r="L708" s="343">
        <f t="shared" si="1756"/>
        <v>-9.9049944230285796E-17</v>
      </c>
      <c r="M708" s="343">
        <f t="shared" si="1757"/>
        <v>-2.5740988619196866E-17</v>
      </c>
      <c r="N708" s="343">
        <f t="shared" si="1758"/>
        <v>8.9006308712820581E-17</v>
      </c>
      <c r="O708" s="343">
        <f t="shared" si="1759"/>
        <v>6.0469527475698941E-17</v>
      </c>
      <c r="P708" s="343">
        <f t="shared" si="1760"/>
        <v>-6.5412269538026091E-17</v>
      </c>
      <c r="Q708" s="343">
        <f t="shared" si="1761"/>
        <v>-8.5992128931657575E-17</v>
      </c>
      <c r="R708" s="343">
        <f t="shared" si="1762"/>
        <v>3.1859805289767185E-17</v>
      </c>
      <c r="S708" s="343">
        <f t="shared" si="1763"/>
        <v>9.8423208278361235E-17</v>
      </c>
      <c r="T708" s="343">
        <f t="shared" si="1764"/>
        <v>6.5430255040049348E-18</v>
      </c>
      <c r="U708" s="343">
        <f t="shared" si="1765"/>
        <v>-9.5870246373289171E-17</v>
      </c>
      <c r="V708" s="343">
        <f t="shared" si="1766"/>
        <v>-4.3949739977465876E-17</v>
      </c>
      <c r="W708" s="343">
        <f t="shared" si="1767"/>
        <v>7.8721908523831226E-17</v>
      </c>
      <c r="X708" s="343">
        <f t="shared" si="1768"/>
        <v>7.4665504944742669E-17</v>
      </c>
      <c r="Y708" s="343">
        <f t="shared" si="1769"/>
        <v>-4.9588873717497934E-17</v>
      </c>
      <c r="Z708" s="343">
        <f t="shared" si="1770"/>
        <v>-9.4014123628670378E-17</v>
      </c>
      <c r="AA708" s="343">
        <f t="shared" si="1771"/>
        <v>1.290638241193528E-17</v>
      </c>
      <c r="AB708" s="343">
        <f t="shared" si="1772"/>
        <v>9.9049944230285784E-17</v>
      </c>
      <c r="AC708" s="343">
        <f t="shared" si="1773"/>
        <v>2.5740988619196953E-17</v>
      </c>
      <c r="AD708" s="343">
        <f t="shared" si="1774"/>
        <v>-8.900630871282063E-17</v>
      </c>
      <c r="AE708" s="343">
        <f t="shared" si="1775"/>
        <v>-6.0469527475699286E-17</v>
      </c>
      <c r="AF708" s="343">
        <f t="shared" si="1776"/>
        <v>6.5412269538026017E-17</v>
      </c>
      <c r="AG708" s="343">
        <f t="shared" si="1777"/>
        <v>8.5992128931657525E-17</v>
      </c>
      <c r="AH708" s="343">
        <f t="shared" si="1778"/>
        <v>-3.1859805289766779E-17</v>
      </c>
      <c r="AI708" s="343">
        <f t="shared" si="1779"/>
        <v>-9.8423208278361235E-17</v>
      </c>
      <c r="AJ708" s="343">
        <f t="shared" si="1780"/>
        <v>-6.5430255040046698E-18</v>
      </c>
      <c r="AK708" s="343">
        <f t="shared" si="1781"/>
        <v>9.5870246373289047E-17</v>
      </c>
      <c r="AL708" s="343">
        <f t="shared" si="1782"/>
        <v>4.3949739977465956E-17</v>
      </c>
      <c r="AM708" s="343">
        <f t="shared" si="1783"/>
        <v>-7.8721908523831374E-17</v>
      </c>
      <c r="AN708" s="343">
        <f t="shared" si="1784"/>
        <v>-7.4665504944742965E-17</v>
      </c>
      <c r="AO708" s="343">
        <f t="shared" si="1785"/>
        <v>4.958887371749786E-17</v>
      </c>
      <c r="AP708" s="343">
        <f t="shared" si="1786"/>
        <v>9.4014123628670279E-17</v>
      </c>
      <c r="AQ708" s="343">
        <f t="shared" si="1787"/>
        <v>-1.2906382411934842E-17</v>
      </c>
      <c r="AR708" s="343">
        <f t="shared" si="1788"/>
        <v>-9.9049944230285784E-17</v>
      </c>
      <c r="AS708" s="343">
        <f t="shared" si="1789"/>
        <v>-2.5740988619196694E-17</v>
      </c>
      <c r="AT708" s="343">
        <f t="shared" si="1790"/>
        <v>8.9006308712820433E-17</v>
      </c>
      <c r="AU708" s="343">
        <f t="shared" si="1791"/>
        <v>6.0469527475699076E-17</v>
      </c>
      <c r="AV708" s="343">
        <f t="shared" si="1792"/>
        <v>-6.5412269538026214E-17</v>
      </c>
      <c r="AW708" s="343">
        <f t="shared" si="1793"/>
        <v>-8.5992128931657747E-17</v>
      </c>
      <c r="AX708" s="343">
        <f t="shared" si="1794"/>
        <v>3.1859805289767025E-17</v>
      </c>
      <c r="AY708" s="343">
        <f t="shared" si="1795"/>
        <v>9.8423208278361198E-17</v>
      </c>
      <c r="AZ708" s="343">
        <f t="shared" si="1796"/>
        <v>6.5430255040051012E-18</v>
      </c>
      <c r="BA708" s="343">
        <f t="shared" si="1797"/>
        <v>-9.5870246373289121E-17</v>
      </c>
      <c r="BB708" s="343">
        <f t="shared" si="1798"/>
        <v>-4.3949739977465715E-17</v>
      </c>
      <c r="BC708" s="343">
        <f t="shared" si="1799"/>
        <v>7.8721908523831534E-17</v>
      </c>
      <c r="BD708" s="343">
        <f t="shared" si="1800"/>
        <v>7.4665504944743261E-17</v>
      </c>
      <c r="BE708" s="343">
        <f t="shared" si="1801"/>
        <v>-4.9588873717497478E-17</v>
      </c>
      <c r="BF708" s="343">
        <f t="shared" si="1802"/>
        <v>-9.4014123628670427E-17</v>
      </c>
      <c r="BG708" s="343">
        <f t="shared" si="1803"/>
        <v>1.2906382411935107E-17</v>
      </c>
      <c r="BH708" s="343">
        <f t="shared" si="1804"/>
        <v>9.9049944230285796E-17</v>
      </c>
      <c r="BI708" s="343">
        <f t="shared" si="1805"/>
        <v>2.5740988619196432E-17</v>
      </c>
      <c r="BJ708" s="343">
        <f t="shared" si="1806"/>
        <v>-8.9006308712820236E-17</v>
      </c>
      <c r="BK708" s="343">
        <f t="shared" si="1807"/>
        <v>-6.0469527475699422E-17</v>
      </c>
      <c r="BL708" s="343">
        <f t="shared" si="1808"/>
        <v>6.5412269538025881E-17</v>
      </c>
      <c r="BM708" s="343">
        <f t="shared" si="1809"/>
        <v>8.5992128931657612E-17</v>
      </c>
      <c r="BN708" s="343">
        <f t="shared" si="1810"/>
        <v>-3.1859805289767278E-17</v>
      </c>
      <c r="BO708" s="343">
        <f t="shared" si="1811"/>
        <v>-9.8423208278361161E-17</v>
      </c>
      <c r="BP708" s="343">
        <f t="shared" si="1812"/>
        <v>-6.5430255040055449E-18</v>
      </c>
      <c r="BQ708" s="343">
        <f t="shared" si="1813"/>
        <v>9.587024637328901E-17</v>
      </c>
      <c r="BR708" s="343">
        <f t="shared" si="1814"/>
        <v>4.394973997746611E-17</v>
      </c>
    </row>
    <row r="709" spans="2:70">
      <c r="B709" s="340">
        <v>15</v>
      </c>
      <c r="C709" s="340">
        <f t="shared" si="1815"/>
        <v>4.6874999999999998E-3</v>
      </c>
      <c r="D709" s="341">
        <f t="shared" si="1751"/>
        <v>58.108814654863693</v>
      </c>
      <c r="E709" s="342" t="str">
        <f>U694</f>
        <v>0.00881465486369418</v>
      </c>
      <c r="F709" s="291">
        <v>15</v>
      </c>
      <c r="G709" s="343">
        <f t="shared" si="1816"/>
        <v>1.6273194712101627E-17</v>
      </c>
      <c r="H709" s="343">
        <f t="shared" si="1752"/>
        <v>2.1368098646939982E-17</v>
      </c>
      <c r="I709" s="343">
        <f t="shared" si="1753"/>
        <v>-1.208431486479559E-17</v>
      </c>
      <c r="J709" s="343">
        <f t="shared" si="1754"/>
        <v>-2.3737038618718515E-17</v>
      </c>
      <c r="K709" s="343">
        <f t="shared" si="1755"/>
        <v>7.4310415741973376E-18</v>
      </c>
      <c r="L709" s="343">
        <f t="shared" si="1756"/>
        <v>2.5193777508264323E-17</v>
      </c>
      <c r="M709" s="343">
        <f t="shared" si="1757"/>
        <v>-2.4921975232787663E-18</v>
      </c>
      <c r="N709" s="343">
        <f t="shared" si="1758"/>
        <v>-2.5682333657000717E-17</v>
      </c>
      <c r="O709" s="343">
        <f t="shared" si="1759"/>
        <v>-2.5424202808188922E-18</v>
      </c>
      <c r="P709" s="343">
        <f t="shared" si="1760"/>
        <v>2.5183932126117221E-17</v>
      </c>
      <c r="Q709" s="343">
        <f t="shared" si="1761"/>
        <v>7.4793342993304466E-18</v>
      </c>
      <c r="R709" s="343">
        <f t="shared" si="1762"/>
        <v>-2.3717726206938865E-17</v>
      </c>
      <c r="S709" s="343">
        <f t="shared" si="1763"/>
        <v>-1.2128821695177683E-17</v>
      </c>
      <c r="T709" s="343">
        <f t="shared" si="1764"/>
        <v>2.1340061370681963E-17</v>
      </c>
      <c r="U709" s="343">
        <f t="shared" si="1765"/>
        <v>1.6312205275200814E-17</v>
      </c>
      <c r="V709" s="343">
        <f t="shared" si="1766"/>
        <v>-1.8142309943594052E-17</v>
      </c>
      <c r="W709" s="343">
        <f t="shared" si="1767"/>
        <v>-1.9868719954488151E-17</v>
      </c>
      <c r="X709" s="343">
        <f t="shared" si="1768"/>
        <v>1.4247359719698456E-17</v>
      </c>
      <c r="Y709" s="343">
        <f t="shared" si="1769"/>
        <v>2.2661690868430962E-17</v>
      </c>
      <c r="Z709" s="343">
        <f t="shared" si="1770"/>
        <v>-9.804891451786234E-18</v>
      </c>
      <c r="AA709" s="343">
        <f t="shared" si="1771"/>
        <v>-2.4583785711122632E-17</v>
      </c>
      <c r="AB709" s="343">
        <f t="shared" si="1772"/>
        <v>4.9856267040282536E-18</v>
      </c>
      <c r="AC709" s="343">
        <f t="shared" si="1773"/>
        <v>2.556113945568173E-17</v>
      </c>
      <c r="AD709" s="343">
        <f t="shared" si="1774"/>
        <v>2.5232881993873232E-20</v>
      </c>
      <c r="AE709" s="343">
        <f t="shared" si="1775"/>
        <v>-2.5556192945811121E-17</v>
      </c>
      <c r="AF709" s="343">
        <f t="shared" si="1776"/>
        <v>-5.0351227825115567E-18</v>
      </c>
      <c r="AG709" s="343">
        <f t="shared" si="1777"/>
        <v>2.4569136273111097E-17</v>
      </c>
      <c r="AH709" s="343">
        <f t="shared" si="1778"/>
        <v>9.8515157382268888E-18</v>
      </c>
      <c r="AI709" s="343">
        <f t="shared" si="1779"/>
        <v>-2.2637901471965751E-17</v>
      </c>
      <c r="AJ709" s="343">
        <f t="shared" si="1780"/>
        <v>-1.4289320468915669E-17</v>
      </c>
      <c r="AK709" s="343">
        <f t="shared" si="1781"/>
        <v>1.9836704812734255E-17</v>
      </c>
      <c r="AL709" s="343">
        <f t="shared" si="1782"/>
        <v>1.8177994627527418E-17</v>
      </c>
      <c r="AM709" s="343">
        <f t="shared" si="1783"/>
        <v>-1.6273194712101495E-17</v>
      </c>
      <c r="AN709" s="343">
        <f t="shared" si="1784"/>
        <v>-2.1368098646940096E-17</v>
      </c>
      <c r="AO709" s="343">
        <f t="shared" si="1785"/>
        <v>1.2084314864795549E-17</v>
      </c>
      <c r="AP709" s="343">
        <f t="shared" si="1786"/>
        <v>2.3737038618718552E-17</v>
      </c>
      <c r="AQ709" s="343">
        <f t="shared" si="1787"/>
        <v>-7.4310415741972051E-18</v>
      </c>
      <c r="AR709" s="343">
        <f t="shared" si="1788"/>
        <v>-2.5193777508264347E-17</v>
      </c>
      <c r="AS709" s="343">
        <f t="shared" si="1789"/>
        <v>2.4921975232785814E-18</v>
      </c>
      <c r="AT709" s="343">
        <f t="shared" si="1790"/>
        <v>2.5682333657000714E-17</v>
      </c>
      <c r="AU709" s="343">
        <f t="shared" si="1791"/>
        <v>2.5424202808189846E-18</v>
      </c>
      <c r="AV709" s="343">
        <f t="shared" si="1792"/>
        <v>-2.5183932126117196E-17</v>
      </c>
      <c r="AW709" s="343">
        <f t="shared" si="1793"/>
        <v>-7.479334299330576E-18</v>
      </c>
      <c r="AX709" s="343">
        <f t="shared" si="1794"/>
        <v>2.3717726206938813E-17</v>
      </c>
      <c r="AY709" s="343">
        <f t="shared" si="1795"/>
        <v>1.2128821695177886E-17</v>
      </c>
      <c r="AZ709" s="343">
        <f t="shared" si="1796"/>
        <v>-2.1340061370681837E-17</v>
      </c>
      <c r="BA709" s="343">
        <f t="shared" si="1797"/>
        <v>-1.6312205275201067E-17</v>
      </c>
      <c r="BB709" s="343">
        <f t="shared" si="1798"/>
        <v>1.8142309943593824E-17</v>
      </c>
      <c r="BC709" s="343">
        <f t="shared" si="1799"/>
        <v>1.9868719954488124E-17</v>
      </c>
      <c r="BD709" s="343">
        <f t="shared" si="1800"/>
        <v>-1.4247359719698416E-17</v>
      </c>
      <c r="BE709" s="343">
        <f t="shared" si="1801"/>
        <v>-2.2661690868430986E-17</v>
      </c>
      <c r="BF709" s="343">
        <f t="shared" si="1802"/>
        <v>9.8048914517861061E-18</v>
      </c>
      <c r="BG709" s="343">
        <f t="shared" si="1803"/>
        <v>2.4583785711122672E-17</v>
      </c>
      <c r="BH709" s="343">
        <f t="shared" si="1804"/>
        <v>-4.9856267040281165E-18</v>
      </c>
      <c r="BI709" s="343">
        <f t="shared" si="1805"/>
        <v>-2.5561139455681742E-17</v>
      </c>
      <c r="BJ709" s="343">
        <f t="shared" si="1806"/>
        <v>-2.5232881994008817E-20</v>
      </c>
      <c r="BK709" s="343">
        <f t="shared" si="1807"/>
        <v>2.5556192945811088E-17</v>
      </c>
      <c r="BL709" s="343">
        <f t="shared" si="1808"/>
        <v>5.035122782511871E-18</v>
      </c>
      <c r="BM709" s="343">
        <f t="shared" si="1809"/>
        <v>-2.4569136273111116E-17</v>
      </c>
      <c r="BN709" s="343">
        <f t="shared" si="1810"/>
        <v>-9.8515157382268472E-18</v>
      </c>
      <c r="BO709" s="343">
        <f t="shared" si="1811"/>
        <v>2.2637901471965773E-17</v>
      </c>
      <c r="BP709" s="343">
        <f t="shared" si="1812"/>
        <v>1.4289320468915786E-17</v>
      </c>
      <c r="BQ709" s="343">
        <f t="shared" si="1813"/>
        <v>-1.9836704812734169E-17</v>
      </c>
      <c r="BR709" s="343">
        <f t="shared" si="1814"/>
        <v>-1.8177994627527513E-17</v>
      </c>
    </row>
    <row r="710" spans="2:70">
      <c r="B710" s="340">
        <v>16</v>
      </c>
      <c r="C710" s="340">
        <f t="shared" si="1815"/>
        <v>5.0000000000000001E-3</v>
      </c>
      <c r="D710" s="341">
        <f t="shared" si="1751"/>
        <v>58.107639634501489</v>
      </c>
      <c r="E710" s="342" t="str">
        <f>V694</f>
        <v>0.00763963450148628</v>
      </c>
      <c r="F710" s="291">
        <v>16</v>
      </c>
      <c r="G710" s="343">
        <f t="shared" si="1816"/>
        <v>-1.4474901232320823E-17</v>
      </c>
      <c r="H710" s="343">
        <f t="shared" si="1752"/>
        <v>7.1761767022827994E-17</v>
      </c>
      <c r="I710" s="343">
        <f t="shared" si="1753"/>
        <v>1.4474901232320832E-17</v>
      </c>
      <c r="J710" s="343">
        <f t="shared" si="1754"/>
        <v>-7.1761767022827994E-17</v>
      </c>
      <c r="K710" s="343">
        <f t="shared" si="1755"/>
        <v>-1.4474901232320841E-17</v>
      </c>
      <c r="L710" s="343">
        <f t="shared" si="1756"/>
        <v>7.1761767022827994E-17</v>
      </c>
      <c r="M710" s="343">
        <f t="shared" si="1757"/>
        <v>1.447490123232085E-17</v>
      </c>
      <c r="N710" s="343">
        <f t="shared" si="1758"/>
        <v>-7.1761767022827982E-17</v>
      </c>
      <c r="O710" s="343">
        <f t="shared" si="1759"/>
        <v>-1.447490123232086E-17</v>
      </c>
      <c r="P710" s="343">
        <f t="shared" si="1760"/>
        <v>7.1761767022827982E-17</v>
      </c>
      <c r="Q710" s="343">
        <f t="shared" si="1761"/>
        <v>1.4474901232320995E-17</v>
      </c>
      <c r="R710" s="343">
        <f t="shared" si="1762"/>
        <v>-7.1761767022827982E-17</v>
      </c>
      <c r="S710" s="343">
        <f t="shared" si="1763"/>
        <v>-1.4474901232320749E-17</v>
      </c>
      <c r="T710" s="343">
        <f t="shared" si="1764"/>
        <v>7.1761767022827982E-17</v>
      </c>
      <c r="U710" s="343">
        <f t="shared" si="1765"/>
        <v>1.4474901232321014E-17</v>
      </c>
      <c r="V710" s="343">
        <f t="shared" si="1766"/>
        <v>-7.1761767022827982E-17</v>
      </c>
      <c r="W710" s="343">
        <f t="shared" si="1767"/>
        <v>-1.4474901232320767E-17</v>
      </c>
      <c r="X710" s="343">
        <f t="shared" si="1768"/>
        <v>7.1761767022827982E-17</v>
      </c>
      <c r="Y710" s="343">
        <f t="shared" si="1769"/>
        <v>1.4474901232321029E-17</v>
      </c>
      <c r="Z710" s="343">
        <f t="shared" si="1770"/>
        <v>-7.1761767022827982E-17</v>
      </c>
      <c r="AA710" s="343">
        <f t="shared" si="1771"/>
        <v>-1.4474901232320786E-17</v>
      </c>
      <c r="AB710" s="343">
        <f t="shared" si="1772"/>
        <v>7.176176702282792E-17</v>
      </c>
      <c r="AC710" s="343">
        <f t="shared" si="1773"/>
        <v>1.4474901232321047E-17</v>
      </c>
      <c r="AD710" s="343">
        <f t="shared" si="1774"/>
        <v>-7.176176702282797E-17</v>
      </c>
      <c r="AE710" s="343">
        <f t="shared" si="1775"/>
        <v>-1.4474901232320801E-17</v>
      </c>
      <c r="AF710" s="343">
        <f t="shared" si="1776"/>
        <v>7.1761767022828019E-17</v>
      </c>
      <c r="AG710" s="343">
        <f t="shared" si="1777"/>
        <v>1.4474901232321066E-17</v>
      </c>
      <c r="AH710" s="343">
        <f t="shared" si="1778"/>
        <v>-7.176176702282797E-17</v>
      </c>
      <c r="AI710" s="343">
        <f t="shared" si="1779"/>
        <v>-1.4474901232320819E-17</v>
      </c>
      <c r="AJ710" s="343">
        <f t="shared" si="1780"/>
        <v>7.176176702282792E-17</v>
      </c>
      <c r="AK710" s="343">
        <f t="shared" si="1781"/>
        <v>1.4474901232321084E-17</v>
      </c>
      <c r="AL710" s="343">
        <f t="shared" si="1782"/>
        <v>-7.176176702282797E-17</v>
      </c>
      <c r="AM710" s="343">
        <f t="shared" si="1783"/>
        <v>-1.4474901232320838E-17</v>
      </c>
      <c r="AN710" s="343">
        <f t="shared" si="1784"/>
        <v>7.1761767022828019E-17</v>
      </c>
      <c r="AO710" s="343">
        <f t="shared" si="1785"/>
        <v>1.44749012323211E-17</v>
      </c>
      <c r="AP710" s="343">
        <f t="shared" si="1786"/>
        <v>-7.1761767022827957E-17</v>
      </c>
      <c r="AQ710" s="343">
        <f t="shared" si="1787"/>
        <v>-1.4474901232320853E-17</v>
      </c>
      <c r="AR710" s="343">
        <f t="shared" si="1788"/>
        <v>7.1761767022827908E-17</v>
      </c>
      <c r="AS710" s="343">
        <f t="shared" si="1789"/>
        <v>1.4474901232321118E-17</v>
      </c>
      <c r="AT710" s="343">
        <f t="shared" si="1790"/>
        <v>-7.1761767022827957E-17</v>
      </c>
      <c r="AU710" s="343">
        <f t="shared" si="1791"/>
        <v>-1.4474901232321383E-17</v>
      </c>
      <c r="AV710" s="343">
        <f t="shared" si="1792"/>
        <v>7.1761767022828006E-17</v>
      </c>
      <c r="AW710" s="343">
        <f t="shared" si="1793"/>
        <v>1.4474901232321137E-17</v>
      </c>
      <c r="AX710" s="343">
        <f t="shared" si="1794"/>
        <v>-7.1761767022827846E-17</v>
      </c>
      <c r="AY710" s="343">
        <f t="shared" si="1795"/>
        <v>-1.447490123232089E-17</v>
      </c>
      <c r="AZ710" s="343">
        <f t="shared" si="1796"/>
        <v>7.1761767022827908E-17</v>
      </c>
      <c r="BA710" s="343">
        <f t="shared" si="1797"/>
        <v>1.4474901232320644E-17</v>
      </c>
      <c r="BB710" s="343">
        <f t="shared" si="1798"/>
        <v>-7.1761767022827957E-17</v>
      </c>
      <c r="BC710" s="343">
        <f t="shared" si="1799"/>
        <v>-1.4474901232321417E-17</v>
      </c>
      <c r="BD710" s="343">
        <f t="shared" si="1800"/>
        <v>7.1761767022828006E-17</v>
      </c>
      <c r="BE710" s="343">
        <f t="shared" si="1801"/>
        <v>1.4474901232321171E-17</v>
      </c>
      <c r="BF710" s="343">
        <f t="shared" si="1802"/>
        <v>-7.1761767022828056E-17</v>
      </c>
      <c r="BG710" s="343">
        <f t="shared" si="1803"/>
        <v>-1.4474901232320924E-17</v>
      </c>
      <c r="BH710" s="343">
        <f t="shared" si="1804"/>
        <v>7.1761767022827896E-17</v>
      </c>
      <c r="BI710" s="343">
        <f t="shared" si="1805"/>
        <v>1.4474901232320678E-17</v>
      </c>
      <c r="BJ710" s="343">
        <f t="shared" si="1806"/>
        <v>-7.1761767022827945E-17</v>
      </c>
      <c r="BK710" s="343">
        <f t="shared" si="1807"/>
        <v>-1.4474901232321451E-17</v>
      </c>
      <c r="BL710" s="343">
        <f t="shared" si="1808"/>
        <v>7.1761767022827994E-17</v>
      </c>
      <c r="BM710" s="343">
        <f t="shared" si="1809"/>
        <v>1.4474901232321208E-17</v>
      </c>
      <c r="BN710" s="343">
        <f t="shared" si="1810"/>
        <v>-7.1761767022827834E-17</v>
      </c>
      <c r="BO710" s="343">
        <f t="shared" si="1811"/>
        <v>-1.4474901232320961E-17</v>
      </c>
      <c r="BP710" s="343">
        <f t="shared" si="1812"/>
        <v>7.1761767022827883E-17</v>
      </c>
      <c r="BQ710" s="343">
        <f t="shared" si="1813"/>
        <v>1.4474901232320715E-17</v>
      </c>
      <c r="BR710" s="343">
        <f t="shared" si="1814"/>
        <v>-7.1761767022827933E-17</v>
      </c>
    </row>
    <row r="711" spans="2:70">
      <c r="B711" s="340">
        <v>17</v>
      </c>
      <c r="C711" s="340">
        <f t="shared" si="1815"/>
        <v>5.3125000000000004E-3</v>
      </c>
      <c r="D711" s="341">
        <f t="shared" si="1751"/>
        <v>58.106391040282794</v>
      </c>
      <c r="E711" s="342" t="str">
        <f>W694</f>
        <v>0.00639104028279024</v>
      </c>
      <c r="F711" s="291">
        <v>17</v>
      </c>
      <c r="G711" s="343">
        <f t="shared" si="1816"/>
        <v>-1.9482291743520474E-17</v>
      </c>
      <c r="H711" s="343">
        <f t="shared" si="1752"/>
        <v>2.4991120234190772E-17</v>
      </c>
      <c r="I711" s="343">
        <f t="shared" si="1753"/>
        <v>1.4583175465545261E-17</v>
      </c>
      <c r="J711" s="343">
        <f t="shared" si="1754"/>
        <v>-2.7849922546304687E-17</v>
      </c>
      <c r="K711" s="343">
        <f t="shared" si="1755"/>
        <v>-9.1236359327682006E-18</v>
      </c>
      <c r="L711" s="343">
        <f t="shared" si="1756"/>
        <v>2.9638467953380615E-17</v>
      </c>
      <c r="M711" s="343">
        <f t="shared" si="1757"/>
        <v>3.3134801876887886E-18</v>
      </c>
      <c r="N711" s="343">
        <f t="shared" si="1758"/>
        <v>-3.0288023658452439E-17</v>
      </c>
      <c r="O711" s="343">
        <f t="shared" si="1759"/>
        <v>2.624010742782357E-18</v>
      </c>
      <c r="P711" s="343">
        <f t="shared" si="1760"/>
        <v>2.9773627600049295E-17</v>
      </c>
      <c r="Q711" s="343">
        <f t="shared" si="1761"/>
        <v>-8.4606624119706039E-18</v>
      </c>
      <c r="R711" s="343">
        <f t="shared" si="1762"/>
        <v>-2.8115047730218947E-17</v>
      </c>
      <c r="S711" s="343">
        <f t="shared" si="1763"/>
        <v>1.3972175569460915E-17</v>
      </c>
      <c r="T711" s="343">
        <f t="shared" si="1764"/>
        <v>2.5376022343216733E-17</v>
      </c>
      <c r="U711" s="343">
        <f t="shared" si="1765"/>
        <v>-1.8946745855503177E-17</v>
      </c>
      <c r="V711" s="343">
        <f t="shared" si="1766"/>
        <v>-2.1661810648601986E-17</v>
      </c>
      <c r="W711" s="343">
        <f t="shared" si="1767"/>
        <v>2.3193203323776022E-17</v>
      </c>
      <c r="X711" s="343">
        <f t="shared" si="1768"/>
        <v>1.7115147718844837E-17</v>
      </c>
      <c r="Y711" s="343">
        <f t="shared" si="1769"/>
        <v>-2.6548358995214344E-17</v>
      </c>
      <c r="Z711" s="343">
        <f t="shared" si="1770"/>
        <v>-1.1910759260537911E-17</v>
      </c>
      <c r="AA711" s="343">
        <f t="shared" si="1771"/>
        <v>2.888327611895788E-17</v>
      </c>
      <c r="AB711" s="343">
        <f t="shared" si="1772"/>
        <v>6.2486470034791595E-18</v>
      </c>
      <c r="AC711" s="343">
        <f t="shared" si="1773"/>
        <v>-3.0108225139377655E-17</v>
      </c>
      <c r="AD711" s="343">
        <f t="shared" si="1774"/>
        <v>-3.4640274635830505E-19</v>
      </c>
      <c r="AE711" s="343">
        <f t="shared" si="1775"/>
        <v>3.0176131952578373E-17</v>
      </c>
      <c r="AF711" s="343">
        <f t="shared" si="1776"/>
        <v>-5.5691535740399916E-18</v>
      </c>
      <c r="AG711" s="343">
        <f t="shared" si="1777"/>
        <v>-2.9084386937811295E-17</v>
      </c>
      <c r="AH711" s="343">
        <f t="shared" si="1778"/>
        <v>1.1270690445805441E-17</v>
      </c>
      <c r="AI711" s="343">
        <f t="shared" si="1779"/>
        <v>2.6874945243736184E-17</v>
      </c>
      <c r="AJ711" s="343">
        <f t="shared" si="1780"/>
        <v>-1.6539101004414419E-17</v>
      </c>
      <c r="AK711" s="343">
        <f t="shared" si="1781"/>
        <v>-2.3632714475587191E-17</v>
      </c>
      <c r="AL711" s="343">
        <f t="shared" si="1782"/>
        <v>2.1171923186658631E-17</v>
      </c>
      <c r="AM711" s="343">
        <f t="shared" si="1783"/>
        <v>1.948229174352049E-17</v>
      </c>
      <c r="AN711" s="343">
        <f t="shared" si="1784"/>
        <v>-2.4991120234190846E-17</v>
      </c>
      <c r="AO711" s="343">
        <f t="shared" si="1785"/>
        <v>-1.4583175465545224E-17</v>
      </c>
      <c r="AP711" s="343">
        <f t="shared" si="1786"/>
        <v>2.7849922546304687E-17</v>
      </c>
      <c r="AQ711" s="343">
        <f t="shared" si="1787"/>
        <v>9.1236359327680543E-18</v>
      </c>
      <c r="AR711" s="343">
        <f t="shared" si="1788"/>
        <v>-2.9638467953380627E-17</v>
      </c>
      <c r="AS711" s="343">
        <f t="shared" si="1789"/>
        <v>-3.3134801876885821E-18</v>
      </c>
      <c r="AT711" s="343">
        <f t="shared" si="1790"/>
        <v>3.0288023658452439E-17</v>
      </c>
      <c r="AU711" s="343">
        <f t="shared" si="1791"/>
        <v>-2.6240107427824526E-18</v>
      </c>
      <c r="AV711" s="343">
        <f t="shared" si="1792"/>
        <v>-2.9773627600049245E-17</v>
      </c>
      <c r="AW711" s="343">
        <f t="shared" si="1793"/>
        <v>8.4606624119705422E-18</v>
      </c>
      <c r="AX711" s="343">
        <f t="shared" si="1794"/>
        <v>2.8115047730218929E-17</v>
      </c>
      <c r="AY711" s="343">
        <f t="shared" si="1795"/>
        <v>-1.3972175569461146E-17</v>
      </c>
      <c r="AZ711" s="343">
        <f t="shared" si="1796"/>
        <v>-2.5376022343216764E-17</v>
      </c>
      <c r="BA711" s="343">
        <f t="shared" si="1797"/>
        <v>1.8946745855503297E-17</v>
      </c>
      <c r="BB711" s="343">
        <f t="shared" si="1798"/>
        <v>2.1661810648601804E-17</v>
      </c>
      <c r="BC711" s="343">
        <f t="shared" si="1799"/>
        <v>-2.3193203323775979E-17</v>
      </c>
      <c r="BD711" s="343">
        <f t="shared" si="1800"/>
        <v>-1.7115147718844714E-17</v>
      </c>
      <c r="BE711" s="343">
        <f t="shared" si="1801"/>
        <v>2.6548358995214264E-17</v>
      </c>
      <c r="BF711" s="343">
        <f t="shared" si="1802"/>
        <v>1.1910759260537871E-17</v>
      </c>
      <c r="BG711" s="343">
        <f t="shared" si="1803"/>
        <v>-2.8883276118957892E-17</v>
      </c>
      <c r="BH711" s="343">
        <f t="shared" si="1804"/>
        <v>-6.2486470034793259E-18</v>
      </c>
      <c r="BI711" s="343">
        <f t="shared" si="1805"/>
        <v>3.0108225139377661E-17</v>
      </c>
      <c r="BJ711" s="343">
        <f t="shared" si="1806"/>
        <v>3.4640274635825883E-19</v>
      </c>
      <c r="BK711" s="343">
        <f t="shared" si="1807"/>
        <v>-3.0176131952578391E-17</v>
      </c>
      <c r="BL711" s="343">
        <f t="shared" si="1808"/>
        <v>5.5691535740400332E-18</v>
      </c>
      <c r="BM711" s="343">
        <f t="shared" si="1809"/>
        <v>2.9084386937811221E-17</v>
      </c>
      <c r="BN711" s="343">
        <f t="shared" si="1810"/>
        <v>-1.1270690445805281E-17</v>
      </c>
      <c r="BO711" s="343">
        <f t="shared" si="1811"/>
        <v>-2.6874945243736163E-17</v>
      </c>
      <c r="BP711" s="343">
        <f t="shared" si="1812"/>
        <v>1.6539101004414635E-17</v>
      </c>
      <c r="BQ711" s="343">
        <f t="shared" si="1813"/>
        <v>2.3632714475587299E-17</v>
      </c>
      <c r="BR711" s="343">
        <f t="shared" si="1814"/>
        <v>-2.1171923186658665E-17</v>
      </c>
    </row>
    <row r="712" spans="2:70">
      <c r="B712" s="340">
        <v>18</v>
      </c>
      <c r="C712" s="340">
        <f t="shared" si="1815"/>
        <v>5.6250000000000007E-3</v>
      </c>
      <c r="D712" s="341">
        <f t="shared" si="1751"/>
        <v>58.105080896852478</v>
      </c>
      <c r="E712" s="342" t="str">
        <f>X694</f>
        <v>0.00508089685247325</v>
      </c>
      <c r="F712" s="291">
        <v>18</v>
      </c>
      <c r="G712" s="343">
        <f t="shared" si="1816"/>
        <v>-3.6625870290205252E-16</v>
      </c>
      <c r="H712" s="343">
        <f t="shared" si="1752"/>
        <v>-6.3741744035814298E-17</v>
      </c>
      <c r="I712" s="343">
        <f t="shared" si="1753"/>
        <v>3.9112949764168573E-16</v>
      </c>
      <c r="J712" s="343">
        <f t="shared" si="1754"/>
        <v>-8.8869415254031586E-17</v>
      </c>
      <c r="K712" s="343">
        <f t="shared" si="1755"/>
        <v>-3.5645437196309762E-16</v>
      </c>
      <c r="L712" s="343">
        <f t="shared" si="1756"/>
        <v>2.2795101167470634E-16</v>
      </c>
      <c r="M712" s="343">
        <f t="shared" si="1757"/>
        <v>2.675122994200561E-16</v>
      </c>
      <c r="N712" s="343">
        <f t="shared" si="1758"/>
        <v>-3.323291329489739E-16</v>
      </c>
      <c r="O712" s="343">
        <f t="shared" si="1759"/>
        <v>-1.3784390429534455E-16</v>
      </c>
      <c r="P712" s="343">
        <f t="shared" si="1760"/>
        <v>3.8611315630285205E-16</v>
      </c>
      <c r="Q712" s="343">
        <f t="shared" si="1761"/>
        <v>-1.2809975700230346E-17</v>
      </c>
      <c r="R712" s="343">
        <f t="shared" si="1762"/>
        <v>-3.8111495173409893E-16</v>
      </c>
      <c r="S712" s="343">
        <f t="shared" si="1763"/>
        <v>1.6151365301816286E-16</v>
      </c>
      <c r="T712" s="343">
        <f t="shared" si="1764"/>
        <v>3.1809545057946938E-16</v>
      </c>
      <c r="U712" s="343">
        <f t="shared" si="1765"/>
        <v>-2.8562834078899074E-16</v>
      </c>
      <c r="V712" s="343">
        <f t="shared" si="1766"/>
        <v>-2.0664880061655636E-16</v>
      </c>
      <c r="W712" s="343">
        <f t="shared" si="1767"/>
        <v>3.6625870290205252E-16</v>
      </c>
      <c r="X712" s="343">
        <f t="shared" si="1768"/>
        <v>6.3741744035815235E-17</v>
      </c>
      <c r="Y712" s="343">
        <f t="shared" si="1769"/>
        <v>-3.9112949764168583E-16</v>
      </c>
      <c r="Z712" s="343">
        <f t="shared" si="1770"/>
        <v>8.8869415254031438E-17</v>
      </c>
      <c r="AA712" s="343">
        <f t="shared" si="1771"/>
        <v>3.5645437196309753E-16</v>
      </c>
      <c r="AB712" s="343">
        <f t="shared" si="1772"/>
        <v>-2.2795101167470713E-16</v>
      </c>
      <c r="AC712" s="343">
        <f t="shared" si="1773"/>
        <v>-2.6751229942005743E-16</v>
      </c>
      <c r="AD712" s="343">
        <f t="shared" si="1774"/>
        <v>3.3232913294897331E-16</v>
      </c>
      <c r="AE712" s="343">
        <f t="shared" si="1775"/>
        <v>1.3784390429534497E-16</v>
      </c>
      <c r="AF712" s="343">
        <f t="shared" si="1776"/>
        <v>-3.86113156302852E-16</v>
      </c>
      <c r="AG712" s="343">
        <f t="shared" si="1777"/>
        <v>1.2809975700229927E-17</v>
      </c>
      <c r="AH712" s="343">
        <f t="shared" si="1778"/>
        <v>3.8111495173409868E-16</v>
      </c>
      <c r="AI712" s="343">
        <f t="shared" si="1779"/>
        <v>-1.6151365301816116E-16</v>
      </c>
      <c r="AJ712" s="343">
        <f t="shared" si="1780"/>
        <v>-3.1809545057947041E-16</v>
      </c>
      <c r="AK712" s="343">
        <f t="shared" si="1781"/>
        <v>2.8562834078899045E-16</v>
      </c>
      <c r="AL712" s="343">
        <f t="shared" si="1782"/>
        <v>2.0664880061655673E-16</v>
      </c>
      <c r="AM712" s="343">
        <f t="shared" si="1783"/>
        <v>-3.6625870290205232E-16</v>
      </c>
      <c r="AN712" s="343">
        <f t="shared" si="1784"/>
        <v>-6.3741744035814298E-17</v>
      </c>
      <c r="AO712" s="343">
        <f t="shared" si="1785"/>
        <v>3.9112949764168573E-16</v>
      </c>
      <c r="AP712" s="343">
        <f t="shared" si="1786"/>
        <v>-8.8869415254029737E-17</v>
      </c>
      <c r="AQ712" s="343">
        <f t="shared" si="1787"/>
        <v>-3.5645437196309832E-16</v>
      </c>
      <c r="AR712" s="343">
        <f t="shared" si="1788"/>
        <v>2.2795101167470565E-16</v>
      </c>
      <c r="AS712" s="343">
        <f t="shared" si="1789"/>
        <v>2.6751229942005674E-16</v>
      </c>
      <c r="AT712" s="343">
        <f t="shared" si="1790"/>
        <v>-3.323291329489738E-16</v>
      </c>
      <c r="AU712" s="343">
        <f t="shared" si="1791"/>
        <v>-1.3784390429534405E-16</v>
      </c>
      <c r="AV712" s="343">
        <f t="shared" si="1792"/>
        <v>3.8611315630285215E-16</v>
      </c>
      <c r="AW712" s="343">
        <f t="shared" si="1793"/>
        <v>-1.2809975700230888E-17</v>
      </c>
      <c r="AX712" s="343">
        <f t="shared" si="1794"/>
        <v>-3.8111495173409849E-16</v>
      </c>
      <c r="AY712" s="343">
        <f t="shared" si="1795"/>
        <v>1.6151365301815953E-16</v>
      </c>
      <c r="AZ712" s="343">
        <f t="shared" si="1796"/>
        <v>3.180954505794715E-16</v>
      </c>
      <c r="BA712" s="343">
        <f t="shared" si="1797"/>
        <v>-2.8562834078898917E-16</v>
      </c>
      <c r="BB712" s="343">
        <f t="shared" si="1798"/>
        <v>-2.0664880061655826E-16</v>
      </c>
      <c r="BC712" s="343">
        <f t="shared" si="1799"/>
        <v>3.6625870290205168E-16</v>
      </c>
      <c r="BD712" s="343">
        <f t="shared" si="1800"/>
        <v>6.3741744035816097E-17</v>
      </c>
      <c r="BE712" s="343">
        <f t="shared" si="1801"/>
        <v>-3.9112949764168583E-16</v>
      </c>
      <c r="BF712" s="343">
        <f t="shared" si="1802"/>
        <v>8.8869415254030625E-17</v>
      </c>
      <c r="BG712" s="343">
        <f t="shared" si="1803"/>
        <v>3.5645437196309792E-16</v>
      </c>
      <c r="BH712" s="343">
        <f t="shared" si="1804"/>
        <v>-2.2795101167470644E-16</v>
      </c>
      <c r="BI712" s="343">
        <f t="shared" si="1805"/>
        <v>-2.6751229942005605E-16</v>
      </c>
      <c r="BJ712" s="343">
        <f t="shared" si="1806"/>
        <v>3.3232913294897429E-16</v>
      </c>
      <c r="BK712" s="343">
        <f t="shared" si="1807"/>
        <v>1.3784390429534317E-16</v>
      </c>
      <c r="BL712" s="343">
        <f t="shared" si="1808"/>
        <v>-3.8611315630285141E-16</v>
      </c>
      <c r="BM712" s="343">
        <f t="shared" si="1809"/>
        <v>1.2809975700226303E-17</v>
      </c>
      <c r="BN712" s="343">
        <f t="shared" si="1810"/>
        <v>3.8111495173409957E-16</v>
      </c>
      <c r="BO712" s="343">
        <f t="shared" si="1811"/>
        <v>-1.6151365301816037E-16</v>
      </c>
      <c r="BP712" s="343">
        <f t="shared" si="1812"/>
        <v>-3.18095450579471E-16</v>
      </c>
      <c r="BQ712" s="343">
        <f t="shared" si="1813"/>
        <v>2.8562834078898991E-16</v>
      </c>
      <c r="BR712" s="343">
        <f t="shared" si="1814"/>
        <v>2.0664880061655745E-16</v>
      </c>
    </row>
    <row r="713" spans="2:70">
      <c r="B713" s="340">
        <v>19</v>
      </c>
      <c r="C713" s="340">
        <f t="shared" si="1815"/>
        <v>5.9375000000000009E-3</v>
      </c>
      <c r="D713" s="341">
        <f t="shared" si="1751"/>
        <v>58.103721821607962</v>
      </c>
      <c r="E713" s="342" t="str">
        <f>Y694</f>
        <v>0.00372182160796009</v>
      </c>
      <c r="F713" s="291">
        <v>19</v>
      </c>
      <c r="G713" s="343">
        <f t="shared" si="1816"/>
        <v>-1.9285814867151276E-16</v>
      </c>
      <c r="H713" s="343">
        <f t="shared" si="1752"/>
        <v>2.1931996055626033E-16</v>
      </c>
      <c r="I713" s="343">
        <f t="shared" si="1753"/>
        <v>6.5527700740441939E-17</v>
      </c>
      <c r="J713" s="343">
        <f t="shared" si="1754"/>
        <v>-2.5736333547759266E-16</v>
      </c>
      <c r="K713" s="343">
        <f t="shared" si="1755"/>
        <v>8.388956481204802E-17</v>
      </c>
      <c r="L713" s="343">
        <f t="shared" si="1756"/>
        <v>2.0865962498462751E-16</v>
      </c>
      <c r="M713" s="343">
        <f t="shared" si="1757"/>
        <v>-2.0503094860144707E-16</v>
      </c>
      <c r="N713" s="343">
        <f t="shared" si="1758"/>
        <v>-8.962493950073283E-17</v>
      </c>
      <c r="O713" s="343">
        <f t="shared" si="1759"/>
        <v>2.5706444187528909E-16</v>
      </c>
      <c r="P713" s="343">
        <f t="shared" si="1760"/>
        <v>-5.9618797586001101E-17</v>
      </c>
      <c r="Q713" s="343">
        <f t="shared" si="1761"/>
        <v>-2.2245159504418657E-16</v>
      </c>
      <c r="R713" s="343">
        <f t="shared" si="1762"/>
        <v>1.8876737653028463E-16</v>
      </c>
      <c r="S713" s="343">
        <f t="shared" si="1763"/>
        <v>1.1285904109965581E-16</v>
      </c>
      <c r="T713" s="343">
        <f t="shared" si="1764"/>
        <v>-2.5428987717200801E-16</v>
      </c>
      <c r="U713" s="343">
        <f t="shared" si="1765"/>
        <v>3.4773868748250161E-17</v>
      </c>
      <c r="V713" s="343">
        <f t="shared" si="1766"/>
        <v>2.3410123463905829E-16</v>
      </c>
      <c r="W713" s="343">
        <f t="shared" si="1767"/>
        <v>-1.7068587143239088E-16</v>
      </c>
      <c r="X713" s="343">
        <f t="shared" si="1768"/>
        <v>-1.3500624843776159E-16</v>
      </c>
      <c r="Y713" s="343">
        <f t="shared" si="1769"/>
        <v>2.4906636194257361E-16</v>
      </c>
      <c r="Z713" s="343">
        <f t="shared" si="1770"/>
        <v>-9.5940485451250549E-18</v>
      </c>
      <c r="AA713" s="343">
        <f t="shared" si="1771"/>
        <v>-2.4349635137160358E-16</v>
      </c>
      <c r="AB713" s="343">
        <f t="shared" si="1772"/>
        <v>1.5096056808621397E-16</v>
      </c>
      <c r="AC713" s="343">
        <f t="shared" si="1773"/>
        <v>1.5585327180148912E-16</v>
      </c>
      <c r="AD713" s="343">
        <f t="shared" si="1774"/>
        <v>-2.4144420149410913E-16</v>
      </c>
      <c r="AE713" s="343">
        <f t="shared" si="1775"/>
        <v>-1.5678167590132733E-17</v>
      </c>
      <c r="AF713" s="343">
        <f t="shared" si="1776"/>
        <v>2.5054646513179474E-16</v>
      </c>
      <c r="AG713" s="343">
        <f t="shared" si="1777"/>
        <v>-1.2978143194592661E-16</v>
      </c>
      <c r="AH713" s="343">
        <f t="shared" si="1778"/>
        <v>-1.7519934295970488E-16</v>
      </c>
      <c r="AI713" s="343">
        <f t="shared" si="1779"/>
        <v>2.3149680139843005E-16</v>
      </c>
      <c r="AJ713" s="343">
        <f t="shared" si="1780"/>
        <v>4.079939440093754E-17</v>
      </c>
      <c r="AK713" s="343">
        <f t="shared" si="1781"/>
        <v>-2.5518367947013689E-16</v>
      </c>
      <c r="AL713" s="343">
        <f t="shared" si="1782"/>
        <v>1.0735242967025262E-16</v>
      </c>
      <c r="AM713" s="343">
        <f t="shared" si="1783"/>
        <v>1.9285814867151421E-16</v>
      </c>
      <c r="AN713" s="343">
        <f t="shared" si="1784"/>
        <v>-2.1931996055625978E-16</v>
      </c>
      <c r="AO713" s="343">
        <f t="shared" si="1785"/>
        <v>-6.5527700740441852E-17</v>
      </c>
      <c r="AP713" s="343">
        <f t="shared" si="1786"/>
        <v>2.5736333547759271E-16</v>
      </c>
      <c r="AQ713" s="343">
        <f t="shared" si="1787"/>
        <v>-8.388956481204659E-17</v>
      </c>
      <c r="AR713" s="343">
        <f t="shared" si="1788"/>
        <v>-2.0865962498462864E-16</v>
      </c>
      <c r="AS713" s="343">
        <f t="shared" si="1789"/>
        <v>2.0503094860144561E-16</v>
      </c>
      <c r="AT713" s="343">
        <f t="shared" si="1790"/>
        <v>8.9624939500732534E-17</v>
      </c>
      <c r="AU713" s="343">
        <f t="shared" si="1791"/>
        <v>-2.5706444187528904E-16</v>
      </c>
      <c r="AV713" s="343">
        <f t="shared" si="1792"/>
        <v>5.9618797585999634E-17</v>
      </c>
      <c r="AW713" s="343">
        <f t="shared" si="1793"/>
        <v>2.2245159504418736E-16</v>
      </c>
      <c r="AX713" s="343">
        <f t="shared" si="1794"/>
        <v>-1.8876737653028296E-16</v>
      </c>
      <c r="AY713" s="343">
        <f t="shared" si="1795"/>
        <v>-1.1285904109965881E-16</v>
      </c>
      <c r="AZ713" s="343">
        <f t="shared" si="1796"/>
        <v>2.5428987717200806E-16</v>
      </c>
      <c r="BA713" s="343">
        <f t="shared" si="1797"/>
        <v>-3.4773868748249557E-17</v>
      </c>
      <c r="BB713" s="343">
        <f t="shared" si="1798"/>
        <v>-2.3410123463905893E-16</v>
      </c>
      <c r="BC713" s="343">
        <f t="shared" si="1799"/>
        <v>1.7068587143238905E-16</v>
      </c>
      <c r="BD713" s="343">
        <f t="shared" si="1800"/>
        <v>1.3500624843776445E-16</v>
      </c>
      <c r="BE713" s="343">
        <f t="shared" si="1801"/>
        <v>-2.4906636194257371E-16</v>
      </c>
      <c r="BF713" s="343">
        <f t="shared" si="1802"/>
        <v>9.5940485451235388E-18</v>
      </c>
      <c r="BG713" s="343">
        <f t="shared" si="1803"/>
        <v>2.4349635137160412E-16</v>
      </c>
      <c r="BH713" s="343">
        <f t="shared" si="1804"/>
        <v>-1.5096056808621273E-16</v>
      </c>
      <c r="BI713" s="343">
        <f t="shared" si="1805"/>
        <v>-1.5585327180149181E-16</v>
      </c>
      <c r="BJ713" s="343">
        <f t="shared" si="1806"/>
        <v>2.4144420149410795E-16</v>
      </c>
      <c r="BK713" s="343">
        <f t="shared" si="1807"/>
        <v>1.5678167590132437E-17</v>
      </c>
      <c r="BL713" s="343">
        <f t="shared" si="1808"/>
        <v>-2.5054646513179513E-16</v>
      </c>
      <c r="BM713" s="343">
        <f t="shared" si="1809"/>
        <v>1.297814319459253E-16</v>
      </c>
      <c r="BN713" s="343">
        <f t="shared" si="1810"/>
        <v>1.7519934295970597E-16</v>
      </c>
      <c r="BO713" s="343">
        <f t="shared" si="1811"/>
        <v>-2.3149680139842862E-16</v>
      </c>
      <c r="BP713" s="343">
        <f t="shared" si="1812"/>
        <v>-4.0799394400937219E-17</v>
      </c>
      <c r="BQ713" s="343">
        <f t="shared" si="1813"/>
        <v>2.5518367947013708E-16</v>
      </c>
      <c r="BR713" s="343">
        <f t="shared" si="1814"/>
        <v>-1.0735242967025125E-16</v>
      </c>
    </row>
    <row r="714" spans="2:70">
      <c r="B714" s="340">
        <v>20</v>
      </c>
      <c r="C714" s="340">
        <f t="shared" si="1815"/>
        <v>6.2500000000000012E-3</v>
      </c>
      <c r="D714" s="341">
        <f t="shared" si="1751"/>
        <v>58.102326903186807</v>
      </c>
      <c r="E714" s="342" t="str">
        <f>Z694</f>
        <v>0.00232690318680854</v>
      </c>
      <c r="F714" s="291">
        <v>20</v>
      </c>
      <c r="G714" s="343">
        <f t="shared" si="1816"/>
        <v>-9.2297328784530738E-17</v>
      </c>
      <c r="H714" s="343">
        <f t="shared" si="1752"/>
        <v>3.7333949314499285E-16</v>
      </c>
      <c r="I714" s="343">
        <f t="shared" si="1753"/>
        <v>-1.9344434856380659E-16</v>
      </c>
      <c r="J714" s="343">
        <f t="shared" si="1754"/>
        <v>-2.252835985849401E-16</v>
      </c>
      <c r="K714" s="343">
        <f t="shared" si="1755"/>
        <v>3.6586895008789464E-16</v>
      </c>
      <c r="L714" s="343">
        <f t="shared" si="1756"/>
        <v>-5.474037264595397E-17</v>
      </c>
      <c r="M714" s="343">
        <f t="shared" si="1757"/>
        <v>-3.2397248270169898E-16</v>
      </c>
      <c r="N714" s="343">
        <f t="shared" si="1758"/>
        <v>3.0269817599020587E-16</v>
      </c>
      <c r="O714" s="343">
        <f t="shared" si="1759"/>
        <v>9.2297328784530812E-17</v>
      </c>
      <c r="P714" s="343">
        <f t="shared" si="1760"/>
        <v>-3.7333949314499285E-16</v>
      </c>
      <c r="Q714" s="343">
        <f t="shared" si="1761"/>
        <v>1.9344434856380698E-16</v>
      </c>
      <c r="R714" s="343">
        <f t="shared" si="1762"/>
        <v>2.2528359858494084E-16</v>
      </c>
      <c r="S714" s="343">
        <f t="shared" si="1763"/>
        <v>-3.6586895008789445E-16</v>
      </c>
      <c r="T714" s="343">
        <f t="shared" si="1764"/>
        <v>5.4740372645953748E-17</v>
      </c>
      <c r="U714" s="343">
        <f t="shared" si="1765"/>
        <v>3.2397248270169912E-16</v>
      </c>
      <c r="V714" s="343">
        <f t="shared" si="1766"/>
        <v>-3.0269817599020572E-16</v>
      </c>
      <c r="W714" s="343">
        <f t="shared" si="1767"/>
        <v>-9.2297328784531009E-17</v>
      </c>
      <c r="X714" s="343">
        <f t="shared" si="1768"/>
        <v>3.7333949314499285E-16</v>
      </c>
      <c r="Y714" s="343">
        <f t="shared" si="1769"/>
        <v>-1.9344434856380676E-16</v>
      </c>
      <c r="Z714" s="343">
        <f t="shared" si="1770"/>
        <v>-2.2528359858493991E-16</v>
      </c>
      <c r="AA714" s="343">
        <f t="shared" si="1771"/>
        <v>3.6586895008789474E-16</v>
      </c>
      <c r="AB714" s="343">
        <f t="shared" si="1772"/>
        <v>-5.4740372645954857E-17</v>
      </c>
      <c r="AC714" s="343">
        <f t="shared" si="1773"/>
        <v>-3.2397248270169853E-16</v>
      </c>
      <c r="AD714" s="343">
        <f t="shared" si="1774"/>
        <v>3.0269817599020478E-16</v>
      </c>
      <c r="AE714" s="343">
        <f t="shared" si="1775"/>
        <v>9.2297328784532538E-17</v>
      </c>
      <c r="AF714" s="343">
        <f t="shared" si="1776"/>
        <v>-3.7333949314499305E-16</v>
      </c>
      <c r="AG714" s="343">
        <f t="shared" si="1777"/>
        <v>1.9344434856380541E-16</v>
      </c>
      <c r="AH714" s="343">
        <f t="shared" si="1778"/>
        <v>2.2528359858494119E-16</v>
      </c>
      <c r="AI714" s="343">
        <f t="shared" si="1779"/>
        <v>-3.6586895008789435E-16</v>
      </c>
      <c r="AJ714" s="343">
        <f t="shared" si="1780"/>
        <v>5.474037264595328E-17</v>
      </c>
      <c r="AK714" s="343">
        <f t="shared" si="1781"/>
        <v>3.2397248270169932E-16</v>
      </c>
      <c r="AL714" s="343">
        <f t="shared" si="1782"/>
        <v>-3.0269817599020547E-16</v>
      </c>
      <c r="AM714" s="343">
        <f t="shared" si="1783"/>
        <v>-9.2297328784534066E-17</v>
      </c>
      <c r="AN714" s="343">
        <f t="shared" si="1784"/>
        <v>3.7333949314499295E-16</v>
      </c>
      <c r="AO714" s="343">
        <f t="shared" si="1785"/>
        <v>-1.9344434856380408E-16</v>
      </c>
      <c r="AP714" s="343">
        <f t="shared" si="1786"/>
        <v>-2.252835985849403E-16</v>
      </c>
      <c r="AQ714" s="343">
        <f t="shared" si="1787"/>
        <v>3.6586895008789395E-16</v>
      </c>
      <c r="AR714" s="343">
        <f t="shared" si="1788"/>
        <v>-5.4740372645954389E-17</v>
      </c>
      <c r="AS714" s="343">
        <f t="shared" si="1789"/>
        <v>-3.2397248270170016E-16</v>
      </c>
      <c r="AT714" s="343">
        <f t="shared" si="1790"/>
        <v>3.0269817599020612E-16</v>
      </c>
      <c r="AU714" s="343">
        <f t="shared" si="1791"/>
        <v>9.2297328784533006E-17</v>
      </c>
      <c r="AV714" s="343">
        <f t="shared" si="1792"/>
        <v>-3.7333949314499275E-16</v>
      </c>
      <c r="AW714" s="343">
        <f t="shared" si="1793"/>
        <v>1.9344434856380501E-16</v>
      </c>
      <c r="AX714" s="343">
        <f t="shared" si="1794"/>
        <v>2.2528359858493941E-16</v>
      </c>
      <c r="AY714" s="343">
        <f t="shared" si="1795"/>
        <v>-3.6586895008789425E-16</v>
      </c>
      <c r="AZ714" s="343">
        <f t="shared" si="1796"/>
        <v>5.4740372645955498E-17</v>
      </c>
      <c r="BA714" s="343">
        <f t="shared" si="1797"/>
        <v>3.2397248270169957E-16</v>
      </c>
      <c r="BB714" s="343">
        <f t="shared" si="1798"/>
        <v>-3.026981759902036E-16</v>
      </c>
      <c r="BC714" s="343">
        <f t="shared" si="1799"/>
        <v>-9.2297328784531921E-17</v>
      </c>
      <c r="BD714" s="343">
        <f t="shared" si="1800"/>
        <v>3.7333949314499344E-16</v>
      </c>
      <c r="BE714" s="343">
        <f t="shared" si="1801"/>
        <v>-1.9344434856380595E-16</v>
      </c>
      <c r="BF714" s="343">
        <f t="shared" si="1802"/>
        <v>-2.2528359858494281E-16</v>
      </c>
      <c r="BG714" s="343">
        <f t="shared" si="1803"/>
        <v>3.6586895008789445E-16</v>
      </c>
      <c r="BH714" s="343">
        <f t="shared" si="1804"/>
        <v>-5.4740372645951283E-17</v>
      </c>
      <c r="BI714" s="343">
        <f t="shared" si="1805"/>
        <v>-3.2397248270169898E-16</v>
      </c>
      <c r="BJ714" s="343">
        <f t="shared" si="1806"/>
        <v>3.0269817599020424E-16</v>
      </c>
      <c r="BK714" s="343">
        <f t="shared" si="1807"/>
        <v>9.2297328784530837E-17</v>
      </c>
      <c r="BL714" s="343">
        <f t="shared" si="1808"/>
        <v>-3.7333949314499325E-16</v>
      </c>
      <c r="BM714" s="343">
        <f t="shared" si="1809"/>
        <v>1.9344434856380691E-16</v>
      </c>
      <c r="BN714" s="343">
        <f t="shared" si="1810"/>
        <v>2.2528359858494193E-16</v>
      </c>
      <c r="BO714" s="343">
        <f t="shared" si="1811"/>
        <v>-3.6586895008789474E-16</v>
      </c>
      <c r="BP714" s="343">
        <f t="shared" si="1812"/>
        <v>5.4740372645952417E-17</v>
      </c>
      <c r="BQ714" s="343">
        <f t="shared" si="1813"/>
        <v>3.2397248270169843E-16</v>
      </c>
      <c r="BR714" s="343">
        <f t="shared" si="1814"/>
        <v>-3.0269817599020493E-16</v>
      </c>
    </row>
    <row r="715" spans="2:70">
      <c r="B715" s="340">
        <v>21</v>
      </c>
      <c r="C715" s="340">
        <f t="shared" si="1815"/>
        <v>6.5625000000000015E-3</v>
      </c>
      <c r="D715" s="341">
        <f t="shared" si="1751"/>
        <v>58.100909575415962</v>
      </c>
      <c r="E715" s="342" t="str">
        <f>AA694</f>
        <v>0.000909575415960867</v>
      </c>
      <c r="F715" s="291">
        <v>21</v>
      </c>
      <c r="G715" s="343">
        <f t="shared" si="1816"/>
        <v>-8.6747647506155136E-16</v>
      </c>
      <c r="H715" s="343">
        <f t="shared" si="1752"/>
        <v>-3.5230831173340953E-16</v>
      </c>
      <c r="I715" s="343">
        <f t="shared" si="1753"/>
        <v>1.1996304520771625E-15</v>
      </c>
      <c r="J715" s="343">
        <f t="shared" si="1754"/>
        <v>-7.7869544927913204E-16</v>
      </c>
      <c r="K715" s="343">
        <f t="shared" si="1755"/>
        <v>-4.6548146453428843E-16</v>
      </c>
      <c r="L715" s="343">
        <f t="shared" si="1756"/>
        <v>1.217548336148032E-15</v>
      </c>
      <c r="M715" s="343">
        <f t="shared" si="1757"/>
        <v>-6.8241516064192179E-16</v>
      </c>
      <c r="N715" s="343">
        <f t="shared" si="1758"/>
        <v>-5.7417177637365E-16</v>
      </c>
      <c r="O715" s="343">
        <f t="shared" si="1759"/>
        <v>1.2237405641621721E-15</v>
      </c>
      <c r="P715" s="343">
        <f t="shared" si="1760"/>
        <v>-5.7956284096165672E-16</v>
      </c>
      <c r="Q715" s="343">
        <f t="shared" si="1761"/>
        <v>-6.7733250013231273E-16</v>
      </c>
      <c r="R715" s="343">
        <f t="shared" si="1762"/>
        <v>1.2181475015787905E-15</v>
      </c>
      <c r="S715" s="343">
        <f t="shared" si="1763"/>
        <v>-4.7112901430165458E-16</v>
      </c>
      <c r="T715" s="343">
        <f t="shared" si="1764"/>
        <v>-7.7397014164709286E-16</v>
      </c>
      <c r="U715" s="343">
        <f t="shared" si="1765"/>
        <v>1.2008230126480443E-15</v>
      </c>
      <c r="V715" s="343">
        <f t="shared" si="1766"/>
        <v>-3.5815795768861059E-16</v>
      </c>
      <c r="W715" s="343">
        <f t="shared" si="1767"/>
        <v>-8.6315402760269164E-16</v>
      </c>
      <c r="X715" s="343">
        <f t="shared" si="1768"/>
        <v>1.1719339416688654E-15</v>
      </c>
      <c r="Y715" s="343">
        <f t="shared" si="1769"/>
        <v>-2.417376441539655E-16</v>
      </c>
      <c r="Z715" s="343">
        <f t="shared" si="1770"/>
        <v>-9.4402526842449424E-16</v>
      </c>
      <c r="AA715" s="343">
        <f t="shared" si="1771"/>
        <v>1.1317585061871579E-15</v>
      </c>
      <c r="AB715" s="343">
        <f t="shared" si="1772"/>
        <v>-1.2298926495888786E-16</v>
      </c>
      <c r="AC715" s="343">
        <f t="shared" si="1773"/>
        <v>-1.015805029854663E-15</v>
      </c>
      <c r="AD715" s="343">
        <f t="shared" si="1774"/>
        <v>1.080683617608732E-15</v>
      </c>
      <c r="AE715" s="343">
        <f t="shared" si="1775"/>
        <v>-3.0564319094850504E-18</v>
      </c>
      <c r="AF715" s="343">
        <f t="shared" si="1776"/>
        <v>-1.077802033551812E-15</v>
      </c>
      <c r="AG715" s="343">
        <f t="shared" si="1777"/>
        <v>1.0192011550309757E-15</v>
      </c>
      <c r="AH715" s="343">
        <f t="shared" si="1778"/>
        <v>1.1690583625003044E-16</v>
      </c>
      <c r="AI715" s="343">
        <f t="shared" si="1779"/>
        <v>-1.1294192144793337E-15</v>
      </c>
      <c r="AJ715" s="343">
        <f t="shared" si="1780"/>
        <v>9.4790322817825007E-16</v>
      </c>
      <c r="AK715" s="343">
        <f t="shared" si="1781"/>
        <v>2.3574223729922721E-16</v>
      </c>
      <c r="AL715" s="343">
        <f t="shared" si="1782"/>
        <v>-1.1701594709680776E-15</v>
      </c>
      <c r="AM715" s="343">
        <f t="shared" si="1783"/>
        <v>8.674764750615552E-16</v>
      </c>
      <c r="AN715" s="343">
        <f t="shared" si="1784"/>
        <v>3.5230831173340002E-16</v>
      </c>
      <c r="AO715" s="343">
        <f t="shared" si="1785"/>
        <v>-1.1996304520771631E-15</v>
      </c>
      <c r="AP715" s="343">
        <f t="shared" si="1786"/>
        <v>7.7869544927913303E-16</v>
      </c>
      <c r="AQ715" s="343">
        <f t="shared" si="1787"/>
        <v>4.654814645342833E-16</v>
      </c>
      <c r="AR715" s="343">
        <f t="shared" si="1788"/>
        <v>-1.2175483361480326E-15</v>
      </c>
      <c r="AS715" s="343">
        <f t="shared" si="1789"/>
        <v>6.8241516064191923E-16</v>
      </c>
      <c r="AT715" s="343">
        <f t="shared" si="1790"/>
        <v>5.7417177637364901E-16</v>
      </c>
      <c r="AU715" s="343">
        <f t="shared" si="1791"/>
        <v>-1.2237405641621721E-15</v>
      </c>
      <c r="AV715" s="343">
        <f t="shared" si="1792"/>
        <v>5.795628409616654E-16</v>
      </c>
      <c r="AW715" s="343">
        <f t="shared" si="1793"/>
        <v>6.7733250013231549E-16</v>
      </c>
      <c r="AX715" s="343">
        <f t="shared" si="1794"/>
        <v>-1.2181475015787907E-15</v>
      </c>
      <c r="AY715" s="343">
        <f t="shared" si="1795"/>
        <v>4.7112901430165971E-16</v>
      </c>
      <c r="AZ715" s="343">
        <f t="shared" si="1796"/>
        <v>7.7397014164709888E-16</v>
      </c>
      <c r="BA715" s="343">
        <f t="shared" si="1797"/>
        <v>-1.2008230126480437E-15</v>
      </c>
      <c r="BB715" s="343">
        <f t="shared" si="1798"/>
        <v>3.5815795768861172E-16</v>
      </c>
      <c r="BC715" s="343">
        <f t="shared" si="1799"/>
        <v>8.6315402760269076E-16</v>
      </c>
      <c r="BD715" s="343">
        <f t="shared" si="1800"/>
        <v>-1.1719339416688682E-15</v>
      </c>
      <c r="BE715" s="343">
        <f t="shared" si="1801"/>
        <v>2.4173764415396669E-16</v>
      </c>
      <c r="BF715" s="343">
        <f t="shared" si="1802"/>
        <v>9.4402526842449345E-16</v>
      </c>
      <c r="BG715" s="343">
        <f t="shared" si="1803"/>
        <v>-1.1317585061871581E-15</v>
      </c>
      <c r="BH715" s="343">
        <f t="shared" si="1804"/>
        <v>1.2298926495888046E-16</v>
      </c>
      <c r="BI715" s="343">
        <f t="shared" si="1805"/>
        <v>1.0158050298546622E-15</v>
      </c>
      <c r="BJ715" s="343">
        <f t="shared" si="1806"/>
        <v>-1.0806836176087326E-15</v>
      </c>
      <c r="BK715" s="343">
        <f t="shared" si="1807"/>
        <v>3.0564319094862337E-18</v>
      </c>
      <c r="BL715" s="343">
        <f t="shared" si="1808"/>
        <v>1.0778020335518073E-15</v>
      </c>
      <c r="BM715" s="343">
        <f t="shared" si="1809"/>
        <v>-1.0192011550309763E-15</v>
      </c>
      <c r="BN715" s="343">
        <f t="shared" si="1810"/>
        <v>-1.1690583625002921E-16</v>
      </c>
      <c r="BO715" s="343">
        <f t="shared" si="1811"/>
        <v>1.1294192144793335E-15</v>
      </c>
      <c r="BP715" s="343">
        <f t="shared" si="1812"/>
        <v>-9.4790322817824554E-16</v>
      </c>
      <c r="BQ715" s="343">
        <f t="shared" si="1813"/>
        <v>-2.3574223729920907E-16</v>
      </c>
      <c r="BR715" s="343">
        <f t="shared" si="1814"/>
        <v>1.1701594709680772E-15</v>
      </c>
    </row>
    <row r="716" spans="2:70">
      <c r="B716" s="340">
        <v>22</v>
      </c>
      <c r="C716" s="340">
        <f t="shared" si="1815"/>
        <v>6.8750000000000018E-3</v>
      </c>
      <c r="D716" s="341">
        <f t="shared" si="1751"/>
        <v>58.099483487936631</v>
      </c>
      <c r="E716" s="342" t="str">
        <f>AB694</f>
        <v>-0.000516512063373192</v>
      </c>
      <c r="F716" s="291">
        <v>22</v>
      </c>
      <c r="G716" s="343">
        <f t="shared" si="1816"/>
        <v>1.7522296313243514E-17</v>
      </c>
      <c r="H716" s="343">
        <f t="shared" si="1752"/>
        <v>-2.8471586344555439E-17</v>
      </c>
      <c r="I716" s="343">
        <f t="shared" si="1753"/>
        <v>1.4113635406521254E-17</v>
      </c>
      <c r="J716" s="343">
        <f t="shared" si="1754"/>
        <v>1.2789354921446001E-17</v>
      </c>
      <c r="K716" s="343">
        <f t="shared" si="1755"/>
        <v>-2.8324405194277551E-17</v>
      </c>
      <c r="L716" s="343">
        <f t="shared" si="1756"/>
        <v>1.8683037866406805E-17</v>
      </c>
      <c r="M716" s="343">
        <f t="shared" si="1757"/>
        <v>7.5649257923701967E-18</v>
      </c>
      <c r="N716" s="343">
        <f t="shared" si="1758"/>
        <v>-2.7088733036893022E-17</v>
      </c>
      <c r="O716" s="343">
        <f t="shared" si="1759"/>
        <v>2.2534461658654697E-17</v>
      </c>
      <c r="P716" s="343">
        <f t="shared" si="1760"/>
        <v>2.0497808075528721E-18</v>
      </c>
      <c r="Q716" s="343">
        <f t="shared" si="1761"/>
        <v>-2.4812056060437211E-17</v>
      </c>
      <c r="R716" s="343">
        <f t="shared" si="1762"/>
        <v>2.5519898726832181E-17</v>
      </c>
      <c r="S716" s="343">
        <f t="shared" si="1763"/>
        <v>-3.5441361041683904E-18</v>
      </c>
      <c r="T716" s="343">
        <f t="shared" si="1764"/>
        <v>-2.1581865684340149E-17</v>
      </c>
      <c r="U716" s="343">
        <f t="shared" si="1765"/>
        <v>2.7524620398661605E-17</v>
      </c>
      <c r="V716" s="343">
        <f t="shared" si="1766"/>
        <v>-9.0018538529808875E-18</v>
      </c>
      <c r="W716" s="343">
        <f t="shared" si="1767"/>
        <v>-1.7522296313243622E-17</v>
      </c>
      <c r="X716" s="343">
        <f t="shared" si="1768"/>
        <v>2.8471586344555427E-17</v>
      </c>
      <c r="Y716" s="343">
        <f t="shared" si="1769"/>
        <v>-1.4113635406521134E-17</v>
      </c>
      <c r="Z716" s="343">
        <f t="shared" si="1770"/>
        <v>-1.2789354921446127E-17</v>
      </c>
      <c r="AA716" s="343">
        <f t="shared" si="1771"/>
        <v>2.8324405194277569E-17</v>
      </c>
      <c r="AB716" s="343">
        <f t="shared" si="1772"/>
        <v>-1.86830378664067E-17</v>
      </c>
      <c r="AC716" s="343">
        <f t="shared" si="1773"/>
        <v>-7.5649257923703338E-18</v>
      </c>
      <c r="AD716" s="343">
        <f t="shared" si="1774"/>
        <v>2.7088733036893065E-17</v>
      </c>
      <c r="AE716" s="343">
        <f t="shared" si="1775"/>
        <v>-2.2534461658654608E-17</v>
      </c>
      <c r="AF716" s="343">
        <f t="shared" si="1776"/>
        <v>-2.0497808075530108E-18</v>
      </c>
      <c r="AG716" s="343">
        <f t="shared" si="1777"/>
        <v>2.4812056060437278E-17</v>
      </c>
      <c r="AH716" s="343">
        <f t="shared" si="1778"/>
        <v>-2.5519898726832119E-17</v>
      </c>
      <c r="AI716" s="343">
        <f t="shared" si="1779"/>
        <v>3.5441361041682502E-18</v>
      </c>
      <c r="AJ716" s="343">
        <f t="shared" si="1780"/>
        <v>2.1581865684340241E-17</v>
      </c>
      <c r="AK716" s="343">
        <f t="shared" si="1781"/>
        <v>-2.7524620398661571E-17</v>
      </c>
      <c r="AL716" s="343">
        <f t="shared" si="1782"/>
        <v>9.0018538529807549E-18</v>
      </c>
      <c r="AM716" s="343">
        <f t="shared" si="1783"/>
        <v>1.7522296313243729E-17</v>
      </c>
      <c r="AN716" s="343">
        <f t="shared" si="1784"/>
        <v>-2.8471586344555415E-17</v>
      </c>
      <c r="AO716" s="343">
        <f t="shared" si="1785"/>
        <v>1.4113635406521011E-17</v>
      </c>
      <c r="AP716" s="343">
        <f t="shared" si="1786"/>
        <v>1.2789354921446252E-17</v>
      </c>
      <c r="AQ716" s="343">
        <f t="shared" si="1787"/>
        <v>-2.8324405194277588E-17</v>
      </c>
      <c r="AR716" s="343">
        <f t="shared" si="1788"/>
        <v>1.8683037866406592E-17</v>
      </c>
      <c r="AS716" s="343">
        <f t="shared" si="1789"/>
        <v>7.5649257923704694E-18</v>
      </c>
      <c r="AT716" s="343">
        <f t="shared" si="1790"/>
        <v>-2.7088733036893112E-17</v>
      </c>
      <c r="AU716" s="343">
        <f t="shared" si="1791"/>
        <v>2.2534461658654521E-17</v>
      </c>
      <c r="AV716" s="343">
        <f t="shared" si="1792"/>
        <v>2.049780807553151E-18</v>
      </c>
      <c r="AW716" s="343">
        <f t="shared" si="1793"/>
        <v>-2.4812056060437346E-17</v>
      </c>
      <c r="AX716" s="343">
        <f t="shared" si="1794"/>
        <v>2.5519898726832058E-17</v>
      </c>
      <c r="AY716" s="343">
        <f t="shared" si="1795"/>
        <v>-3.5441361041681123E-18</v>
      </c>
      <c r="AZ716" s="343">
        <f t="shared" si="1796"/>
        <v>-2.1581865684340334E-17</v>
      </c>
      <c r="BA716" s="343">
        <f t="shared" si="1797"/>
        <v>2.7524620398661531E-17</v>
      </c>
      <c r="BB716" s="343">
        <f t="shared" si="1798"/>
        <v>-9.0018538529806224E-18</v>
      </c>
      <c r="BC716" s="343">
        <f t="shared" si="1799"/>
        <v>-1.752229631324384E-17</v>
      </c>
      <c r="BD716" s="343">
        <f t="shared" si="1800"/>
        <v>2.8471586344555409E-17</v>
      </c>
      <c r="BE716" s="343">
        <f t="shared" si="1801"/>
        <v>-1.4113635406520891E-17</v>
      </c>
      <c r="BF716" s="343">
        <f t="shared" si="1802"/>
        <v>-1.2789354921446375E-17</v>
      </c>
      <c r="BG716" s="343">
        <f t="shared" si="1803"/>
        <v>2.8324405194277606E-17</v>
      </c>
      <c r="BH716" s="343">
        <f t="shared" si="1804"/>
        <v>-1.8683037866406487E-17</v>
      </c>
      <c r="BI716" s="343">
        <f t="shared" si="1805"/>
        <v>-7.564925792370605E-18</v>
      </c>
      <c r="BJ716" s="343">
        <f t="shared" si="1806"/>
        <v>2.7088733036893155E-17</v>
      </c>
      <c r="BK716" s="343">
        <f t="shared" si="1807"/>
        <v>-2.2534461658654438E-17</v>
      </c>
      <c r="BL716" s="343">
        <f t="shared" si="1808"/>
        <v>-2.0497808075532897E-18</v>
      </c>
      <c r="BM716" s="343">
        <f t="shared" si="1809"/>
        <v>2.4812056060437417E-17</v>
      </c>
      <c r="BN716" s="343">
        <f t="shared" si="1810"/>
        <v>-2.5519898726831999E-17</v>
      </c>
      <c r="BO716" s="343">
        <f t="shared" si="1811"/>
        <v>3.5441361041679736E-18</v>
      </c>
      <c r="BP716" s="343">
        <f t="shared" si="1812"/>
        <v>2.1581865684340426E-17</v>
      </c>
      <c r="BQ716" s="343">
        <f t="shared" si="1813"/>
        <v>-2.7524620398661494E-17</v>
      </c>
      <c r="BR716" s="343">
        <f t="shared" si="1814"/>
        <v>9.0018538529804884E-18</v>
      </c>
    </row>
    <row r="717" spans="2:70">
      <c r="B717" s="340">
        <v>23</v>
      </c>
      <c r="C717" s="340">
        <f t="shared" si="1815"/>
        <v>7.187500000000002E-3</v>
      </c>
      <c r="D717" s="341">
        <f t="shared" si="1751"/>
        <v>58.09806237475081</v>
      </c>
      <c r="E717" s="342" t="str">
        <f>AC694</f>
        <v>-0.00193762524918785</v>
      </c>
      <c r="F717" s="291">
        <v>23</v>
      </c>
      <c r="G717" s="343">
        <f t="shared" si="1816"/>
        <v>1.6332968398748166E-15</v>
      </c>
      <c r="H717" s="343">
        <f t="shared" si="1752"/>
        <v>-1.3522966934749028E-15</v>
      </c>
      <c r="I717" s="343">
        <f t="shared" si="1753"/>
        <v>8.2479041199548486E-17</v>
      </c>
      <c r="J717" s="343">
        <f t="shared" si="1754"/>
        <v>1.2476483938324038E-15</v>
      </c>
      <c r="K717" s="343">
        <f t="shared" si="1755"/>
        <v>-1.6654785652892191E-15</v>
      </c>
      <c r="L717" s="343">
        <f t="shared" si="1756"/>
        <v>8.654884396435653E-16</v>
      </c>
      <c r="M717" s="343">
        <f t="shared" si="1757"/>
        <v>5.6735845802691905E-16</v>
      </c>
      <c r="N717" s="343">
        <f t="shared" si="1758"/>
        <v>-1.5853452306150031E-15</v>
      </c>
      <c r="O717" s="343">
        <f t="shared" si="1759"/>
        <v>1.4441062767391267E-15</v>
      </c>
      <c r="P717" s="343">
        <f t="shared" si="1760"/>
        <v>-2.4691741654873339E-16</v>
      </c>
      <c r="Q717" s="343">
        <f t="shared" si="1761"/>
        <v>-1.1308207751360193E-15</v>
      </c>
      <c r="R717" s="343">
        <f t="shared" si="1762"/>
        <v>1.6816876272267697E-15</v>
      </c>
      <c r="S717" s="343">
        <f t="shared" si="1763"/>
        <v>-1.0028818984115011E-15</v>
      </c>
      <c r="T717" s="343">
        <f t="shared" si="1764"/>
        <v>-4.0924454490368333E-16</v>
      </c>
      <c r="U717" s="343">
        <f t="shared" si="1765"/>
        <v>1.5221258801465117E-15</v>
      </c>
      <c r="V717" s="343">
        <f t="shared" si="1766"/>
        <v>-1.5220083271295617E-15</v>
      </c>
      <c r="W717" s="343">
        <f t="shared" si="1767"/>
        <v>4.0897784219777298E-16</v>
      </c>
      <c r="X717" s="343">
        <f t="shared" si="1768"/>
        <v>1.0031027342055569E-15</v>
      </c>
      <c r="Y717" s="343">
        <f t="shared" si="1769"/>
        <v>-1.681701118010157E-15</v>
      </c>
      <c r="Z717" s="343">
        <f t="shared" si="1770"/>
        <v>1.1306170562667175E-15</v>
      </c>
      <c r="AA717" s="343">
        <f t="shared" si="1771"/>
        <v>2.4718938309720029E-16</v>
      </c>
      <c r="AB717" s="343">
        <f t="shared" si="1772"/>
        <v>-1.4442476253735617E-15</v>
      </c>
      <c r="AC717" s="343">
        <f t="shared" si="1773"/>
        <v>1.5852526053153546E-15</v>
      </c>
      <c r="AD717" s="343">
        <f t="shared" si="1774"/>
        <v>-5.6709958765641175E-16</v>
      </c>
      <c r="AE717" s="343">
        <f t="shared" si="1775"/>
        <v>-8.6572426559296201E-16</v>
      </c>
      <c r="AF717" s="343">
        <f t="shared" si="1776"/>
        <v>1.6655189077157628E-15</v>
      </c>
      <c r="AG717" s="343">
        <f t="shared" si="1777"/>
        <v>-1.2474637538119385E-15</v>
      </c>
      <c r="AH717" s="343">
        <f t="shared" si="1778"/>
        <v>-8.2753652404029201E-17</v>
      </c>
      <c r="AI717" s="343">
        <f t="shared" si="1779"/>
        <v>1.3524604764622036E-15</v>
      </c>
      <c r="AJ717" s="343">
        <f t="shared" si="1780"/>
        <v>-1.6332300343247342E-15</v>
      </c>
      <c r="AK717" s="343">
        <f t="shared" si="1781"/>
        <v>7.1975985407775052E-16</v>
      </c>
      <c r="AL717" s="343">
        <f t="shared" si="1782"/>
        <v>7.2000839904968365E-16</v>
      </c>
      <c r="AM717" s="343">
        <f t="shared" si="1783"/>
        <v>-1.6332968398748209E-15</v>
      </c>
      <c r="AN717" s="343">
        <f t="shared" si="1784"/>
        <v>1.3522966934749028E-15</v>
      </c>
      <c r="AO717" s="343">
        <f t="shared" si="1785"/>
        <v>-8.2479041199540597E-17</v>
      </c>
      <c r="AP717" s="343">
        <f t="shared" si="1786"/>
        <v>-1.2476483938324129E-15</v>
      </c>
      <c r="AQ717" s="343">
        <f t="shared" si="1787"/>
        <v>1.6654785652892162E-15</v>
      </c>
      <c r="AR717" s="343">
        <f t="shared" si="1788"/>
        <v>-8.6548843964356136E-16</v>
      </c>
      <c r="AS717" s="343">
        <f t="shared" si="1789"/>
        <v>-5.673584580269292E-16</v>
      </c>
      <c r="AT717" s="343">
        <f t="shared" si="1790"/>
        <v>1.5853452306150087E-15</v>
      </c>
      <c r="AU717" s="343">
        <f t="shared" si="1791"/>
        <v>-1.4441062767391273E-15</v>
      </c>
      <c r="AV717" s="343">
        <f t="shared" si="1792"/>
        <v>2.4691741654872866E-16</v>
      </c>
      <c r="AW717" s="343">
        <f t="shared" si="1793"/>
        <v>1.1308207751360272E-15</v>
      </c>
      <c r="AX717" s="343">
        <f t="shared" si="1794"/>
        <v>-1.6816876272267685E-15</v>
      </c>
      <c r="AY717" s="343">
        <f t="shared" si="1795"/>
        <v>1.0028818984114975E-15</v>
      </c>
      <c r="AZ717" s="343">
        <f t="shared" si="1796"/>
        <v>4.0924454490369378E-16</v>
      </c>
      <c r="BA717" s="343">
        <f t="shared" si="1797"/>
        <v>-1.522125880146516E-15</v>
      </c>
      <c r="BB717" s="343">
        <f t="shared" si="1798"/>
        <v>1.5220083271295623E-15</v>
      </c>
      <c r="BC717" s="343">
        <f t="shared" si="1799"/>
        <v>-4.0897784219776252E-16</v>
      </c>
      <c r="BD717" s="343">
        <f t="shared" si="1800"/>
        <v>-1.0031027342055656E-15</v>
      </c>
      <c r="BE717" s="343">
        <f t="shared" si="1801"/>
        <v>1.6817011180101582E-15</v>
      </c>
      <c r="BF717" s="343">
        <f t="shared" si="1802"/>
        <v>-1.1306170562667185E-15</v>
      </c>
      <c r="BG717" s="343">
        <f t="shared" si="1803"/>
        <v>-2.4718938309721089E-16</v>
      </c>
      <c r="BH717" s="343">
        <f t="shared" si="1804"/>
        <v>1.4442476253735672E-15</v>
      </c>
      <c r="BI717" s="343">
        <f t="shared" si="1805"/>
        <v>-1.5852526053153469E-15</v>
      </c>
      <c r="BJ717" s="343">
        <f t="shared" si="1806"/>
        <v>5.6709958765640159E-16</v>
      </c>
      <c r="BK717" s="343">
        <f t="shared" si="1807"/>
        <v>8.6572426559295067E-16</v>
      </c>
      <c r="BL717" s="343">
        <f t="shared" si="1808"/>
        <v>-1.6655189077157662E-15</v>
      </c>
      <c r="BM717" s="343">
        <f t="shared" si="1809"/>
        <v>1.2474637538119391E-15</v>
      </c>
      <c r="BN717" s="343">
        <f t="shared" si="1810"/>
        <v>8.2753652404063812E-17</v>
      </c>
      <c r="BO717" s="343">
        <f t="shared" si="1811"/>
        <v>-1.3524604764622099E-15</v>
      </c>
      <c r="BP717" s="343">
        <f t="shared" si="1812"/>
        <v>1.6332300343247373E-15</v>
      </c>
      <c r="BQ717" s="343">
        <f t="shared" si="1813"/>
        <v>-7.1975985407771936E-16</v>
      </c>
      <c r="BR717" s="343">
        <f t="shared" si="1814"/>
        <v>-7.2000839904969342E-16</v>
      </c>
    </row>
    <row r="718" spans="2:70">
      <c r="B718" s="340">
        <v>24</v>
      </c>
      <c r="C718" s="340">
        <f t="shared" si="1815"/>
        <v>7.5000000000000023E-3</v>
      </c>
      <c r="D718" s="341">
        <f t="shared" si="1751"/>
        <v>58.096659921955371</v>
      </c>
      <c r="E718" s="342" t="str">
        <f>AD694</f>
        <v>-0.00334007804462697</v>
      </c>
      <c r="F718" s="291">
        <v>24</v>
      </c>
      <c r="G718" s="343">
        <f t="shared" si="1816"/>
        <v>-6.8882450851301346E-16</v>
      </c>
      <c r="H718" s="343">
        <f t="shared" si="1752"/>
        <v>6.7396768906391032E-17</v>
      </c>
      <c r="I718" s="343">
        <f t="shared" si="1753"/>
        <v>5.9351108386546987E-16</v>
      </c>
      <c r="J718" s="343">
        <f t="shared" si="1754"/>
        <v>-9.0674819312769398E-16</v>
      </c>
      <c r="K718" s="343">
        <f t="shared" si="1755"/>
        <v>6.8882450851301267E-16</v>
      </c>
      <c r="L718" s="343">
        <f t="shared" si="1756"/>
        <v>-6.7396768906390699E-17</v>
      </c>
      <c r="M718" s="343">
        <f t="shared" si="1757"/>
        <v>-5.9351108386546957E-16</v>
      </c>
      <c r="N718" s="343">
        <f t="shared" si="1758"/>
        <v>9.0674819312769398E-16</v>
      </c>
      <c r="O718" s="343">
        <f t="shared" si="1759"/>
        <v>-6.8882450851301257E-16</v>
      </c>
      <c r="P718" s="343">
        <f t="shared" si="1760"/>
        <v>6.7396768906388764E-17</v>
      </c>
      <c r="Q718" s="343">
        <f t="shared" si="1761"/>
        <v>5.9351108386546977E-16</v>
      </c>
      <c r="R718" s="343">
        <f t="shared" si="1762"/>
        <v>-9.0674819312769398E-16</v>
      </c>
      <c r="S718" s="343">
        <f t="shared" si="1763"/>
        <v>6.8882450851301228E-16</v>
      </c>
      <c r="T718" s="343">
        <f t="shared" si="1764"/>
        <v>-6.7396768906391648E-17</v>
      </c>
      <c r="U718" s="343">
        <f t="shared" si="1765"/>
        <v>-5.9351108386547016E-16</v>
      </c>
      <c r="V718" s="343">
        <f t="shared" si="1766"/>
        <v>9.0674819312769418E-16</v>
      </c>
      <c r="W718" s="343">
        <f t="shared" si="1767"/>
        <v>-6.8882450851301208E-16</v>
      </c>
      <c r="X718" s="343">
        <f t="shared" si="1768"/>
        <v>6.7396768906388098E-17</v>
      </c>
      <c r="Y718" s="343">
        <f t="shared" si="1769"/>
        <v>5.9351108386547282E-16</v>
      </c>
      <c r="Z718" s="343">
        <f t="shared" si="1770"/>
        <v>-9.0674819312769438E-16</v>
      </c>
      <c r="AA718" s="343">
        <f t="shared" si="1771"/>
        <v>6.8882450851301385E-16</v>
      </c>
      <c r="AB718" s="343">
        <f t="shared" si="1772"/>
        <v>-6.7396768906390982E-17</v>
      </c>
      <c r="AC718" s="343">
        <f t="shared" si="1773"/>
        <v>-5.9351108386547056E-16</v>
      </c>
      <c r="AD718" s="343">
        <f t="shared" si="1774"/>
        <v>9.0674819312769418E-16</v>
      </c>
      <c r="AE718" s="343">
        <f t="shared" si="1775"/>
        <v>-6.8882450851301159E-16</v>
      </c>
      <c r="AF718" s="343">
        <f t="shared" si="1776"/>
        <v>6.7396768906387433E-17</v>
      </c>
      <c r="AG718" s="343">
        <f t="shared" si="1777"/>
        <v>5.9351108386547332E-16</v>
      </c>
      <c r="AH718" s="343">
        <f t="shared" si="1778"/>
        <v>-9.0674819312769398E-16</v>
      </c>
      <c r="AI718" s="343">
        <f t="shared" si="1779"/>
        <v>6.8882450851300922E-16</v>
      </c>
      <c r="AJ718" s="343">
        <f t="shared" si="1780"/>
        <v>-6.7396768906390317E-17</v>
      </c>
      <c r="AK718" s="343">
        <f t="shared" si="1781"/>
        <v>-5.9351108386547598E-16</v>
      </c>
      <c r="AL718" s="343">
        <f t="shared" si="1782"/>
        <v>9.0674819312769418E-16</v>
      </c>
      <c r="AM718" s="343">
        <f t="shared" si="1783"/>
        <v>-6.8882450851301543E-16</v>
      </c>
      <c r="AN718" s="343">
        <f t="shared" si="1784"/>
        <v>6.7396768906386755E-17</v>
      </c>
      <c r="AO718" s="343">
        <f t="shared" si="1785"/>
        <v>5.9351108386546898E-16</v>
      </c>
      <c r="AP718" s="343">
        <f t="shared" si="1786"/>
        <v>-9.0674819312769438E-16</v>
      </c>
      <c r="AQ718" s="343">
        <f t="shared" si="1787"/>
        <v>6.8882450851301307E-16</v>
      </c>
      <c r="AR718" s="343">
        <f t="shared" si="1788"/>
        <v>-6.7396768906383205E-17</v>
      </c>
      <c r="AS718" s="343">
        <f t="shared" si="1789"/>
        <v>-5.9351108386547174E-16</v>
      </c>
      <c r="AT718" s="343">
        <f t="shared" si="1790"/>
        <v>9.0674819312769477E-16</v>
      </c>
      <c r="AU718" s="343">
        <f t="shared" si="1791"/>
        <v>-6.888245085130108E-16</v>
      </c>
      <c r="AV718" s="343">
        <f t="shared" si="1792"/>
        <v>6.7396768906392535E-17</v>
      </c>
      <c r="AW718" s="343">
        <f t="shared" si="1793"/>
        <v>5.935110838654743E-16</v>
      </c>
      <c r="AX718" s="343">
        <f t="shared" si="1794"/>
        <v>-9.0674819312769398E-16</v>
      </c>
      <c r="AY718" s="343">
        <f t="shared" si="1795"/>
        <v>6.8882450851300843E-16</v>
      </c>
      <c r="AZ718" s="343">
        <f t="shared" si="1796"/>
        <v>-6.7396768906388986E-17</v>
      </c>
      <c r="BA718" s="343">
        <f t="shared" si="1797"/>
        <v>-5.9351108386547706E-16</v>
      </c>
      <c r="BB718" s="343">
        <f t="shared" si="1798"/>
        <v>9.0674819312769438E-16</v>
      </c>
      <c r="BC718" s="343">
        <f t="shared" si="1799"/>
        <v>-6.8882450851301445E-16</v>
      </c>
      <c r="BD718" s="343">
        <f t="shared" si="1800"/>
        <v>6.7396768906385423E-17</v>
      </c>
      <c r="BE718" s="343">
        <f t="shared" si="1801"/>
        <v>5.9351108386546987E-16</v>
      </c>
      <c r="BF718" s="343">
        <f t="shared" si="1802"/>
        <v>-9.0674819312769457E-16</v>
      </c>
      <c r="BG718" s="343">
        <f t="shared" si="1803"/>
        <v>6.8882450851301228E-16</v>
      </c>
      <c r="BH718" s="343">
        <f t="shared" si="1804"/>
        <v>-6.7396768906381873E-17</v>
      </c>
      <c r="BI718" s="343">
        <f t="shared" si="1805"/>
        <v>-5.9351108386548249E-16</v>
      </c>
      <c r="BJ718" s="343">
        <f t="shared" si="1806"/>
        <v>9.0674819312769378E-16</v>
      </c>
      <c r="BK718" s="343">
        <f t="shared" si="1807"/>
        <v>-6.8882450851300991E-16</v>
      </c>
      <c r="BL718" s="343">
        <f t="shared" si="1808"/>
        <v>6.7396768906378324E-17</v>
      </c>
      <c r="BM718" s="343">
        <f t="shared" si="1809"/>
        <v>5.9351108386546553E-16</v>
      </c>
      <c r="BN718" s="343">
        <f t="shared" si="1810"/>
        <v>-9.0674819312769418E-16</v>
      </c>
      <c r="BO718" s="343">
        <f t="shared" si="1811"/>
        <v>6.8882450851300764E-16</v>
      </c>
      <c r="BP718" s="343">
        <f t="shared" si="1812"/>
        <v>-6.7396768906374761E-17</v>
      </c>
      <c r="BQ718" s="343">
        <f t="shared" si="1813"/>
        <v>-5.9351108386546829E-16</v>
      </c>
      <c r="BR718" s="343">
        <f t="shared" si="1814"/>
        <v>9.0674819312769438E-16</v>
      </c>
    </row>
    <row r="719" spans="2:70">
      <c r="B719" s="340">
        <v>25</v>
      </c>
      <c r="C719" s="340">
        <f t="shared" si="1815"/>
        <v>7.8125000000000017E-3</v>
      </c>
      <c r="D719" s="341">
        <f t="shared" si="1751"/>
        <v>58.09528963593737</v>
      </c>
      <c r="E719" s="342" t="str">
        <f>AE694</f>
        <v>-0.00471036406263277</v>
      </c>
      <c r="F719" s="291">
        <v>25</v>
      </c>
      <c r="G719" s="343">
        <f t="shared" si="1816"/>
        <v>-1.8233243007779638E-16</v>
      </c>
      <c r="H719" s="343">
        <f t="shared" si="1752"/>
        <v>1.1674340107731004E-16</v>
      </c>
      <c r="I719" s="343">
        <f t="shared" si="1753"/>
        <v>1.8446912900379226E-18</v>
      </c>
      <c r="J719" s="343">
        <f t="shared" si="1754"/>
        <v>-1.1959533237816296E-16</v>
      </c>
      <c r="K719" s="343">
        <f t="shared" si="1755"/>
        <v>1.8305219291338405E-16</v>
      </c>
      <c r="L719" s="343">
        <f t="shared" si="1756"/>
        <v>-1.6340718488787337E-16</v>
      </c>
      <c r="M719" s="343">
        <f t="shared" si="1757"/>
        <v>6.9578731232423447E-17</v>
      </c>
      <c r="N719" s="343">
        <f t="shared" si="1758"/>
        <v>5.5837011739114451E-17</v>
      </c>
      <c r="O719" s="343">
        <f t="shared" si="1759"/>
        <v>-1.5590391875016999E-16</v>
      </c>
      <c r="P719" s="343">
        <f t="shared" si="1760"/>
        <v>1.851937060890778E-16</v>
      </c>
      <c r="Q719" s="343">
        <f t="shared" si="1761"/>
        <v>-1.3040942265751705E-16</v>
      </c>
      <c r="R719" s="343">
        <f t="shared" si="1762"/>
        <v>1.6421987773442045E-17</v>
      </c>
      <c r="S719" s="343">
        <f t="shared" si="1763"/>
        <v>1.0502068622978502E-16</v>
      </c>
      <c r="T719" s="343">
        <f t="shared" si="1764"/>
        <v>-1.7878616432334607E-16</v>
      </c>
      <c r="U719" s="343">
        <f t="shared" si="1765"/>
        <v>1.7138646164736404E-16</v>
      </c>
      <c r="V719" s="343">
        <f t="shared" si="1766"/>
        <v>-8.6180888513182442E-17</v>
      </c>
      <c r="W719" s="343">
        <f t="shared" si="1767"/>
        <v>-3.8149006245806472E-17</v>
      </c>
      <c r="X719" s="343">
        <f t="shared" si="1768"/>
        <v>1.4516004974000088E-16</v>
      </c>
      <c r="Y719" s="343">
        <f t="shared" si="1769"/>
        <v>-1.8627146547354369E-16</v>
      </c>
      <c r="Z719" s="343">
        <f t="shared" si="1770"/>
        <v>1.4281953020849047E-16</v>
      </c>
      <c r="AA719" s="343">
        <f t="shared" si="1771"/>
        <v>-3.453051411749207E-17</v>
      </c>
      <c r="AB719" s="343">
        <f t="shared" si="1772"/>
        <v>-8.9434633462867681E-17</v>
      </c>
      <c r="AC719" s="343">
        <f t="shared" si="1773"/>
        <v>1.7279832723641539E-16</v>
      </c>
      <c r="AD719" s="343">
        <f t="shared" si="1774"/>
        <v>-1.7771519309182052E-16</v>
      </c>
      <c r="AE719" s="343">
        <f t="shared" si="1775"/>
        <v>1.0195307672629365E-16</v>
      </c>
      <c r="AF719" s="343">
        <f t="shared" si="1776"/>
        <v>2.0093604967983909E-17</v>
      </c>
      <c r="AG719" s="343">
        <f t="shared" si="1777"/>
        <v>-1.3301821009827969E-16</v>
      </c>
      <c r="AH719" s="343">
        <f t="shared" si="1778"/>
        <v>1.855553288191584E-16</v>
      </c>
      <c r="AI719" s="343">
        <f t="shared" si="1779"/>
        <v>-1.5385420761045809E-16</v>
      </c>
      <c r="AJ719" s="343">
        <f t="shared" si="1780"/>
        <v>5.2306492734291544E-17</v>
      </c>
      <c r="AK719" s="343">
        <f t="shared" si="1781"/>
        <v>7.2987276285759115E-17</v>
      </c>
      <c r="AL719" s="343">
        <f t="shared" si="1782"/>
        <v>-1.6514634779702376E-16</v>
      </c>
      <c r="AM719" s="343">
        <f t="shared" si="1783"/>
        <v>1.8233243007779648E-16</v>
      </c>
      <c r="AN719" s="343">
        <f t="shared" si="1784"/>
        <v>-1.1674340107731076E-16</v>
      </c>
      <c r="AO719" s="343">
        <f t="shared" si="1785"/>
        <v>-1.8446912900365174E-18</v>
      </c>
      <c r="AP719" s="343">
        <f t="shared" si="1786"/>
        <v>1.1959533237816363E-16</v>
      </c>
      <c r="AQ719" s="343">
        <f t="shared" si="1787"/>
        <v>-1.8305219291338415E-16</v>
      </c>
      <c r="AR719" s="343">
        <f t="shared" si="1788"/>
        <v>1.6340718488787342E-16</v>
      </c>
      <c r="AS719" s="343">
        <f t="shared" si="1789"/>
        <v>-6.9578731232423533E-17</v>
      </c>
      <c r="AT719" s="343">
        <f t="shared" si="1790"/>
        <v>-5.5837011739113736E-17</v>
      </c>
      <c r="AU719" s="343">
        <f t="shared" si="1791"/>
        <v>1.5590391875016922E-16</v>
      </c>
      <c r="AV719" s="343">
        <f t="shared" si="1792"/>
        <v>-1.8519370608907768E-16</v>
      </c>
      <c r="AW719" s="343">
        <f t="shared" si="1793"/>
        <v>1.3040942265751663E-16</v>
      </c>
      <c r="AX719" s="343">
        <f t="shared" si="1794"/>
        <v>-1.6421987773442119E-17</v>
      </c>
      <c r="AY719" s="343">
        <f t="shared" si="1795"/>
        <v>-1.0502068622978495E-16</v>
      </c>
      <c r="AZ719" s="343">
        <f t="shared" si="1796"/>
        <v>1.7878616432334605E-16</v>
      </c>
      <c r="BA719" s="343">
        <f t="shared" si="1797"/>
        <v>-1.7138646164736458E-16</v>
      </c>
      <c r="BB719" s="343">
        <f t="shared" si="1798"/>
        <v>8.6180888513181358E-17</v>
      </c>
      <c r="BC719" s="343">
        <f t="shared" si="1799"/>
        <v>3.8149006245807693E-17</v>
      </c>
      <c r="BD719" s="343">
        <f t="shared" si="1800"/>
        <v>-1.4516004974000083E-16</v>
      </c>
      <c r="BE719" s="343">
        <f t="shared" si="1801"/>
        <v>1.8627146547354371E-16</v>
      </c>
      <c r="BF719" s="343">
        <f t="shared" si="1802"/>
        <v>-1.4281953020849052E-16</v>
      </c>
      <c r="BG719" s="343">
        <f t="shared" si="1803"/>
        <v>3.4530514117493469E-17</v>
      </c>
      <c r="BH719" s="343">
        <f t="shared" si="1804"/>
        <v>8.9434633462866424E-17</v>
      </c>
      <c r="BI719" s="343">
        <f t="shared" si="1805"/>
        <v>-1.7279832723641487E-16</v>
      </c>
      <c r="BJ719" s="343">
        <f t="shared" si="1806"/>
        <v>1.7771519309182133E-16</v>
      </c>
      <c r="BK719" s="343">
        <f t="shared" si="1807"/>
        <v>-1.0195307672629595E-16</v>
      </c>
      <c r="BL719" s="343">
        <f t="shared" si="1808"/>
        <v>-2.0093604967986448E-17</v>
      </c>
      <c r="BM719" s="343">
        <f t="shared" si="1809"/>
        <v>1.3301821009828146E-16</v>
      </c>
      <c r="BN719" s="343">
        <f t="shared" si="1810"/>
        <v>-1.8555532881915863E-16</v>
      </c>
      <c r="BO719" s="343">
        <f t="shared" si="1811"/>
        <v>1.5385420761045814E-16</v>
      </c>
      <c r="BP719" s="343">
        <f t="shared" si="1812"/>
        <v>-5.230649273429163E-17</v>
      </c>
      <c r="BQ719" s="343">
        <f t="shared" si="1813"/>
        <v>-7.2987276285759041E-17</v>
      </c>
      <c r="BR719" s="343">
        <f t="shared" si="1814"/>
        <v>1.6514634779702373E-16</v>
      </c>
    </row>
    <row r="720" spans="2:70">
      <c r="B720" s="340">
        <v>26</v>
      </c>
      <c r="C720" s="340">
        <f t="shared" si="1815"/>
        <v>8.125000000000002E-3</v>
      </c>
      <c r="D720" s="341">
        <f t="shared" si="1751"/>
        <v>58.093964713300238</v>
      </c>
      <c r="E720" s="342" t="str">
        <f>AF694</f>
        <v>-0.00603528669976576</v>
      </c>
      <c r="F720" s="291">
        <v>26</v>
      </c>
      <c r="G720" s="343">
        <f t="shared" si="1816"/>
        <v>-1.8733905837105866E-16</v>
      </c>
      <c r="H720" s="343">
        <f t="shared" si="1752"/>
        <v>7.4358228157372409E-16</v>
      </c>
      <c r="I720" s="343">
        <f t="shared" si="1753"/>
        <v>-1.0491930843792343E-15</v>
      </c>
      <c r="J720" s="343">
        <f t="shared" si="1754"/>
        <v>1.001162052624903E-15</v>
      </c>
      <c r="K720" s="343">
        <f t="shared" si="1755"/>
        <v>-6.1567856311686304E-16</v>
      </c>
      <c r="L720" s="343">
        <f t="shared" si="1756"/>
        <v>2.2673979730629446E-17</v>
      </c>
      <c r="M720" s="343">
        <f t="shared" si="1757"/>
        <v>5.7797311284489692E-16</v>
      </c>
      <c r="N720" s="343">
        <f t="shared" si="1758"/>
        <v>-9.838081398475156E-16</v>
      </c>
      <c r="O720" s="343">
        <f t="shared" si="1759"/>
        <v>1.0580400323933053E-15</v>
      </c>
      <c r="P720" s="343">
        <f t="shared" si="1760"/>
        <v>-7.756481312217529E-16</v>
      </c>
      <c r="Q720" s="343">
        <f t="shared" si="1761"/>
        <v>2.3181566950698568E-16</v>
      </c>
      <c r="R720" s="343">
        <f t="shared" si="1762"/>
        <v>3.9015276152049926E-16</v>
      </c>
      <c r="S720" s="343">
        <f t="shared" si="1763"/>
        <v>-8.8061600022741877E-16</v>
      </c>
      <c r="T720" s="343">
        <f t="shared" si="1764"/>
        <v>1.0742581270725188E-15</v>
      </c>
      <c r="U720" s="343">
        <f t="shared" si="1765"/>
        <v>-9.0580997663227492E-16</v>
      </c>
      <c r="V720" s="343">
        <f t="shared" si="1766"/>
        <v>4.3204881310790993E-16</v>
      </c>
      <c r="W720" s="343">
        <f t="shared" si="1767"/>
        <v>1.8733905837105841E-16</v>
      </c>
      <c r="X720" s="343">
        <f t="shared" si="1768"/>
        <v>-7.4358228157372537E-16</v>
      </c>
      <c r="Y720" s="343">
        <f t="shared" si="1769"/>
        <v>1.0491930843792334E-15</v>
      </c>
      <c r="Z720" s="343">
        <f t="shared" si="1770"/>
        <v>-1.0011620526249038E-15</v>
      </c>
      <c r="AA720" s="343">
        <f t="shared" si="1771"/>
        <v>6.1567856311686324E-16</v>
      </c>
      <c r="AB720" s="343">
        <f t="shared" si="1772"/>
        <v>-2.2673979730635412E-17</v>
      </c>
      <c r="AC720" s="343">
        <f t="shared" si="1773"/>
        <v>-5.7797311284489515E-16</v>
      </c>
      <c r="AD720" s="343">
        <f t="shared" si="1774"/>
        <v>9.8380813984751481E-16</v>
      </c>
      <c r="AE720" s="343">
        <f t="shared" si="1775"/>
        <v>-1.0580400323933055E-15</v>
      </c>
      <c r="AF720" s="343">
        <f t="shared" si="1776"/>
        <v>7.7564813122175171E-16</v>
      </c>
      <c r="AG720" s="343">
        <f t="shared" si="1777"/>
        <v>-2.318156695069803E-16</v>
      </c>
      <c r="AH720" s="343">
        <f t="shared" si="1778"/>
        <v>-3.9015276152049018E-16</v>
      </c>
      <c r="AI720" s="343">
        <f t="shared" si="1779"/>
        <v>8.8061600022741334E-16</v>
      </c>
      <c r="AJ720" s="343">
        <f t="shared" si="1780"/>
        <v>-1.0742581270725188E-15</v>
      </c>
      <c r="AK720" s="343">
        <f t="shared" si="1781"/>
        <v>9.058099766322761E-16</v>
      </c>
      <c r="AL720" s="343">
        <f t="shared" si="1782"/>
        <v>-4.3204881310791185E-16</v>
      </c>
      <c r="AM720" s="343">
        <f t="shared" si="1783"/>
        <v>-1.8733905837105639E-16</v>
      </c>
      <c r="AN720" s="343">
        <f t="shared" si="1784"/>
        <v>7.4358228157372369E-16</v>
      </c>
      <c r="AO720" s="343">
        <f t="shared" si="1785"/>
        <v>-1.0491930843792345E-15</v>
      </c>
      <c r="AP720" s="343">
        <f t="shared" si="1786"/>
        <v>1.0011620526249018E-15</v>
      </c>
      <c r="AQ720" s="343">
        <f t="shared" si="1787"/>
        <v>-6.1567856311687122E-16</v>
      </c>
      <c r="AR720" s="343">
        <f t="shared" si="1788"/>
        <v>2.2673979730637483E-17</v>
      </c>
      <c r="AS720" s="343">
        <f t="shared" si="1789"/>
        <v>5.7797311284489337E-16</v>
      </c>
      <c r="AT720" s="343">
        <f t="shared" si="1790"/>
        <v>-9.8380813984751382E-16</v>
      </c>
      <c r="AU720" s="343">
        <f t="shared" si="1791"/>
        <v>1.0580400323933059E-15</v>
      </c>
      <c r="AV720" s="343">
        <f t="shared" si="1792"/>
        <v>-7.7564813122175319E-16</v>
      </c>
      <c r="AW720" s="343">
        <f t="shared" si="1793"/>
        <v>2.3181566950698233E-16</v>
      </c>
      <c r="AX720" s="343">
        <f t="shared" si="1794"/>
        <v>3.9015276152048821E-16</v>
      </c>
      <c r="AY720" s="343">
        <f t="shared" si="1795"/>
        <v>-8.8061600022741206E-16</v>
      </c>
      <c r="AZ720" s="343">
        <f t="shared" si="1796"/>
        <v>1.0742581270725188E-15</v>
      </c>
      <c r="BA720" s="343">
        <f t="shared" si="1797"/>
        <v>-9.0580997663227729E-16</v>
      </c>
      <c r="BB720" s="343">
        <f t="shared" si="1798"/>
        <v>4.3204881310791377E-16</v>
      </c>
      <c r="BC720" s="343">
        <f t="shared" si="1799"/>
        <v>1.8733905837105432E-16</v>
      </c>
      <c r="BD720" s="343">
        <f t="shared" si="1800"/>
        <v>-7.4358228157372212E-16</v>
      </c>
      <c r="BE720" s="343">
        <f t="shared" si="1801"/>
        <v>1.0491930843792308E-15</v>
      </c>
      <c r="BF720" s="343">
        <f t="shared" si="1802"/>
        <v>-1.0011620526249026E-15</v>
      </c>
      <c r="BG720" s="343">
        <f t="shared" si="1803"/>
        <v>6.156785631168729E-16</v>
      </c>
      <c r="BH720" s="343">
        <f t="shared" si="1804"/>
        <v>-2.2673979730624368E-17</v>
      </c>
      <c r="BI720" s="343">
        <f t="shared" si="1805"/>
        <v>-5.779731128448916E-16</v>
      </c>
      <c r="BJ720" s="343">
        <f t="shared" si="1806"/>
        <v>9.8380813984750692E-16</v>
      </c>
      <c r="BK720" s="343">
        <f t="shared" si="1807"/>
        <v>-1.0580400323933063E-15</v>
      </c>
      <c r="BL720" s="343">
        <f t="shared" si="1808"/>
        <v>7.7564813122176522E-16</v>
      </c>
      <c r="BM720" s="343">
        <f t="shared" si="1809"/>
        <v>-2.318156695069844E-16</v>
      </c>
      <c r="BN720" s="343">
        <f t="shared" si="1810"/>
        <v>-3.9015276152048619E-16</v>
      </c>
      <c r="BO720" s="343">
        <f t="shared" si="1811"/>
        <v>8.8061600022741966E-16</v>
      </c>
      <c r="BP720" s="343">
        <f t="shared" si="1812"/>
        <v>-1.0742581270725188E-15</v>
      </c>
      <c r="BQ720" s="343">
        <f t="shared" si="1813"/>
        <v>9.0580997663227038E-16</v>
      </c>
      <c r="BR720" s="343">
        <f t="shared" si="1814"/>
        <v>-4.3204881310791569E-16</v>
      </c>
    </row>
    <row r="721" spans="2:70">
      <c r="B721" s="340">
        <v>27</v>
      </c>
      <c r="C721" s="340">
        <f t="shared" si="1815"/>
        <v>8.4375000000000023E-3</v>
      </c>
      <c r="D721" s="341">
        <f t="shared" si="1751"/>
        <v>58.092697913773243</v>
      </c>
      <c r="E721" s="342" t="str">
        <f>AG694</f>
        <v>-0.00730208622675803</v>
      </c>
      <c r="F721" s="291">
        <v>27</v>
      </c>
      <c r="G721" s="343">
        <f t="shared" si="1816"/>
        <v>2.5996700705500574E-16</v>
      </c>
      <c r="H721" s="343">
        <f t="shared" si="1752"/>
        <v>-5.0335917261339107E-16</v>
      </c>
      <c r="I721" s="343">
        <f t="shared" si="1753"/>
        <v>6.278793088100816E-16</v>
      </c>
      <c r="J721" s="343">
        <f t="shared" si="1754"/>
        <v>-6.0412105515452577E-16</v>
      </c>
      <c r="K721" s="343">
        <f t="shared" si="1755"/>
        <v>4.3769510075260159E-16</v>
      </c>
      <c r="L721" s="343">
        <f t="shared" si="1756"/>
        <v>-1.6790417815510418E-16</v>
      </c>
      <c r="M721" s="343">
        <f t="shared" si="1757"/>
        <v>-1.4153857057676082E-16</v>
      </c>
      <c r="N721" s="343">
        <f t="shared" si="1758"/>
        <v>4.1755592838933385E-16</v>
      </c>
      <c r="O721" s="343">
        <f t="shared" si="1759"/>
        <v>-5.949643340257847E-16</v>
      </c>
      <c r="P721" s="343">
        <f t="shared" si="1760"/>
        <v>6.3186746702306092E-16</v>
      </c>
      <c r="Q721" s="343">
        <f t="shared" si="1761"/>
        <v>-5.19550376809355E-16</v>
      </c>
      <c r="R721" s="343">
        <f t="shared" si="1762"/>
        <v>2.8453758339368132E-16</v>
      </c>
      <c r="S721" s="343">
        <f t="shared" si="1763"/>
        <v>1.7670886206992671E-17</v>
      </c>
      <c r="T721" s="343">
        <f t="shared" si="1764"/>
        <v>-3.1570624400533908E-16</v>
      </c>
      <c r="U721" s="343">
        <f t="shared" si="1765"/>
        <v>5.391852135447211E-16</v>
      </c>
      <c r="V721" s="343">
        <f t="shared" si="1766"/>
        <v>-6.3533156648925819E-16</v>
      </c>
      <c r="W721" s="343">
        <f t="shared" si="1767"/>
        <v>5.8143962325253495E-16</v>
      </c>
      <c r="X721" s="343">
        <f t="shared" si="1768"/>
        <v>-3.9023636887295632E-16</v>
      </c>
      <c r="Y721" s="343">
        <f t="shared" si="1769"/>
        <v>1.0687588040975861E-16</v>
      </c>
      <c r="Z721" s="343">
        <f t="shared" si="1770"/>
        <v>2.0172414571431677E-16</v>
      </c>
      <c r="AA721" s="343">
        <f t="shared" si="1771"/>
        <v>-4.6268550768568312E-16</v>
      </c>
      <c r="AB721" s="343">
        <f t="shared" si="1772"/>
        <v>6.1438023015332132E-16</v>
      </c>
      <c r="AC721" s="343">
        <f t="shared" si="1773"/>
        <v>-6.2098447104921584E-16</v>
      </c>
      <c r="AD721" s="343">
        <f t="shared" si="1774"/>
        <v>4.8093858954351729E-16</v>
      </c>
      <c r="AE721" s="343">
        <f t="shared" si="1775"/>
        <v>-2.2731546687904729E-16</v>
      </c>
      <c r="AF721" s="343">
        <f t="shared" si="1776"/>
        <v>-7.9989901631697387E-17</v>
      </c>
      <c r="AG721" s="343">
        <f t="shared" si="1777"/>
        <v>3.6840505724330965E-16</v>
      </c>
      <c r="AH721" s="343">
        <f t="shared" si="1778"/>
        <v>-5.6981860612099611E-16</v>
      </c>
      <c r="AI721" s="343">
        <f t="shared" si="1779"/>
        <v>6.3666523387558007E-16</v>
      </c>
      <c r="AJ721" s="343">
        <f t="shared" si="1780"/>
        <v>-5.5315860993139016E-16</v>
      </c>
      <c r="AK721" s="343">
        <f t="shared" si="1781"/>
        <v>3.3901944743616487E-16</v>
      </c>
      <c r="AL721" s="343">
        <f t="shared" si="1782"/>
        <v>-4.4818309511770044E-17</v>
      </c>
      <c r="AM721" s="343">
        <f t="shared" si="1783"/>
        <v>-2.5996700705501279E-16</v>
      </c>
      <c r="AN721" s="343">
        <f t="shared" si="1784"/>
        <v>5.0335917261339245E-16</v>
      </c>
      <c r="AO721" s="343">
        <f t="shared" si="1785"/>
        <v>-6.2787930881008259E-16</v>
      </c>
      <c r="AP721" s="343">
        <f t="shared" si="1786"/>
        <v>6.0412105515452587E-16</v>
      </c>
      <c r="AQ721" s="343">
        <f t="shared" si="1787"/>
        <v>-4.3769510075259918E-16</v>
      </c>
      <c r="AR721" s="343">
        <f t="shared" si="1788"/>
        <v>1.6790417815509777E-16</v>
      </c>
      <c r="AS721" s="343">
        <f t="shared" si="1789"/>
        <v>1.4153857057676068E-16</v>
      </c>
      <c r="AT721" s="343">
        <f t="shared" si="1790"/>
        <v>-4.175559283893371E-16</v>
      </c>
      <c r="AU721" s="343">
        <f t="shared" si="1791"/>
        <v>5.9496433402578786E-16</v>
      </c>
      <c r="AV721" s="343">
        <f t="shared" si="1792"/>
        <v>-6.3186746702306072E-16</v>
      </c>
      <c r="AW721" s="343">
        <f t="shared" si="1793"/>
        <v>5.1955037680935244E-16</v>
      </c>
      <c r="AX721" s="343">
        <f t="shared" si="1794"/>
        <v>-2.8453758339367338E-16</v>
      </c>
      <c r="AY721" s="343">
        <f t="shared" si="1795"/>
        <v>-1.7670886206997041E-17</v>
      </c>
      <c r="AZ721" s="343">
        <f t="shared" si="1796"/>
        <v>3.1570624400534288E-16</v>
      </c>
      <c r="BA721" s="343">
        <f t="shared" si="1797"/>
        <v>-5.39185213544721E-16</v>
      </c>
      <c r="BB721" s="343">
        <f t="shared" si="1798"/>
        <v>6.3533156648925848E-16</v>
      </c>
      <c r="BC721" s="343">
        <f t="shared" si="1799"/>
        <v>-5.814396232525314E-16</v>
      </c>
      <c r="BD721" s="343">
        <f t="shared" si="1800"/>
        <v>3.9023636887294572E-16</v>
      </c>
      <c r="BE721" s="343">
        <f t="shared" si="1801"/>
        <v>-1.0687588040976322E-16</v>
      </c>
      <c r="BF721" s="343">
        <f t="shared" si="1802"/>
        <v>-2.0172414571431665E-16</v>
      </c>
      <c r="BG721" s="343">
        <f t="shared" si="1803"/>
        <v>4.6268550768568607E-16</v>
      </c>
      <c r="BH721" s="343">
        <f t="shared" si="1804"/>
        <v>-6.1438023015332251E-16</v>
      </c>
      <c r="BI721" s="343">
        <f t="shared" si="1805"/>
        <v>6.2098447104921387E-16</v>
      </c>
      <c r="BJ721" s="343">
        <f t="shared" si="1806"/>
        <v>-4.8093858954350852E-16</v>
      </c>
      <c r="BK721" s="343">
        <f t="shared" si="1807"/>
        <v>2.2731546687905173E-16</v>
      </c>
      <c r="BL721" s="343">
        <f t="shared" si="1808"/>
        <v>7.998990163170175E-17</v>
      </c>
      <c r="BM721" s="343">
        <f t="shared" si="1809"/>
        <v>-3.684050572433132E-16</v>
      </c>
      <c r="BN721" s="343">
        <f t="shared" si="1810"/>
        <v>5.6981860612099808E-16</v>
      </c>
      <c r="BO721" s="343">
        <f t="shared" si="1811"/>
        <v>-6.3666523387557967E-16</v>
      </c>
      <c r="BP721" s="343">
        <f t="shared" si="1812"/>
        <v>5.5315860993139243E-16</v>
      </c>
      <c r="BQ721" s="343">
        <f t="shared" si="1813"/>
        <v>-3.3901944743616117E-16</v>
      </c>
      <c r="BR721" s="343">
        <f t="shared" si="1814"/>
        <v>4.4818309511765681E-17</v>
      </c>
    </row>
    <row r="722" spans="2:70">
      <c r="B722" s="340">
        <v>28</v>
      </c>
      <c r="C722" s="340">
        <f t="shared" si="1815"/>
        <v>8.7500000000000026E-3</v>
      </c>
      <c r="D722" s="341">
        <f t="shared" si="1751"/>
        <v>58.09150143732834</v>
      </c>
      <c r="E722" s="342" t="str">
        <f>AH694</f>
        <v>-0.00849856267165827</v>
      </c>
      <c r="F722" s="291">
        <v>28</v>
      </c>
      <c r="G722" s="343">
        <f t="shared" si="1816"/>
        <v>-1.2074437393312067E-16</v>
      </c>
      <c r="H722" s="343">
        <f t="shared" si="1752"/>
        <v>-2.1911366841426988E-17</v>
      </c>
      <c r="I722" s="343">
        <f t="shared" si="1753"/>
        <v>1.6123130064140221E-16</v>
      </c>
      <c r="J722" s="343">
        <f t="shared" si="1754"/>
        <v>-2.7600523048410411E-16</v>
      </c>
      <c r="K722" s="343">
        <f t="shared" si="1755"/>
        <v>3.4875986597924578E-16</v>
      </c>
      <c r="L722" s="343">
        <f t="shared" si="1756"/>
        <v>-3.6841897339510505E-16</v>
      </c>
      <c r="M722" s="343">
        <f t="shared" si="1757"/>
        <v>3.3198963183786966E-16</v>
      </c>
      <c r="N722" s="343">
        <f t="shared" si="1758"/>
        <v>-2.4501787832682575E-16</v>
      </c>
      <c r="O722" s="343">
        <f t="shared" si="1759"/>
        <v>1.2074437393312079E-16</v>
      </c>
      <c r="P722" s="343">
        <f t="shared" si="1760"/>
        <v>2.1911366841427604E-17</v>
      </c>
      <c r="Q722" s="343">
        <f t="shared" si="1761"/>
        <v>-1.6123130064140251E-16</v>
      </c>
      <c r="R722" s="343">
        <f t="shared" si="1762"/>
        <v>2.7600523048410391E-16</v>
      </c>
      <c r="S722" s="343">
        <f t="shared" si="1763"/>
        <v>-3.4875986597924592E-16</v>
      </c>
      <c r="T722" s="343">
        <f t="shared" si="1764"/>
        <v>3.6841897339510495E-16</v>
      </c>
      <c r="U722" s="343">
        <f t="shared" si="1765"/>
        <v>-3.3198963183787006E-16</v>
      </c>
      <c r="V722" s="343">
        <f t="shared" si="1766"/>
        <v>2.450178783268255E-16</v>
      </c>
      <c r="W722" s="343">
        <f t="shared" si="1767"/>
        <v>-1.2074437393311928E-16</v>
      </c>
      <c r="X722" s="343">
        <f t="shared" si="1768"/>
        <v>-2.1911366841426618E-17</v>
      </c>
      <c r="Y722" s="343">
        <f t="shared" si="1769"/>
        <v>1.6123130064140281E-16</v>
      </c>
      <c r="Z722" s="343">
        <f t="shared" si="1770"/>
        <v>-2.7600523048410495E-16</v>
      </c>
      <c r="AA722" s="343">
        <f t="shared" si="1771"/>
        <v>3.4875986597924558E-16</v>
      </c>
      <c r="AB722" s="343">
        <f t="shared" si="1772"/>
        <v>-3.68418973395105E-16</v>
      </c>
      <c r="AC722" s="343">
        <f t="shared" si="1773"/>
        <v>3.3198963183786937E-16</v>
      </c>
      <c r="AD722" s="343">
        <f t="shared" si="1774"/>
        <v>-2.4501787832682624E-16</v>
      </c>
      <c r="AE722" s="343">
        <f t="shared" si="1775"/>
        <v>1.2074437393311776E-16</v>
      </c>
      <c r="AF722" s="343">
        <f t="shared" si="1776"/>
        <v>2.1911366841428245E-17</v>
      </c>
      <c r="AG722" s="343">
        <f t="shared" si="1777"/>
        <v>-1.6123130064140189E-16</v>
      </c>
      <c r="AH722" s="343">
        <f t="shared" si="1778"/>
        <v>2.7600523048410603E-16</v>
      </c>
      <c r="AI722" s="343">
        <f t="shared" si="1779"/>
        <v>-3.4875986597924612E-16</v>
      </c>
      <c r="AJ722" s="343">
        <f t="shared" si="1780"/>
        <v>3.6841897339510505E-16</v>
      </c>
      <c r="AK722" s="343">
        <f t="shared" si="1781"/>
        <v>-3.3198963183786863E-16</v>
      </c>
      <c r="AL722" s="343">
        <f t="shared" si="1782"/>
        <v>2.4501787832682506E-16</v>
      </c>
      <c r="AM722" s="343">
        <f t="shared" si="1783"/>
        <v>-1.2074437393312121E-16</v>
      </c>
      <c r="AN722" s="343">
        <f t="shared" si="1784"/>
        <v>-2.1911366841429872E-17</v>
      </c>
      <c r="AO722" s="343">
        <f t="shared" si="1785"/>
        <v>1.6123130064140337E-16</v>
      </c>
      <c r="AP722" s="343">
        <f t="shared" si="1786"/>
        <v>-2.7600523048410367E-16</v>
      </c>
      <c r="AQ722" s="343">
        <f t="shared" si="1787"/>
        <v>3.4875986597924666E-16</v>
      </c>
      <c r="AR722" s="343">
        <f t="shared" si="1788"/>
        <v>-3.6841897339510495E-16</v>
      </c>
      <c r="AS722" s="343">
        <f t="shared" si="1789"/>
        <v>3.319896318378702E-16</v>
      </c>
      <c r="AT722" s="343">
        <f t="shared" si="1790"/>
        <v>-2.4501787832682382E-16</v>
      </c>
      <c r="AU722" s="343">
        <f t="shared" si="1791"/>
        <v>1.2074437393311963E-16</v>
      </c>
      <c r="AV722" s="343">
        <f t="shared" si="1792"/>
        <v>2.1911366841426273E-17</v>
      </c>
      <c r="AW722" s="343">
        <f t="shared" si="1793"/>
        <v>-1.6123130064140483E-16</v>
      </c>
      <c r="AX722" s="343">
        <f t="shared" si="1794"/>
        <v>2.7600523048410475E-16</v>
      </c>
      <c r="AY722" s="343">
        <f t="shared" si="1795"/>
        <v>-3.4875986597924543E-16</v>
      </c>
      <c r="AZ722" s="343">
        <f t="shared" si="1796"/>
        <v>3.6841897339510486E-16</v>
      </c>
      <c r="BA722" s="343">
        <f t="shared" si="1797"/>
        <v>-3.3198963183786951E-16</v>
      </c>
      <c r="BB722" s="343">
        <f t="shared" si="1798"/>
        <v>2.4501787832682654E-16</v>
      </c>
      <c r="BC722" s="343">
        <f t="shared" si="1799"/>
        <v>-1.2074437393312306E-16</v>
      </c>
      <c r="BD722" s="343">
        <f t="shared" si="1800"/>
        <v>-2.1911366841433101E-17</v>
      </c>
      <c r="BE722" s="343">
        <f t="shared" si="1801"/>
        <v>1.6123130064140626E-16</v>
      </c>
      <c r="BF722" s="343">
        <f t="shared" si="1802"/>
        <v>-2.7600523048410584E-16</v>
      </c>
      <c r="BG722" s="343">
        <f t="shared" si="1803"/>
        <v>3.4875986597924597E-16</v>
      </c>
      <c r="BH722" s="343">
        <f t="shared" si="1804"/>
        <v>-3.684189733951051E-16</v>
      </c>
      <c r="BI722" s="343">
        <f t="shared" si="1805"/>
        <v>3.3198963183787109E-16</v>
      </c>
      <c r="BJ722" s="343">
        <f t="shared" si="1806"/>
        <v>-2.4501787832682141E-16</v>
      </c>
      <c r="BK722" s="343">
        <f t="shared" si="1807"/>
        <v>1.2074437393311652E-16</v>
      </c>
      <c r="BL722" s="343">
        <f t="shared" si="1808"/>
        <v>2.1911366841429502E-17</v>
      </c>
      <c r="BM722" s="343">
        <f t="shared" si="1809"/>
        <v>-1.61231300641403E-16</v>
      </c>
      <c r="BN722" s="343">
        <f t="shared" si="1810"/>
        <v>2.7600523048410342E-16</v>
      </c>
      <c r="BO722" s="343">
        <f t="shared" si="1811"/>
        <v>-3.4875986597924479E-16</v>
      </c>
      <c r="BP722" s="343">
        <f t="shared" si="1812"/>
        <v>3.6841897339510466E-16</v>
      </c>
      <c r="BQ722" s="343">
        <f t="shared" si="1813"/>
        <v>-3.3198963183786808E-16</v>
      </c>
      <c r="BR722" s="343">
        <f t="shared" si="1814"/>
        <v>2.4501787832682412E-16</v>
      </c>
    </row>
    <row r="723" spans="2:70">
      <c r="B723" s="340">
        <v>29</v>
      </c>
      <c r="C723" s="340">
        <f t="shared" si="1815"/>
        <v>9.0625000000000028E-3</v>
      </c>
      <c r="D723" s="341">
        <f t="shared" si="1751"/>
        <v>58.090386806687761</v>
      </c>
      <c r="E723" s="342" t="str">
        <f>AI694</f>
        <v>-0.00961319331224146</v>
      </c>
      <c r="F723" s="291">
        <v>29</v>
      </c>
      <c r="G723" s="343">
        <f t="shared" si="1816"/>
        <v>-5.7693090154810494E-16</v>
      </c>
      <c r="H723" s="343">
        <f t="shared" si="1752"/>
        <v>5.6884463119471509E-16</v>
      </c>
      <c r="I723" s="343">
        <f t="shared" si="1753"/>
        <v>-5.1176984316176522E-16</v>
      </c>
      <c r="J723" s="343">
        <f t="shared" si="1754"/>
        <v>4.1062177987096418E-16</v>
      </c>
      <c r="K723" s="343">
        <f t="shared" si="1755"/>
        <v>-2.7411124461559035E-16</v>
      </c>
      <c r="L723" s="343">
        <f t="shared" si="1756"/>
        <v>1.1399443302986726E-16</v>
      </c>
      <c r="M723" s="343">
        <f t="shared" si="1757"/>
        <v>5.5939502585180504E-17</v>
      </c>
      <c r="N723" s="343">
        <f t="shared" si="1758"/>
        <v>-2.2105596579897817E-16</v>
      </c>
      <c r="O723" s="343">
        <f t="shared" si="1759"/>
        <v>3.6713523766938328E-16</v>
      </c>
      <c r="P723" s="343">
        <f t="shared" si="1760"/>
        <v>-4.8159706938994981E-16</v>
      </c>
      <c r="Q723" s="343">
        <f t="shared" si="1761"/>
        <v>5.5458408486995055E-16</v>
      </c>
      <c r="R723" s="343">
        <f t="shared" si="1762"/>
        <v>-5.7981069134442993E-16</v>
      </c>
      <c r="S723" s="343">
        <f t="shared" si="1763"/>
        <v>5.5510439040257493E-16</v>
      </c>
      <c r="T723" s="343">
        <f t="shared" si="1764"/>
        <v>-4.8259287209209668E-16</v>
      </c>
      <c r="U723" s="343">
        <f t="shared" si="1765"/>
        <v>3.6852077968098931E-16</v>
      </c>
      <c r="V723" s="343">
        <f t="shared" si="1766"/>
        <v>-2.2271192517234601E-16</v>
      </c>
      <c r="W723" s="343">
        <f t="shared" si="1767"/>
        <v>5.7723269210993582E-17</v>
      </c>
      <c r="X723" s="343">
        <f t="shared" si="1768"/>
        <v>1.1223647593568828E-16</v>
      </c>
      <c r="Y723" s="343">
        <f t="shared" si="1769"/>
        <v>-2.7253049113758863E-16</v>
      </c>
      <c r="Z723" s="343">
        <f t="shared" si="1770"/>
        <v>4.0935436343724765E-16</v>
      </c>
      <c r="AA723" s="343">
        <f t="shared" si="1771"/>
        <v>-5.1092491282458217E-16</v>
      </c>
      <c r="AB723" s="343">
        <f t="shared" si="1772"/>
        <v>5.684949517873603E-16</v>
      </c>
      <c r="AC723" s="343">
        <f t="shared" si="1773"/>
        <v>-5.7710658722634331E-16</v>
      </c>
      <c r="AD723" s="343">
        <f t="shared" si="1774"/>
        <v>5.3601819087993017E-16</v>
      </c>
      <c r="AE723" s="343">
        <f t="shared" si="1775"/>
        <v>-4.4876826785208096E-16</v>
      </c>
      <c r="AF723" s="343">
        <f t="shared" si="1776"/>
        <v>3.2287072292873449E-16</v>
      </c>
      <c r="AG723" s="343">
        <f t="shared" si="1777"/>
        <v>-1.6916776814296749E-16</v>
      </c>
      <c r="AH723" s="343">
        <f t="shared" si="1778"/>
        <v>8.9619875486517034E-19</v>
      </c>
      <c r="AI723" s="343">
        <f t="shared" si="1779"/>
        <v>1.6745255066824062E-16</v>
      </c>
      <c r="AJ723" s="343">
        <f t="shared" si="1780"/>
        <v>-3.2138039886622695E-16</v>
      </c>
      <c r="AK723" s="343">
        <f t="shared" si="1781"/>
        <v>4.4763118290935641E-16</v>
      </c>
      <c r="AL723" s="343">
        <f t="shared" si="1782"/>
        <v>-5.3533227004874396E-16</v>
      </c>
      <c r="AM723" s="343">
        <f t="shared" si="1783"/>
        <v>5.7693090154810494E-16</v>
      </c>
      <c r="AN723" s="343">
        <f t="shared" si="1784"/>
        <v>-5.6884463119471529E-16</v>
      </c>
      <c r="AO723" s="343">
        <f t="shared" si="1785"/>
        <v>5.117698431617661E-16</v>
      </c>
      <c r="AP723" s="343">
        <f t="shared" si="1786"/>
        <v>-4.1062177987096566E-16</v>
      </c>
      <c r="AQ723" s="343">
        <f t="shared" si="1787"/>
        <v>2.7411124461559218E-16</v>
      </c>
      <c r="AR723" s="343">
        <f t="shared" si="1788"/>
        <v>-1.1399443302987131E-16</v>
      </c>
      <c r="AS723" s="343">
        <f t="shared" si="1789"/>
        <v>-5.5939502585176412E-17</v>
      </c>
      <c r="AT723" s="343">
        <f t="shared" si="1790"/>
        <v>2.210559657989743E-16</v>
      </c>
      <c r="AU723" s="343">
        <f t="shared" si="1791"/>
        <v>-3.6713523766938644E-16</v>
      </c>
      <c r="AV723" s="343">
        <f t="shared" si="1792"/>
        <v>4.8159706938995218E-16</v>
      </c>
      <c r="AW723" s="343">
        <f t="shared" si="1793"/>
        <v>-5.5458408486995124E-16</v>
      </c>
      <c r="AX723" s="343">
        <f t="shared" si="1794"/>
        <v>5.7981069134442993E-16</v>
      </c>
      <c r="AY723" s="343">
        <f t="shared" si="1795"/>
        <v>-5.5510439040257493E-16</v>
      </c>
      <c r="AZ723" s="343">
        <f t="shared" si="1796"/>
        <v>4.8259287209210132E-16</v>
      </c>
      <c r="BA723" s="343">
        <f t="shared" si="1797"/>
        <v>-3.6852077968098931E-16</v>
      </c>
      <c r="BB723" s="343">
        <f t="shared" si="1798"/>
        <v>2.2271192517233842E-16</v>
      </c>
      <c r="BC723" s="343">
        <f t="shared" si="1799"/>
        <v>-5.7723269210993582E-17</v>
      </c>
      <c r="BD723" s="343">
        <f t="shared" si="1800"/>
        <v>-1.1223647593569639E-16</v>
      </c>
      <c r="BE723" s="343">
        <f t="shared" si="1801"/>
        <v>2.7253049113758863E-16</v>
      </c>
      <c r="BF723" s="343">
        <f t="shared" si="1802"/>
        <v>-4.0935436343725342E-16</v>
      </c>
      <c r="BG723" s="343">
        <f t="shared" si="1803"/>
        <v>5.109249128245803E-16</v>
      </c>
      <c r="BH723" s="343">
        <f t="shared" si="1804"/>
        <v>-5.6849495178736119E-16</v>
      </c>
      <c r="BI723" s="343">
        <f t="shared" si="1805"/>
        <v>5.7710658722634331E-16</v>
      </c>
      <c r="BJ723" s="343">
        <f t="shared" si="1806"/>
        <v>-5.3601819087993017E-16</v>
      </c>
      <c r="BK723" s="343">
        <f t="shared" si="1807"/>
        <v>4.4876826785208628E-16</v>
      </c>
      <c r="BL723" s="343">
        <f t="shared" si="1808"/>
        <v>-3.2287072292873449E-16</v>
      </c>
      <c r="BM723" s="343">
        <f t="shared" si="1809"/>
        <v>1.6916776814297538E-16</v>
      </c>
      <c r="BN723" s="343">
        <f t="shared" si="1810"/>
        <v>-8.9619875486517034E-19</v>
      </c>
      <c r="BO723" s="343">
        <f t="shared" si="1811"/>
        <v>-1.6745255066823268E-16</v>
      </c>
      <c r="BP723" s="343">
        <f t="shared" si="1812"/>
        <v>3.2138039886622695E-16</v>
      </c>
      <c r="BQ723" s="343">
        <f t="shared" si="1813"/>
        <v>-4.4763118290935129E-16</v>
      </c>
      <c r="BR723" s="343">
        <f t="shared" si="1814"/>
        <v>5.3533227004874396E-16</v>
      </c>
    </row>
    <row r="724" spans="2:70">
      <c r="B724" s="340">
        <v>30</v>
      </c>
      <c r="C724" s="340">
        <f t="shared" si="1815"/>
        <v>9.3750000000000031E-3</v>
      </c>
      <c r="D724" s="341">
        <f t="shared" si="1751"/>
        <v>58.089364756353874</v>
      </c>
      <c r="E724" s="342" t="str">
        <f>AJ694</f>
        <v>-0.0106352436461285</v>
      </c>
      <c r="F724" s="291">
        <v>30</v>
      </c>
      <c r="G724" s="343">
        <f t="shared" si="1816"/>
        <v>2.6555577135965629E-16</v>
      </c>
      <c r="H724" s="343">
        <f t="shared" si="1752"/>
        <v>-2.8708650223282118E-16</v>
      </c>
      <c r="I724" s="343">
        <f t="shared" si="1753"/>
        <v>2.9758465982514409E-16</v>
      </c>
      <c r="J724" s="343">
        <f t="shared" si="1754"/>
        <v>-2.9664680582778649E-16</v>
      </c>
      <c r="K724" s="343">
        <f t="shared" si="1755"/>
        <v>2.8430898144391243E-16</v>
      </c>
      <c r="L724" s="343">
        <f t="shared" si="1756"/>
        <v>-2.6104532234546208E-16</v>
      </c>
      <c r="M724" s="343">
        <f t="shared" si="1757"/>
        <v>2.2774983790517936E-16</v>
      </c>
      <c r="N724" s="343">
        <f t="shared" si="1758"/>
        <v>-1.8570205491778116E-16</v>
      </c>
      <c r="O724" s="343">
        <f t="shared" si="1759"/>
        <v>1.3651784610280493E-16</v>
      </c>
      <c r="P724" s="343">
        <f t="shared" si="1760"/>
        <v>-8.2087333022188035E-17</v>
      </c>
      <c r="Q724" s="343">
        <f t="shared" si="1761"/>
        <v>2.450224976863414E-17</v>
      </c>
      <c r="R724" s="343">
        <f t="shared" si="1762"/>
        <v>3.4024441202508451E-17</v>
      </c>
      <c r="S724" s="343">
        <f t="shared" si="1763"/>
        <v>-9.1243591979362993E-17</v>
      </c>
      <c r="T724" s="343">
        <f t="shared" si="1764"/>
        <v>1.4495630268644853E-16</v>
      </c>
      <c r="U724" s="343">
        <f t="shared" si="1765"/>
        <v>-1.9309842397372316E-16</v>
      </c>
      <c r="V724" s="343">
        <f t="shared" si="1766"/>
        <v>2.3381988111853297E-16</v>
      </c>
      <c r="W724" s="343">
        <f t="shared" si="1767"/>
        <v>-2.6555577135965733E-16</v>
      </c>
      <c r="X724" s="343">
        <f t="shared" si="1768"/>
        <v>2.8708650223282143E-16</v>
      </c>
      <c r="Y724" s="343">
        <f t="shared" si="1769"/>
        <v>-2.9758465982514419E-16</v>
      </c>
      <c r="Z724" s="343">
        <f t="shared" si="1770"/>
        <v>2.9664680582778644E-16</v>
      </c>
      <c r="AA724" s="343">
        <f t="shared" si="1771"/>
        <v>-2.8430898144391194E-16</v>
      </c>
      <c r="AB724" s="343">
        <f t="shared" si="1772"/>
        <v>2.6104532234546129E-16</v>
      </c>
      <c r="AC724" s="343">
        <f t="shared" si="1773"/>
        <v>-2.2774983790517763E-16</v>
      </c>
      <c r="AD724" s="343">
        <f t="shared" si="1774"/>
        <v>1.8570205491777825E-16</v>
      </c>
      <c r="AE724" s="343">
        <f t="shared" si="1775"/>
        <v>-1.3651784610280444E-16</v>
      </c>
      <c r="AF724" s="343">
        <f t="shared" si="1776"/>
        <v>8.208733302218647E-17</v>
      </c>
      <c r="AG724" s="343">
        <f t="shared" si="1777"/>
        <v>-2.4502249768632513E-17</v>
      </c>
      <c r="AH724" s="343">
        <f t="shared" si="1778"/>
        <v>-3.4024441202510004E-17</v>
      </c>
      <c r="AI724" s="343">
        <f t="shared" si="1779"/>
        <v>9.1243591979366543E-17</v>
      </c>
      <c r="AJ724" s="343">
        <f t="shared" si="1780"/>
        <v>-1.4495630268644808E-16</v>
      </c>
      <c r="AK724" s="343">
        <f t="shared" si="1781"/>
        <v>1.9309842397372439E-16</v>
      </c>
      <c r="AL724" s="343">
        <f t="shared" si="1782"/>
        <v>-2.3381988111853401E-16</v>
      </c>
      <c r="AM724" s="343">
        <f t="shared" si="1783"/>
        <v>2.6555577135965807E-16</v>
      </c>
      <c r="AN724" s="343">
        <f t="shared" si="1784"/>
        <v>-2.8708650223282246E-16</v>
      </c>
      <c r="AO724" s="343">
        <f t="shared" si="1785"/>
        <v>2.9758465982514414E-16</v>
      </c>
      <c r="AP724" s="343">
        <f t="shared" si="1786"/>
        <v>-2.9664680582778624E-16</v>
      </c>
      <c r="AQ724" s="343">
        <f t="shared" si="1787"/>
        <v>2.8430898144391144E-16</v>
      </c>
      <c r="AR724" s="343">
        <f t="shared" si="1788"/>
        <v>-2.610453223454605E-16</v>
      </c>
      <c r="AS724" s="343">
        <f t="shared" si="1789"/>
        <v>2.2774983790517655E-16</v>
      </c>
      <c r="AT724" s="343">
        <f t="shared" si="1790"/>
        <v>-1.8570205491778032E-16</v>
      </c>
      <c r="AU724" s="343">
        <f t="shared" si="1791"/>
        <v>1.3651784610280298E-16</v>
      </c>
      <c r="AV724" s="343">
        <f t="shared" si="1792"/>
        <v>-8.2087333022184929E-17</v>
      </c>
      <c r="AW724" s="343">
        <f t="shared" si="1793"/>
        <v>2.4502249768630911E-17</v>
      </c>
      <c r="AX724" s="343">
        <f t="shared" si="1794"/>
        <v>3.4024441202511631E-17</v>
      </c>
      <c r="AY724" s="343">
        <f t="shared" si="1795"/>
        <v>-9.1243591979368084E-17</v>
      </c>
      <c r="AZ724" s="343">
        <f t="shared" si="1796"/>
        <v>1.4495630268645321E-16</v>
      </c>
      <c r="BA724" s="343">
        <f t="shared" si="1797"/>
        <v>-1.9309842397372885E-16</v>
      </c>
      <c r="BB724" s="343">
        <f t="shared" si="1798"/>
        <v>2.338198811185376E-16</v>
      </c>
      <c r="BC724" s="343">
        <f t="shared" si="1799"/>
        <v>-2.6555577135965688E-16</v>
      </c>
      <c r="BD724" s="343">
        <f t="shared" si="1800"/>
        <v>2.8708650223282177E-16</v>
      </c>
      <c r="BE724" s="343">
        <f t="shared" si="1801"/>
        <v>-2.9758465982514429E-16</v>
      </c>
      <c r="BF724" s="343">
        <f t="shared" si="1802"/>
        <v>2.9664680582778605E-16</v>
      </c>
      <c r="BG724" s="343">
        <f t="shared" si="1803"/>
        <v>-2.8430898144391095E-16</v>
      </c>
      <c r="BH724" s="343">
        <f t="shared" si="1804"/>
        <v>2.6104532234545971E-16</v>
      </c>
      <c r="BI724" s="343">
        <f t="shared" si="1805"/>
        <v>-2.2774983790517551E-16</v>
      </c>
      <c r="BJ724" s="343">
        <f t="shared" si="1806"/>
        <v>1.8570205491777574E-16</v>
      </c>
      <c r="BK724" s="343">
        <f t="shared" si="1807"/>
        <v>-1.3651784610279778E-16</v>
      </c>
      <c r="BL724" s="343">
        <f t="shared" si="1808"/>
        <v>8.2087333022179296E-17</v>
      </c>
      <c r="BM724" s="343">
        <f t="shared" si="1809"/>
        <v>-2.4502249768633524E-17</v>
      </c>
      <c r="BN724" s="343">
        <f t="shared" si="1810"/>
        <v>-3.4024441202508994E-17</v>
      </c>
      <c r="BO724" s="343">
        <f t="shared" si="1811"/>
        <v>9.1243591979365582E-17</v>
      </c>
      <c r="BP724" s="343">
        <f t="shared" si="1812"/>
        <v>-1.4495630268645089E-16</v>
      </c>
      <c r="BQ724" s="343">
        <f t="shared" si="1813"/>
        <v>1.9309842397372685E-16</v>
      </c>
      <c r="BR724" s="343">
        <f t="shared" si="1814"/>
        <v>-2.3381988111853598E-16</v>
      </c>
    </row>
    <row r="725" spans="2:70">
      <c r="B725" s="340">
        <v>31</v>
      </c>
      <c r="C725" s="340">
        <f t="shared" si="1815"/>
        <v>9.6875000000000034E-3</v>
      </c>
      <c r="D725" s="341">
        <f t="shared" si="1751"/>
        <v>58.088445129230116</v>
      </c>
      <c r="E725" s="342" t="str">
        <f>AK694</f>
        <v>-0.0115548707698855</v>
      </c>
      <c r="F725" s="291">
        <v>31</v>
      </c>
      <c r="G725" s="343">
        <f t="shared" si="1816"/>
        <v>-3.9941437464155715E-16</v>
      </c>
      <c r="H725" s="343">
        <f t="shared" si="1752"/>
        <v>4.1680335718974098E-16</v>
      </c>
      <c r="I725" s="343">
        <f t="shared" si="1753"/>
        <v>-4.3017829556029579E-16</v>
      </c>
      <c r="J725" s="343">
        <f t="shared" si="1754"/>
        <v>4.3941038178522778E-16</v>
      </c>
      <c r="K725" s="343">
        <f t="shared" si="1755"/>
        <v>-4.4441070582741947E-16</v>
      </c>
      <c r="L725" s="343">
        <f t="shared" si="1756"/>
        <v>4.4513111183288932E-16</v>
      </c>
      <c r="M725" s="343">
        <f t="shared" si="1757"/>
        <v>-4.4156466189799053E-16</v>
      </c>
      <c r="N725" s="343">
        <f t="shared" si="1758"/>
        <v>4.3374570288521624E-16</v>
      </c>
      <c r="O725" s="343">
        <f t="shared" si="1759"/>
        <v>-4.2174953564413716E-16</v>
      </c>
      <c r="P725" s="343">
        <f t="shared" si="1760"/>
        <v>4.05691689823057E-16</v>
      </c>
      <c r="Q725" s="343">
        <f t="shared" si="1761"/>
        <v>-3.8572681125534339E-16</v>
      </c>
      <c r="R725" s="343">
        <f t="shared" si="1762"/>
        <v>3.6204717263551758E-16</v>
      </c>
      <c r="S725" s="343">
        <f t="shared" si="1763"/>
        <v>-3.348808218280952E-16</v>
      </c>
      <c r="T725" s="343">
        <f t="shared" si="1764"/>
        <v>3.0448938564198956E-16</v>
      </c>
      <c r="U725" s="343">
        <f t="shared" si="1765"/>
        <v>-2.7116555022132187E-16</v>
      </c>
      <c r="V725" s="343">
        <f t="shared" si="1766"/>
        <v>2.3523024231785461E-16</v>
      </c>
      <c r="W725" s="343">
        <f t="shared" si="1767"/>
        <v>-1.9702953859093572E-16</v>
      </c>
      <c r="X725" s="343">
        <f t="shared" si="1768"/>
        <v>1.5693133270008424E-16</v>
      </c>
      <c r="Y725" s="343">
        <f t="shared" si="1769"/>
        <v>-1.1532179228793818E-16</v>
      </c>
      <c r="Z725" s="343">
        <f t="shared" si="1770"/>
        <v>7.2601639974754959E-17</v>
      </c>
      <c r="AA725" s="343">
        <f t="shared" si="1771"/>
        <v>-2.91822941805214E-17</v>
      </c>
      <c r="AB725" s="343">
        <f t="shared" si="1772"/>
        <v>-1.4518093059338532E-17</v>
      </c>
      <c r="AC725" s="343">
        <f t="shared" si="1773"/>
        <v>5.8078663126633724E-17</v>
      </c>
      <c r="AD725" s="343">
        <f t="shared" si="1774"/>
        <v>-1.0107990391899888E-16</v>
      </c>
      <c r="AE725" s="343">
        <f t="shared" si="1775"/>
        <v>1.4310768998072184E-16</v>
      </c>
      <c r="AF725" s="343">
        <f t="shared" si="1776"/>
        <v>-1.8375727075731534E-16</v>
      </c>
      <c r="AG725" s="343">
        <f t="shared" si="1777"/>
        <v>2.2263716856456791E-16</v>
      </c>
      <c r="AH725" s="343">
        <f t="shared" si="1778"/>
        <v>-2.5937294873269286E-16</v>
      </c>
      <c r="AI725" s="343">
        <f t="shared" si="1779"/>
        <v>2.9361082561684037E-16</v>
      </c>
      <c r="AJ725" s="343">
        <f t="shared" si="1780"/>
        <v>-3.250210697462985E-16</v>
      </c>
      <c r="AK725" s="343">
        <f t="shared" si="1781"/>
        <v>3.5330118329950557E-16</v>
      </c>
      <c r="AL725" s="343">
        <f t="shared" si="1782"/>
        <v>-3.7817881332346974E-16</v>
      </c>
      <c r="AM725" s="343">
        <f t="shared" si="1783"/>
        <v>3.9941437464155996E-16</v>
      </c>
      <c r="AN725" s="343">
        <f t="shared" si="1784"/>
        <v>-4.1680335718974202E-16</v>
      </c>
      <c r="AO725" s="343">
        <f t="shared" si="1785"/>
        <v>4.3017829556029717E-16</v>
      </c>
      <c r="AP725" s="343">
        <f t="shared" si="1786"/>
        <v>-4.3941038178522823E-16</v>
      </c>
      <c r="AQ725" s="343">
        <f t="shared" si="1787"/>
        <v>4.4441070582741986E-16</v>
      </c>
      <c r="AR725" s="343">
        <f t="shared" si="1788"/>
        <v>-4.4513111183288922E-16</v>
      </c>
      <c r="AS725" s="343">
        <f t="shared" si="1789"/>
        <v>4.4156466189798994E-16</v>
      </c>
      <c r="AT725" s="343">
        <f t="shared" si="1790"/>
        <v>-4.337457028852159E-16</v>
      </c>
      <c r="AU725" s="343">
        <f t="shared" si="1791"/>
        <v>4.2174953564413568E-16</v>
      </c>
      <c r="AV725" s="343">
        <f t="shared" si="1792"/>
        <v>-4.0569168982305631E-16</v>
      </c>
      <c r="AW725" s="343">
        <f t="shared" si="1793"/>
        <v>3.8572681125534487E-16</v>
      </c>
      <c r="AX725" s="343">
        <f t="shared" si="1794"/>
        <v>-3.6204717263551388E-16</v>
      </c>
      <c r="AY725" s="343">
        <f t="shared" si="1795"/>
        <v>3.3488082182809303E-16</v>
      </c>
      <c r="AZ725" s="343">
        <f t="shared" si="1796"/>
        <v>-3.0448938564198946E-16</v>
      </c>
      <c r="BA725" s="343">
        <f t="shared" si="1797"/>
        <v>2.7116555022132423E-16</v>
      </c>
      <c r="BB725" s="343">
        <f t="shared" si="1798"/>
        <v>-2.3523024231784914E-16</v>
      </c>
      <c r="BC725" s="343">
        <f t="shared" si="1799"/>
        <v>1.9702953859093278E-16</v>
      </c>
      <c r="BD725" s="343">
        <f t="shared" si="1800"/>
        <v>-1.5693133270008414E-16</v>
      </c>
      <c r="BE725" s="343">
        <f t="shared" si="1801"/>
        <v>1.1532179228792889E-16</v>
      </c>
      <c r="BF725" s="343">
        <f t="shared" si="1802"/>
        <v>-7.2601639974748648E-17</v>
      </c>
      <c r="BG725" s="343">
        <f t="shared" si="1803"/>
        <v>2.9182294180518121E-17</v>
      </c>
      <c r="BH725" s="343">
        <f t="shared" si="1804"/>
        <v>1.451809305933545E-17</v>
      </c>
      <c r="BI725" s="343">
        <f t="shared" si="1805"/>
        <v>-5.8078663126643215E-17</v>
      </c>
      <c r="BJ725" s="343">
        <f t="shared" si="1806"/>
        <v>1.0107990391900208E-16</v>
      </c>
      <c r="BK725" s="343">
        <f t="shared" si="1807"/>
        <v>-1.4310768998072494E-16</v>
      </c>
      <c r="BL725" s="343">
        <f t="shared" si="1808"/>
        <v>1.8375727075731258E-16</v>
      </c>
      <c r="BM725" s="343">
        <f t="shared" si="1809"/>
        <v>-2.2263716856457624E-16</v>
      </c>
      <c r="BN725" s="343">
        <f t="shared" si="1810"/>
        <v>2.5937294873269552E-16</v>
      </c>
      <c r="BO725" s="343">
        <f t="shared" si="1811"/>
        <v>-2.9361082561684279E-16</v>
      </c>
      <c r="BP725" s="343">
        <f t="shared" si="1812"/>
        <v>3.2502106974629642E-16</v>
      </c>
      <c r="BQ725" s="343">
        <f t="shared" si="1813"/>
        <v>-3.5330118329951144E-16</v>
      </c>
      <c r="BR725" s="343">
        <f t="shared" si="1814"/>
        <v>3.7817881332347147E-16</v>
      </c>
    </row>
    <row r="726" spans="2:70">
      <c r="B726" s="340">
        <v>32</v>
      </c>
      <c r="C726" s="340">
        <f t="shared" si="1815"/>
        <v>1.0000000000000004E-2</v>
      </c>
      <c r="D726" s="341">
        <f t="shared" si="1751"/>
        <v>58.087636781828415</v>
      </c>
      <c r="E726" s="342" t="str">
        <f>AL694</f>
        <v>-0.0123632181715853</v>
      </c>
      <c r="F726" s="291">
        <v>32</v>
      </c>
      <c r="G726" s="343">
        <f t="shared" si="1816"/>
        <v>1.0548603191161102E-16</v>
      </c>
      <c r="H726" s="343">
        <f t="shared" si="1752"/>
        <v>-1.0548603191161104E-16</v>
      </c>
      <c r="I726" s="343">
        <f t="shared" si="1753"/>
        <v>1.0548603191161106E-16</v>
      </c>
      <c r="J726" s="343">
        <f t="shared" si="1754"/>
        <v>-1.0548603191161109E-16</v>
      </c>
      <c r="K726" s="343">
        <f t="shared" si="1755"/>
        <v>1.054860319116111E-16</v>
      </c>
      <c r="L726" s="343">
        <f t="shared" si="1756"/>
        <v>-1.0548603191161112E-16</v>
      </c>
      <c r="M726" s="343">
        <f t="shared" si="1757"/>
        <v>1.0548603191161115E-16</v>
      </c>
      <c r="N726" s="343">
        <f t="shared" si="1758"/>
        <v>-1.0548603191161116E-16</v>
      </c>
      <c r="O726" s="343">
        <f t="shared" si="1759"/>
        <v>1.0548603191161118E-16</v>
      </c>
      <c r="P726" s="343">
        <f t="shared" si="1760"/>
        <v>-1.0548603191161121E-16</v>
      </c>
      <c r="Q726" s="343">
        <f t="shared" si="1761"/>
        <v>1.0548603191161182E-16</v>
      </c>
      <c r="R726" s="343">
        <f t="shared" si="1762"/>
        <v>-1.0548603191161125E-16</v>
      </c>
      <c r="S726" s="343">
        <f t="shared" si="1763"/>
        <v>1.0548603191161067E-16</v>
      </c>
      <c r="T726" s="343">
        <f t="shared" si="1764"/>
        <v>-1.0548603191161128E-16</v>
      </c>
      <c r="U726" s="343">
        <f t="shared" si="1765"/>
        <v>1.054860319116119E-16</v>
      </c>
      <c r="V726" s="343">
        <f t="shared" si="1766"/>
        <v>-1.0548603191161133E-16</v>
      </c>
      <c r="W726" s="343">
        <f t="shared" si="1767"/>
        <v>1.0548603191161075E-16</v>
      </c>
      <c r="X726" s="343">
        <f t="shared" si="1768"/>
        <v>-1.0548603191161137E-16</v>
      </c>
      <c r="Y726" s="343">
        <f t="shared" si="1769"/>
        <v>1.0548603191161199E-16</v>
      </c>
      <c r="Z726" s="343">
        <f t="shared" si="1770"/>
        <v>-1.0548603191161141E-16</v>
      </c>
      <c r="AA726" s="343">
        <f t="shared" si="1771"/>
        <v>1.0548603191161084E-16</v>
      </c>
      <c r="AB726" s="343">
        <f t="shared" si="1772"/>
        <v>-1.0548603191161264E-16</v>
      </c>
      <c r="AC726" s="343">
        <f t="shared" si="1773"/>
        <v>1.0548603191161207E-16</v>
      </c>
      <c r="AD726" s="343">
        <f t="shared" si="1774"/>
        <v>-1.0548603191161149E-16</v>
      </c>
      <c r="AE726" s="343">
        <f t="shared" si="1775"/>
        <v>1.0548603191161091E-16</v>
      </c>
      <c r="AF726" s="343">
        <f t="shared" si="1776"/>
        <v>-1.0548603191161035E-16</v>
      </c>
      <c r="AG726" s="343">
        <f t="shared" si="1777"/>
        <v>1.0548603191161215E-16</v>
      </c>
      <c r="AH726" s="343">
        <f t="shared" si="1778"/>
        <v>-1.0548603191161158E-16</v>
      </c>
      <c r="AI726" s="343">
        <f t="shared" si="1779"/>
        <v>1.05486031911611E-16</v>
      </c>
      <c r="AJ726" s="343">
        <f t="shared" si="1780"/>
        <v>-1.0548603191161281E-16</v>
      </c>
      <c r="AK726" s="343">
        <f t="shared" si="1781"/>
        <v>1.0548603191161223E-16</v>
      </c>
      <c r="AL726" s="343">
        <f t="shared" si="1782"/>
        <v>-1.0548603191161165E-16</v>
      </c>
      <c r="AM726" s="343">
        <f t="shared" si="1783"/>
        <v>1.0548603191161109E-16</v>
      </c>
      <c r="AN726" s="343">
        <f t="shared" si="1784"/>
        <v>-1.0548603191161051E-16</v>
      </c>
      <c r="AO726" s="343">
        <f t="shared" si="1785"/>
        <v>1.0548603191161232E-16</v>
      </c>
      <c r="AP726" s="343">
        <f t="shared" si="1786"/>
        <v>-1.0548603191161174E-16</v>
      </c>
      <c r="AQ726" s="343">
        <f t="shared" si="1787"/>
        <v>1.0548603191161116E-16</v>
      </c>
      <c r="AR726" s="343">
        <f t="shared" si="1788"/>
        <v>-1.0548603191161297E-16</v>
      </c>
      <c r="AS726" s="343">
        <f t="shared" si="1789"/>
        <v>1.0548603191161239E-16</v>
      </c>
      <c r="AT726" s="343">
        <f t="shared" si="1790"/>
        <v>-1.0548603191161182E-16</v>
      </c>
      <c r="AU726" s="343">
        <f t="shared" si="1791"/>
        <v>1.0548603191161362E-16</v>
      </c>
      <c r="AV726" s="343">
        <f t="shared" si="1792"/>
        <v>-1.0548603191161067E-16</v>
      </c>
      <c r="AW726" s="343">
        <f t="shared" si="1793"/>
        <v>1.0548603191161248E-16</v>
      </c>
      <c r="AX726" s="343">
        <f t="shared" si="1794"/>
        <v>-1.0548603191161429E-16</v>
      </c>
      <c r="AY726" s="343">
        <f t="shared" si="1795"/>
        <v>1.0548603191161133E-16</v>
      </c>
      <c r="AZ726" s="343">
        <f t="shared" si="1796"/>
        <v>-1.0548603191161313E-16</v>
      </c>
      <c r="BA726" s="343">
        <f t="shared" si="1797"/>
        <v>1.0548603191161017E-16</v>
      </c>
      <c r="BB726" s="343">
        <f t="shared" si="1798"/>
        <v>-1.0548603191161199E-16</v>
      </c>
      <c r="BC726" s="343">
        <f t="shared" si="1799"/>
        <v>1.054860319116138E-16</v>
      </c>
      <c r="BD726" s="343">
        <f t="shared" si="1800"/>
        <v>-1.0548603191161084E-16</v>
      </c>
      <c r="BE726" s="343">
        <f t="shared" si="1801"/>
        <v>1.0548603191161264E-16</v>
      </c>
      <c r="BF726" s="343">
        <f t="shared" si="1802"/>
        <v>-1.0548603191160968E-16</v>
      </c>
      <c r="BG726" s="343">
        <f t="shared" si="1803"/>
        <v>1.0548603191161149E-16</v>
      </c>
      <c r="BH726" s="343">
        <f t="shared" si="1804"/>
        <v>-1.054860319116133E-16</v>
      </c>
      <c r="BI726" s="343">
        <f t="shared" si="1805"/>
        <v>1.0548603191161035E-16</v>
      </c>
      <c r="BJ726" s="343">
        <f t="shared" si="1806"/>
        <v>-1.0548603191161215E-16</v>
      </c>
      <c r="BK726" s="343">
        <f t="shared" si="1807"/>
        <v>1.0548603191161396E-16</v>
      </c>
      <c r="BL726" s="343">
        <f t="shared" si="1808"/>
        <v>-1.05486031911611E-16</v>
      </c>
      <c r="BM726" s="343">
        <f t="shared" si="1809"/>
        <v>1.0548603191161281E-16</v>
      </c>
      <c r="BN726" s="343">
        <f t="shared" si="1810"/>
        <v>-1.0548603191161461E-16</v>
      </c>
      <c r="BO726" s="343">
        <f t="shared" si="1811"/>
        <v>1.0548603191161165E-16</v>
      </c>
      <c r="BP726" s="343">
        <f t="shared" si="1812"/>
        <v>-1.0548603191161346E-16</v>
      </c>
      <c r="BQ726" s="343">
        <f t="shared" si="1813"/>
        <v>1.0548603191161051E-16</v>
      </c>
      <c r="BR726" s="343">
        <f t="shared" si="1814"/>
        <v>-1.0548603191161232E-16</v>
      </c>
    </row>
    <row r="727" spans="2:70">
      <c r="B727" s="340">
        <v>33</v>
      </c>
      <c r="C727" s="340">
        <f t="shared" si="1815"/>
        <v>1.0312500000000004E-2</v>
      </c>
      <c r="D727" s="341">
        <f t="shared" ref="D727:D758" si="1817">Vo_set2+E727</f>
        <v>58.086947498976116</v>
      </c>
      <c r="E727" s="342" t="str">
        <f>AM694</f>
        <v>-0.0130525010238833</v>
      </c>
      <c r="F727" s="291">
        <v>33</v>
      </c>
      <c r="G727" s="343">
        <f t="shared" ref="G727:G744" si="1818">2*IMREAL(K658)*COS(2*PI()*B658*1/Nt_input)-2*IMAGINARY(K658)*SIN(2*PI()*B658*1/Nt_input)</f>
        <v>1.9251251991451263E-15</v>
      </c>
      <c r="H727" s="343">
        <f t="shared" ref="H727:H744" si="1819">2*IMREAL(K658)*COS(2*PI()*B658*2/Nt_input)-2*IMAGINARY(K658)*SIN(2*PI()*B658*2/Nt_input)</f>
        <v>-2.0327981486501499E-15</v>
      </c>
      <c r="I727" s="343">
        <f t="shared" ref="I727:I744" si="1820">2*IMREAL(K658)*COS(2*PI()*B658*3/Nt_input)-2*IMAGINARY(K658)*SIN(2*PI()*B658*3/Nt_input)</f>
        <v>2.120894140743169E-15</v>
      </c>
      <c r="J727" s="343">
        <f t="shared" ref="J727:J744" si="1821">2*IMREAL(K658)*COS(2*PI()*B658*4/Nt_input)-2*IMAGINARY(K658)*SIN(2*PI()*B658*4/Nt_input)</f>
        <v>-2.1885647628621583E-15</v>
      </c>
      <c r="K727" s="343">
        <f t="shared" ref="K727:K744" si="1822">2*IMREAL(K658)*COS(2*PI()*B658*5/Nt_input)-2*IMAGINARY(K658)*SIN(2*PI()*B658*5/Nt_input)</f>
        <v>2.2351583099235887E-15</v>
      </c>
      <c r="L727" s="343">
        <f t="shared" ref="L727:L744" si="1823">2*IMREAL(K658)*COS(2*PI()*B658*6/Nt_input)-2*IMAGINARY(K658)*SIN(2*PI()*B658*6/Nt_input)</f>
        <v>-2.260226060598633E-15</v>
      </c>
      <c r="M727" s="343">
        <f t="shared" ref="M727:M744" si="1824">2*IMREAL(K658)*COS(2*PI()*B658*7/Nt_input)-2*IMAGINARY(K658)*SIN(2*PI()*B658*7/Nt_input)</f>
        <v>2.2635265987448656E-15</v>
      </c>
      <c r="N727" s="343">
        <f t="shared" ref="N727:N744" si="1825">2*IMREAL(K658)*COS(2*PI()*B658*8/Nt_input)-2*IMAGINARY(K658)*SIN(2*PI()*B658*8/Nt_input)</f>
        <v>-2.2450281383756798E-15</v>
      </c>
      <c r="O727" s="343">
        <f t="shared" ref="O727:O744" si="1826">2*IMREAL(K658)*COS(2*PI()*B658*9/Nt_input)-2*IMAGINARY(K658)*SIN(2*PI()*B658*9/Nt_input)</f>
        <v>2.2049088297767188E-15</v>
      </c>
      <c r="P727" s="343">
        <f t="shared" ref="P727:P744" si="1827">2*IMREAL(K658)*COS(2*PI()*B658*10/Nt_input)-2*IMAGINARY(K658)*SIN(2*PI()*B658*10/Nt_input)</f>
        <v>-2.1435550438212325E-15</v>
      </c>
      <c r="Q727" s="343">
        <f t="shared" ref="Q727:Q744" si="1828">2*IMREAL(K658)*COS(2*PI()*B658*11/Nt_input)-2*IMAGINARY(K658)*SIN(2*PI()*B658*11/Nt_input)</f>
        <v>2.0615576510073682E-15</v>
      </c>
      <c r="R727" s="343">
        <f t="shared" ref="R727:R744" si="1829">2*IMREAL(K658)*COS(2*PI()*B658*12/Nt_input)-2*IMAGINARY(K658)*SIN(2*PI()*B658*12/Nt_input)</f>
        <v>-1.9597063310522548E-15</v>
      </c>
      <c r="S727" s="343">
        <f t="shared" ref="S727:S744" si="1830">2*IMREAL(K658)*COS(2*PI()*B658*13/Nt_input)-2*IMAGINARY(K658)*SIN(2*PI()*B658*13/Nt_input)</f>
        <v>1.8389819678446563E-15</v>
      </c>
      <c r="T727" s="343">
        <f t="shared" ref="T727:T744" si="1831">2*IMREAL(K658)*COS(2*PI()*B658*14/Nt_input)-2*IMAGINARY(K658)*SIN(2*PI()*B658*14/Nt_input)</f>
        <v>-1.7005472029969117E-15</v>
      </c>
      <c r="U727" s="343">
        <f t="shared" ref="U727:U744" si="1832">2*IMREAL(K658)*COS(2*PI()*B658*15/Nt_input)-2*IMAGINARY(K658)*SIN(2*PI()*B658*15/Nt_input)</f>
        <v>1.5457352389706448E-15</v>
      </c>
      <c r="V727" s="343">
        <f t="shared" ref="V727:V744" si="1833">2*IMREAL(K658)*COS(2*PI()*B658*16/Nt_input)-2*IMAGINARY(K658)*SIN(2*PI()*B658*16/Nt_input)</f>
        <v>-1.3760369996082563E-15</v>
      </c>
      <c r="W727" s="343">
        <f t="shared" ref="W727:W744" si="1834">2*IMREAL(K658)*COS(2*PI()*B658*17/Nt_input)-2*IMAGINARY(K658)*SIN(2*PI()*B658*17/Nt_input)</f>
        <v>1.1930867717213004E-15</v>
      </c>
      <c r="X727" s="343">
        <f t="shared" ref="X727:X744" si="1835">2*IMREAL(K658)*COS(2*PI()*B658*18/Nt_input)-2*IMAGINARY(K658)*SIN(2*PI()*B658*18/Nt_input)</f>
        <v>-9.9864646601509597E-16</v>
      </c>
      <c r="Y727" s="343">
        <f t="shared" ref="Y727:Y744" si="1836">2*IMREAL(K658)*COS(2*PI()*B658*19/Nt_input)-2*IMAGINARY(K658)*SIN(2*PI()*B658*19/Nt_input)</f>
        <v>7.9458864892547709E-16</v>
      </c>
      <c r="Z727" s="343">
        <f t="shared" ref="Z727:Z744" si="1837">2*IMREAL(K658)*COS(2*PI()*B658*20/Nt_input)-2*IMAGINARY(K658)*SIN(2*PI()*B658*20/Nt_input)</f>
        <v>-5.8287850878035062E-16</v>
      </c>
      <c r="AA727" s="343">
        <f t="shared" ref="AA727:AA744" si="1838">2*IMREAL(K658)*COS(2*PI()*B658*21/Nt_input)-2*IMAGINARY(K658)*SIN(2*PI()*B658*21/Nt_input)</f>
        <v>3.6555492996187997E-16</v>
      </c>
      <c r="AB727" s="343">
        <f t="shared" ref="AB727:AB744" si="1839">2*IMREAL(K658)*COS(2*PI()*B658*22/Nt_input)-2*IMAGINARY(K658)*SIN(2*PI()*B658*22/Nt_input)</f>
        <v>-1.4471085733522449E-16</v>
      </c>
      <c r="AC727" s="343">
        <f t="shared" ref="AC727:AC744" si="1840">2*IMREAL(K658)*COS(2*PI()*B658*23/Nt_input)-2*IMAGINARY(K658)*SIN(2*PI()*B658*23/Nt_input)</f>
        <v>-7.7526859954570361E-17</v>
      </c>
      <c r="AD727" s="343">
        <f t="shared" ref="AD727:AD744" si="1841">2*IMREAL(K658)*COS(2*PI()*B658*24/Nt_input)-2*IMAGINARY(K658)*SIN(2*PI()*B658*24/Nt_input)</f>
        <v>2.9901795120251043E-16</v>
      </c>
      <c r="AE727" s="343">
        <f t="shared" ref="AE727:AE744" si="1842">2*IMREAL(K658)*COS(2*PI()*B658*25/Nt_input)-2*IMAGINARY(K658)*SIN(2*PI()*B658*25/Nt_input)</f>
        <v>-5.1762933612053058E-16</v>
      </c>
      <c r="AF727" s="343">
        <f t="shared" ref="AF727:AF744" si="1843">2*IMREAL(K658)*COS(2*PI()*B658*26/Nt_input)-2*IMAGINARY(K658)*SIN(2*PI()*B658*26/Nt_input)</f>
        <v>7.3125566756673178E-16</v>
      </c>
      <c r="AG727" s="343">
        <f t="shared" ref="AG727:AG744" si="1844">2*IMREAL(K658)*COS(2*PI()*B658*27/Nt_input)-2*IMAGINARY(K658)*SIN(2*PI()*B658*27/Nt_input)</f>
        <v>-9.3783960718925501E-16</v>
      </c>
      <c r="AH727" s="343">
        <f t="shared" ref="AH727:AH744" si="1845">2*IMREAL(K658)*COS(2*PI()*B658*28/Nt_input)-2*IMAGINARY(K658)*SIN(2*PI()*B658*28/Nt_input)</f>
        <v>1.135391638719267E-15</v>
      </c>
      <c r="AI727" s="343">
        <f t="shared" ref="AI727:AI744" si="1846">2*IMREAL(K658)*COS(2*PI()*B658*29/Nt_input)-2*IMAGINARY(K658)*SIN(2*PI()*B658*29/Nt_input)</f>
        <v>-1.3220092281002077E-15</v>
      </c>
      <c r="AJ727" s="343">
        <f t="shared" ref="AJ727:AJ744" si="1847">2*IMREAL(K658)*COS(2*PI()*B658*30/Nt_input)-2*IMAGINARY(K658)*SIN(2*PI()*B658*30/Nt_input)</f>
        <v>1.4958951459307876E-15</v>
      </c>
      <c r="AK727" s="343">
        <f t="shared" ref="AK727:AK744" si="1848">2*IMREAL(K658)*COS(2*PI()*B658*31/Nt_input)-2*IMAGINARY(K658)*SIN(2*PI()*B658*31/Nt_input)</f>
        <v>-1.6553747757665865E-15</v>
      </c>
      <c r="AL727" s="343">
        <f t="shared" ref="AL727:AL744" si="1849">2*IMREAL(K658)*COS(2*PI()*B658*32/Nt_input)-2*IMAGINARY(K658)*SIN(2*PI()*B658*32/Nt_input)</f>
        <v>1.7989122415918514E-15</v>
      </c>
      <c r="AM727" s="343">
        <f t="shared" ref="AM727:AM744" si="1850">2*IMREAL(K658)*COS(2*PI()*B658*33/Nt_input)-2*IMAGINARY(K658)*SIN(2*PI()*B658*33/Nt_input)</f>
        <v>-1.9251251991451251E-15</v>
      </c>
      <c r="AN727" s="343">
        <f t="shared" ref="AN727:AN744" si="1851">2*IMREAL(K658)*COS(2*PI()*B658*34/Nt_input)-2*IMAGINARY(K658)*SIN(2*PI()*B658*34/Nt_input)</f>
        <v>2.0327981486501487E-15</v>
      </c>
      <c r="AO727" s="343">
        <f t="shared" ref="AO727:AO744" si="1852">2*IMREAL(K658)*COS(2*PI()*B658*35/Nt_input)-2*IMAGINARY(K658)*SIN(2*PI()*B658*35/Nt_input)</f>
        <v>-2.120894140743167E-15</v>
      </c>
      <c r="AP727" s="343">
        <f t="shared" ref="AP727:AP744" si="1853">2*IMREAL(K658)*COS(2*PI()*B658*36/Nt_input)-2*IMAGINARY(K658)*SIN(2*PI()*B658*36/Nt_input)</f>
        <v>2.1885647628621571E-15</v>
      </c>
      <c r="AQ727" s="343">
        <f t="shared" ref="AQ727:AQ744" si="1854">2*IMREAL(K658)*COS(2*PI()*B658*37/Nt_input)-2*IMAGINARY(K658)*SIN(2*PI()*B658*37/Nt_input)</f>
        <v>-2.2351583099235871E-15</v>
      </c>
      <c r="AR727" s="343">
        <f t="shared" ref="AR727:AR744" si="1855">2*IMREAL(K658)*COS(2*PI()*B658*38/Nt_input)-2*IMAGINARY(K658)*SIN(2*PI()*B658*38/Nt_input)</f>
        <v>2.2602260605986326E-15</v>
      </c>
      <c r="AS727" s="343">
        <f t="shared" ref="AS727:AS744" si="1856">2*IMREAL(K658)*COS(2*PI()*B658*39/Nt_input)-2*IMAGINARY(K658)*SIN(2*PI()*B658*39/Nt_input)</f>
        <v>-2.2635265987448656E-15</v>
      </c>
      <c r="AT727" s="343">
        <f t="shared" ref="AT727:AT744" si="1857">2*IMREAL(K658)*COS(2*PI()*B658*40/Nt_input)-2*IMAGINARY(K658)*SIN(2*PI()*B658*40/Nt_input)</f>
        <v>2.2450281383756771E-15</v>
      </c>
      <c r="AU727" s="343">
        <f t="shared" ref="AU727:AU744" si="1858">2*IMREAL(K658)*COS(2*PI()*B658*41/Nt_input)-2*IMAGINARY(K658)*SIN(2*PI()*B658*41/Nt_input)</f>
        <v>-2.2049088297767137E-15</v>
      </c>
      <c r="AV727" s="343">
        <f t="shared" ref="AV727:AV744" si="1859">2*IMREAL(K658)*COS(2*PI()*B658*42/Nt_input)-2*IMAGINARY(K658)*SIN(2*PI()*B658*42/Nt_input)</f>
        <v>2.1435550438212278E-15</v>
      </c>
      <c r="AW727" s="343">
        <f t="shared" ref="AW727:AW744" si="1860">2*IMREAL(K658)*COS(2*PI()*B658*43/Nt_input)-2*IMAGINARY(K658)*SIN(2*PI()*B658*43/Nt_input)</f>
        <v>-2.0615576510073619E-15</v>
      </c>
      <c r="AX727" s="343">
        <f t="shared" ref="AX727:AX744" si="1861">2*IMREAL(K658)*COS(2*PI()*B658*44/Nt_input)-2*IMAGINARY(K658)*SIN(2*PI()*B658*44/Nt_input)</f>
        <v>1.9597063310522473E-15</v>
      </c>
      <c r="AY727" s="343">
        <f t="shared" ref="AY727:AY744" si="1862">2*IMREAL(K658)*COS(2*PI()*B658*45/Nt_input)-2*IMAGINARY(K658)*SIN(2*PI()*B658*45/Nt_input)</f>
        <v>-1.8389819678446476E-15</v>
      </c>
      <c r="AZ727" s="343">
        <f t="shared" ref="AZ727:AZ744" si="1863">2*IMREAL(K658)*COS(2*PI()*B658*46/Nt_input)-2*IMAGINARY(K658)*SIN(2*PI()*B658*46/Nt_input)</f>
        <v>1.7005472029969018E-15</v>
      </c>
      <c r="BA727" s="343">
        <f t="shared" ref="BA727:BA744" si="1864">2*IMREAL(K658)*COS(2*PI()*B658*47/Nt_input)-2*IMAGINARY(K658)*SIN(2*PI()*B658*47/Nt_input)</f>
        <v>-1.5457352389706338E-15</v>
      </c>
      <c r="BB727" s="343">
        <f t="shared" ref="BB727:BB744" si="1865">2*IMREAL(K658)*COS(2*PI()*B658*48/Nt_input)-2*IMAGINARY(K658)*SIN(2*PI()*B658*48/Nt_input)</f>
        <v>1.3760369996082445E-15</v>
      </c>
      <c r="BC727" s="343">
        <f t="shared" ref="BC727:BC744" si="1866">2*IMREAL(K658)*COS(2*PI()*B658*49/Nt_input)-2*IMAGINARY(K658)*SIN(2*PI()*B658*49/Nt_input)</f>
        <v>-1.1930867717212876E-15</v>
      </c>
      <c r="BD727" s="343">
        <f t="shared" ref="BD727:BD744" si="1867">2*IMREAL(K658)*COS(2*PI()*B658*50/Nt_input)-2*IMAGINARY(K658)*SIN(2*PI()*B658*50/Nt_input)</f>
        <v>9.9864646601508256E-16</v>
      </c>
      <c r="BE727" s="343">
        <f t="shared" ref="BE727:BE744" si="1868">2*IMREAL(K658)*COS(2*PI()*B658*51/Nt_input)-2*IMAGINARY(K658)*SIN(2*PI()*B658*51/Nt_input)</f>
        <v>-7.9458864892546289E-16</v>
      </c>
      <c r="BF727" s="343">
        <f t="shared" ref="BF727:BF744" si="1869">2*IMREAL(K658)*COS(2*PI()*B658*52/Nt_input)-2*IMAGINARY(K658)*SIN(2*PI()*B658*52/Nt_input)</f>
        <v>5.8287850878035181E-16</v>
      </c>
      <c r="BG727" s="343">
        <f t="shared" ref="BG727:BG744" si="1870">2*IMREAL(K658)*COS(2*PI()*B658*53/Nt_input)-2*IMAGINARY(K658)*SIN(2*PI()*B658*53/Nt_input)</f>
        <v>-3.6555492996188115E-16</v>
      </c>
      <c r="BH727" s="343">
        <f t="shared" ref="BH727:BH744" si="1871">2*IMREAL(K658)*COS(2*PI()*B658*54/Nt_input)-2*IMAGINARY(K658)*SIN(2*PI()*B658*54/Nt_input)</f>
        <v>1.4471085733522587E-16</v>
      </c>
      <c r="BI727" s="343">
        <f t="shared" ref="BI727:BI744" si="1872">2*IMREAL(K658)*COS(2*PI()*B658*55/Nt_input)-2*IMAGINARY(K658)*SIN(2*PI()*B658*55/Nt_input)</f>
        <v>7.7526859954569178E-17</v>
      </c>
      <c r="BJ727" s="343">
        <f t="shared" ref="BJ727:BJ744" si="1873">2*IMREAL(K658)*COS(2*PI()*B658*56/Nt_input)-2*IMAGINARY(K658)*SIN(2*PI()*B658*56/Nt_input)</f>
        <v>-2.9901795120250924E-16</v>
      </c>
      <c r="BK727" s="343">
        <f t="shared" ref="BK727:BK744" si="1874">2*IMREAL(K658)*COS(2*PI()*B658*57/Nt_input)-2*IMAGINARY(K658)*SIN(2*PI()*B658*57/Nt_input)</f>
        <v>5.176293361205294E-16</v>
      </c>
      <c r="BL727" s="343">
        <f t="shared" ref="BL727:BL744" si="1875">2*IMREAL(K658)*COS(2*PI()*B658*58/Nt_input)-2*IMAGINARY(K658)*SIN(2*PI()*B658*58/Nt_input)</f>
        <v>-7.3125566756673079E-16</v>
      </c>
      <c r="BM727" s="343">
        <f t="shared" ref="BM727:BM744" si="1876">2*IMREAL(K658)*COS(2*PI()*B658*59/Nt_input)-2*IMAGINARY(K658)*SIN(2*PI()*B658*59/Nt_input)</f>
        <v>9.3783960718925402E-16</v>
      </c>
      <c r="BN727" s="343">
        <f t="shared" ref="BN727:BN744" si="1877">2*IMREAL(K658)*COS(2*PI()*B658*60/Nt_input)-2*IMAGINARY(K658)*SIN(2*PI()*B658*60/Nt_input)</f>
        <v>-1.135391638719266E-15</v>
      </c>
      <c r="BO727" s="343">
        <f t="shared" ref="BO727:BO744" si="1878">2*IMREAL(K658)*COS(2*PI()*B658*61/Nt_input)-2*IMAGINARY(K658)*SIN(2*PI()*B658*61/Nt_input)</f>
        <v>1.3220092281002067E-15</v>
      </c>
      <c r="BP727" s="343">
        <f t="shared" ref="BP727:BP744" si="1879">2*IMREAL(K658)*COS(2*PI()*B658*62/Nt_input)-2*IMAGINARY(K658)*SIN(2*PI()*B658*62/Nt_input)</f>
        <v>-1.4958951459307866E-15</v>
      </c>
      <c r="BQ727" s="343">
        <f t="shared" ref="BQ727:BQ744" si="1880">2*IMREAL(K658)*COS(2*PI()*B658*63/Nt_input)-2*IMAGINARY(K658)*SIN(2*PI()*B658*63/Nt_input)</f>
        <v>1.6553747757665857E-15</v>
      </c>
      <c r="BR727" s="343">
        <f t="shared" ref="BR727:BR744" si="1881">2*IMREAL(K658)*COS(2*PI()*B658*64/Nt_input)-2*IMAGINARY(K658)*SIN(2*PI()*B658*64/Nt_input)</f>
        <v>-1.798912241591851E-15</v>
      </c>
    </row>
    <row r="728" spans="2:70">
      <c r="B728" s="340">
        <v>34</v>
      </c>
      <c r="C728" s="340">
        <f t="shared" ref="C728:C758" si="1882">C727+Div_Nt_input</f>
        <v>1.0625000000000004E-2</v>
      </c>
      <c r="D728" s="341">
        <f t="shared" si="1817"/>
        <v>58.086383918843914</v>
      </c>
      <c r="E728" s="342" t="str">
        <f>AN694</f>
        <v>-0.0136160811560855</v>
      </c>
      <c r="F728" s="291">
        <v>34</v>
      </c>
      <c r="G728" s="343">
        <f t="shared" si="1818"/>
        <v>-6.9975322368438797E-16</v>
      </c>
      <c r="H728" s="343">
        <f t="shared" si="1819"/>
        <v>6.2614978373325975E-16</v>
      </c>
      <c r="I728" s="343">
        <f t="shared" si="1820"/>
        <v>-5.2848375874210594E-16</v>
      </c>
      <c r="J728" s="343">
        <f t="shared" si="1821"/>
        <v>4.1050839927960042E-16</v>
      </c>
      <c r="K728" s="343">
        <f t="shared" si="1822"/>
        <v>-2.7675743224854265E-16</v>
      </c>
      <c r="L728" s="343">
        <f t="shared" si="1823"/>
        <v>1.3237083230352676E-16</v>
      </c>
      <c r="M728" s="343">
        <f t="shared" si="1824"/>
        <v>1.7102704492493045E-17</v>
      </c>
      <c r="N728" s="343">
        <f t="shared" si="1825"/>
        <v>-1.6591899394617354E-16</v>
      </c>
      <c r="O728" s="343">
        <f t="shared" si="1826"/>
        <v>3.0835910951094648E-16</v>
      </c>
      <c r="P728" s="343">
        <f t="shared" si="1827"/>
        <v>-4.3894915742699464E-16</v>
      </c>
      <c r="Q728" s="343">
        <f t="shared" si="1828"/>
        <v>5.5267063538864894E-16</v>
      </c>
      <c r="R728" s="343">
        <f t="shared" si="1829"/>
        <v>-6.4515329077357992E-16</v>
      </c>
      <c r="S728" s="343">
        <f t="shared" si="1830"/>
        <v>7.1284306700021343E-16</v>
      </c>
      <c r="T728" s="343">
        <f t="shared" si="1831"/>
        <v>-7.5313868392902832E-16</v>
      </c>
      <c r="U728" s="343">
        <f t="shared" si="1832"/>
        <v>7.6449160359948991E-16</v>
      </c>
      <c r="V728" s="343">
        <f t="shared" si="1833"/>
        <v>-7.4646553967545384E-16</v>
      </c>
      <c r="W728" s="343">
        <f t="shared" si="1834"/>
        <v>6.9975322368438668E-16</v>
      </c>
      <c r="X728" s="343">
        <f t="shared" si="1835"/>
        <v>-6.2614978373325995E-16</v>
      </c>
      <c r="Y728" s="343">
        <f t="shared" si="1836"/>
        <v>5.2848375874210515E-16</v>
      </c>
      <c r="Z728" s="343">
        <f t="shared" si="1837"/>
        <v>-4.105083992796018E-16</v>
      </c>
      <c r="AA728" s="343">
        <f t="shared" si="1838"/>
        <v>2.7675743224853644E-16</v>
      </c>
      <c r="AB728" s="343">
        <f t="shared" si="1839"/>
        <v>-1.3237083230352568E-16</v>
      </c>
      <c r="AC728" s="343">
        <f t="shared" si="1840"/>
        <v>-1.7102704492491467E-17</v>
      </c>
      <c r="AD728" s="343">
        <f t="shared" si="1841"/>
        <v>1.6591899394617995E-16</v>
      </c>
      <c r="AE728" s="343">
        <f t="shared" si="1842"/>
        <v>-3.0835910951094993E-16</v>
      </c>
      <c r="AF728" s="343">
        <f t="shared" si="1843"/>
        <v>4.3894915742699553E-16</v>
      </c>
      <c r="AG728" s="343">
        <f t="shared" si="1844"/>
        <v>-5.5267063538864598E-16</v>
      </c>
      <c r="AH728" s="343">
        <f t="shared" si="1845"/>
        <v>6.4515329077358061E-16</v>
      </c>
      <c r="AI728" s="343">
        <f t="shared" si="1846"/>
        <v>-7.1284306700021382E-16</v>
      </c>
      <c r="AJ728" s="343">
        <f t="shared" si="1847"/>
        <v>7.5313868392902753E-16</v>
      </c>
      <c r="AK728" s="343">
        <f t="shared" si="1848"/>
        <v>-7.6449160359948971E-16</v>
      </c>
      <c r="AL728" s="343">
        <f t="shared" si="1849"/>
        <v>7.4646553967545355E-16</v>
      </c>
      <c r="AM728" s="343">
        <f t="shared" si="1850"/>
        <v>-6.9975322368438846E-16</v>
      </c>
      <c r="AN728" s="343">
        <f t="shared" si="1851"/>
        <v>6.261497837332562E-16</v>
      </c>
      <c r="AO728" s="343">
        <f t="shared" si="1852"/>
        <v>-5.2848375874210436E-16</v>
      </c>
      <c r="AP728" s="343">
        <f t="shared" si="1853"/>
        <v>4.1050839927960091E-16</v>
      </c>
      <c r="AQ728" s="343">
        <f t="shared" si="1854"/>
        <v>-2.7675743224853545E-16</v>
      </c>
      <c r="AR728" s="343">
        <f t="shared" si="1855"/>
        <v>1.3237083230352457E-16</v>
      </c>
      <c r="AS728" s="343">
        <f t="shared" si="1856"/>
        <v>1.7102704492503448E-17</v>
      </c>
      <c r="AT728" s="343">
        <f t="shared" si="1857"/>
        <v>-1.6591899394617043E-16</v>
      </c>
      <c r="AU728" s="343">
        <f t="shared" si="1858"/>
        <v>3.0835910951095097E-16</v>
      </c>
      <c r="AV728" s="343">
        <f t="shared" si="1859"/>
        <v>-4.3894915742700539E-16</v>
      </c>
      <c r="AW728" s="343">
        <f t="shared" si="1860"/>
        <v>5.5267063538864667E-16</v>
      </c>
      <c r="AX728" s="343">
        <f t="shared" si="1861"/>
        <v>-6.451532907735811E-16</v>
      </c>
      <c r="AY728" s="343">
        <f t="shared" si="1862"/>
        <v>7.1284306700021806E-16</v>
      </c>
      <c r="AZ728" s="343">
        <f t="shared" si="1863"/>
        <v>-7.5313868392902773E-16</v>
      </c>
      <c r="BA728" s="343">
        <f t="shared" si="1864"/>
        <v>7.6449160359948981E-16</v>
      </c>
      <c r="BB728" s="343">
        <f t="shared" si="1865"/>
        <v>-7.4646553967545098E-16</v>
      </c>
      <c r="BC728" s="343">
        <f t="shared" si="1866"/>
        <v>6.9975322368438797E-16</v>
      </c>
      <c r="BD728" s="343">
        <f t="shared" si="1867"/>
        <v>-6.2614978373325541E-16</v>
      </c>
      <c r="BE728" s="343">
        <f t="shared" si="1868"/>
        <v>5.2848375874211137E-16</v>
      </c>
      <c r="BF728" s="343">
        <f t="shared" si="1869"/>
        <v>-4.1050839927959993E-16</v>
      </c>
      <c r="BG728" s="343">
        <f t="shared" si="1870"/>
        <v>2.7675743224853437E-16</v>
      </c>
      <c r="BH728" s="343">
        <f t="shared" si="1871"/>
        <v>-1.3237083230353413E-16</v>
      </c>
      <c r="BI728" s="343">
        <f t="shared" si="1872"/>
        <v>-1.710270449249371E-17</v>
      </c>
      <c r="BJ728" s="343">
        <f t="shared" si="1873"/>
        <v>1.6591899394618214E-16</v>
      </c>
      <c r="BK728" s="343">
        <f t="shared" si="1874"/>
        <v>-3.0835910951094204E-16</v>
      </c>
      <c r="BL728" s="343">
        <f t="shared" si="1875"/>
        <v>4.3894915742699745E-16</v>
      </c>
      <c r="BM728" s="343">
        <f t="shared" si="1876"/>
        <v>-5.5267063538865505E-16</v>
      </c>
      <c r="BN728" s="343">
        <f t="shared" si="1877"/>
        <v>6.4515329077357598E-16</v>
      </c>
      <c r="BO728" s="343">
        <f t="shared" si="1878"/>
        <v>-7.1284306700021461E-16</v>
      </c>
      <c r="BP728" s="343">
        <f t="shared" si="1879"/>
        <v>7.531386839290298E-16</v>
      </c>
      <c r="BQ728" s="343">
        <f t="shared" si="1880"/>
        <v>-7.6449160359948991E-16</v>
      </c>
      <c r="BR728" s="343">
        <f t="shared" si="1881"/>
        <v>7.4646553967545305E-16</v>
      </c>
    </row>
    <row r="729" spans="2:70">
      <c r="B729" s="340">
        <v>35</v>
      </c>
      <c r="C729" s="340">
        <f t="shared" si="1882"/>
        <v>1.0937500000000005E-2</v>
      </c>
      <c r="D729" s="341">
        <f t="shared" si="1817"/>
        <v>58.085951469016535</v>
      </c>
      <c r="E729" s="342" t="str">
        <f>AO694</f>
        <v>-0.0140485309834624</v>
      </c>
      <c r="F729" s="291">
        <v>35</v>
      </c>
      <c r="G729" s="343">
        <f t="shared" si="1818"/>
        <v>-2.2325594456155171E-17</v>
      </c>
      <c r="H729" s="343">
        <f t="shared" si="1819"/>
        <v>7.0728305156511448E-18</v>
      </c>
      <c r="I729" s="343">
        <f t="shared" si="1820"/>
        <v>8.7890408397067813E-18</v>
      </c>
      <c r="J729" s="343">
        <f t="shared" si="1821"/>
        <v>-2.3894005899477263E-17</v>
      </c>
      <c r="K729" s="343">
        <f t="shared" si="1822"/>
        <v>3.6941235215159533E-17</v>
      </c>
      <c r="L729" s="343">
        <f t="shared" si="1823"/>
        <v>-4.6807110158837383E-17</v>
      </c>
      <c r="M729" s="343">
        <f t="shared" si="1824"/>
        <v>5.2641988204945004E-17</v>
      </c>
      <c r="N729" s="343">
        <f t="shared" si="1825"/>
        <v>-5.3943373574064769E-17</v>
      </c>
      <c r="O729" s="343">
        <f t="shared" si="1826"/>
        <v>5.0599191832042027E-17</v>
      </c>
      <c r="P729" s="343">
        <f t="shared" si="1827"/>
        <v>-4.2897441665000749E-17</v>
      </c>
      <c r="Q729" s="343">
        <f t="shared" si="1828"/>
        <v>3.150139262587532E-17</v>
      </c>
      <c r="R729" s="343">
        <f t="shared" si="1829"/>
        <v>-1.7392464805873424E-17</v>
      </c>
      <c r="S729" s="343">
        <f t="shared" si="1830"/>
        <v>1.7857095952112885E-18</v>
      </c>
      <c r="T729" s="343">
        <f t="shared" si="1831"/>
        <v>1.3974829726749994E-17</v>
      </c>
      <c r="U729" s="343">
        <f t="shared" si="1832"/>
        <v>-2.8531866096244472E-17</v>
      </c>
      <c r="V729" s="343">
        <f t="shared" si="1833"/>
        <v>4.0631757315663259E-17</v>
      </c>
      <c r="W729" s="343">
        <f t="shared" si="1834"/>
        <v>-4.9232468877836426E-17</v>
      </c>
      <c r="X729" s="343">
        <f t="shared" si="1835"/>
        <v>5.3593313278101379E-17</v>
      </c>
      <c r="Y729" s="343">
        <f t="shared" si="1836"/>
        <v>-5.3338737524859128E-17</v>
      </c>
      <c r="Z729" s="343">
        <f t="shared" si="1837"/>
        <v>4.8490665511040492E-17</v>
      </c>
      <c r="AA729" s="343">
        <f t="shared" si="1838"/>
        <v>-3.9466609943167241E-17</v>
      </c>
      <c r="AB729" s="343">
        <f t="shared" si="1839"/>
        <v>2.7043716427413216E-17</v>
      </c>
      <c r="AC729" s="343">
        <f t="shared" si="1840"/>
        <v>-1.2291836211823053E-17</v>
      </c>
      <c r="AD729" s="343">
        <f t="shared" si="1841"/>
        <v>-3.5186086847987055E-18</v>
      </c>
      <c r="AE729" s="343">
        <f t="shared" si="1842"/>
        <v>1.9026033364105411E-17</v>
      </c>
      <c r="AF729" s="343">
        <f t="shared" si="1843"/>
        <v>-3.2894948825400459E-17</v>
      </c>
      <c r="AG729" s="343">
        <f t="shared" si="1844"/>
        <v>4.3930973381639129E-17</v>
      </c>
      <c r="AH729" s="343">
        <f t="shared" si="1845"/>
        <v>-5.1183692008336957E-17</v>
      </c>
      <c r="AI729" s="343">
        <f t="shared" si="1846"/>
        <v>5.4028505447304549E-17</v>
      </c>
      <c r="AJ729" s="343">
        <f t="shared" si="1847"/>
        <v>-5.2220420275369278E-17</v>
      </c>
      <c r="AK729" s="343">
        <f t="shared" si="1848"/>
        <v>4.5915147573473532E-17</v>
      </c>
      <c r="AL729" s="343">
        <f t="shared" si="1849"/>
        <v>-3.565569319293772E-17</v>
      </c>
      <c r="AM729" s="343">
        <f t="shared" si="1850"/>
        <v>2.2325594456155251E-17</v>
      </c>
      <c r="AN729" s="343">
        <f t="shared" si="1851"/>
        <v>-7.0728305156516594E-18</v>
      </c>
      <c r="AO729" s="343">
        <f t="shared" si="1852"/>
        <v>-8.7890408397065502E-18</v>
      </c>
      <c r="AP729" s="343">
        <f t="shared" si="1853"/>
        <v>2.3894005899476705E-17</v>
      </c>
      <c r="AQ729" s="343">
        <f t="shared" si="1854"/>
        <v>-3.6941235215159361E-17</v>
      </c>
      <c r="AR729" s="343">
        <f t="shared" si="1855"/>
        <v>4.6807110158837358E-17</v>
      </c>
      <c r="AS729" s="343">
        <f t="shared" si="1856"/>
        <v>-5.2641988204944917E-17</v>
      </c>
      <c r="AT729" s="343">
        <f t="shared" si="1857"/>
        <v>5.3943373574064818E-17</v>
      </c>
      <c r="AU729" s="343">
        <f t="shared" si="1858"/>
        <v>-5.059919183204191E-17</v>
      </c>
      <c r="AV729" s="343">
        <f t="shared" si="1859"/>
        <v>4.2897441665000774E-17</v>
      </c>
      <c r="AW729" s="343">
        <f t="shared" si="1860"/>
        <v>-3.1501392625875665E-17</v>
      </c>
      <c r="AX729" s="343">
        <f t="shared" si="1861"/>
        <v>1.7392464805874555E-17</v>
      </c>
      <c r="AY729" s="343">
        <f t="shared" si="1862"/>
        <v>-1.7857095952113316E-18</v>
      </c>
      <c r="AZ729" s="343">
        <f t="shared" si="1863"/>
        <v>-1.3974829726749582E-17</v>
      </c>
      <c r="BA729" s="343">
        <f t="shared" si="1864"/>
        <v>2.8531866096243788E-17</v>
      </c>
      <c r="BB729" s="343">
        <f t="shared" si="1865"/>
        <v>-4.0631757315663487E-17</v>
      </c>
      <c r="BC729" s="343">
        <f t="shared" si="1866"/>
        <v>4.9232468877836401E-17</v>
      </c>
      <c r="BD729" s="343">
        <f t="shared" si="1867"/>
        <v>-5.359331327810133E-17</v>
      </c>
      <c r="BE729" s="343">
        <f t="shared" si="1868"/>
        <v>5.3338737524859319E-17</v>
      </c>
      <c r="BF729" s="343">
        <f t="shared" si="1869"/>
        <v>-4.8490665511040337E-17</v>
      </c>
      <c r="BG729" s="343">
        <f t="shared" si="1870"/>
        <v>3.946660994316753E-17</v>
      </c>
      <c r="BH729" s="343">
        <f t="shared" si="1871"/>
        <v>-2.7043716427413582E-17</v>
      </c>
      <c r="BI729" s="343">
        <f t="shared" si="1872"/>
        <v>1.2291836211824214E-17</v>
      </c>
      <c r="BJ729" s="343">
        <f t="shared" si="1873"/>
        <v>3.5186086847982864E-18</v>
      </c>
      <c r="BK729" s="343">
        <f t="shared" si="1874"/>
        <v>-1.902603336410501E-17</v>
      </c>
      <c r="BL729" s="343">
        <f t="shared" si="1875"/>
        <v>3.2894948825399516E-17</v>
      </c>
      <c r="BM729" s="343">
        <f t="shared" si="1876"/>
        <v>-4.3930973381639326E-17</v>
      </c>
      <c r="BN729" s="343">
        <f t="shared" si="1877"/>
        <v>5.1183692008336821E-17</v>
      </c>
      <c r="BO729" s="343">
        <f t="shared" si="1878"/>
        <v>-5.4028505447304531E-17</v>
      </c>
      <c r="BP729" s="343">
        <f t="shared" si="1879"/>
        <v>5.2220420275369592E-17</v>
      </c>
      <c r="BQ729" s="343">
        <f t="shared" si="1880"/>
        <v>-4.5915147573473353E-17</v>
      </c>
      <c r="BR729" s="343">
        <f t="shared" si="1881"/>
        <v>3.5655693192938034E-17</v>
      </c>
    </row>
    <row r="730" spans="2:70">
      <c r="B730" s="340">
        <v>36</v>
      </c>
      <c r="C730" s="340">
        <f t="shared" si="1882"/>
        <v>1.1250000000000005E-2</v>
      </c>
      <c r="D730" s="341">
        <f t="shared" si="1817"/>
        <v>58.085654314222261</v>
      </c>
      <c r="E730" s="342" t="str">
        <f>AP694</f>
        <v>-0.0143456857777443</v>
      </c>
      <c r="F730" s="291">
        <v>36</v>
      </c>
      <c r="G730" s="343">
        <f t="shared" si="1818"/>
        <v>-4.4650700547603513E-16</v>
      </c>
      <c r="H730" s="343">
        <f t="shared" si="1819"/>
        <v>5.6970780472151962E-16</v>
      </c>
      <c r="I730" s="343">
        <f t="shared" si="1820"/>
        <v>-6.0617575511226309E-16</v>
      </c>
      <c r="J730" s="343">
        <f t="shared" si="1821"/>
        <v>5.5035894178406813E-16</v>
      </c>
      <c r="K730" s="343">
        <f t="shared" si="1822"/>
        <v>-4.1075496858547952E-16</v>
      </c>
      <c r="L730" s="343">
        <f t="shared" si="1823"/>
        <v>2.0861727492281486E-16</v>
      </c>
      <c r="M730" s="343">
        <f t="shared" si="1824"/>
        <v>2.5280507726543764E-17</v>
      </c>
      <c r="N730" s="343">
        <f t="shared" si="1825"/>
        <v>-2.553295622429074E-16</v>
      </c>
      <c r="O730" s="343">
        <f t="shared" si="1826"/>
        <v>4.4650700547603405E-16</v>
      </c>
      <c r="P730" s="343">
        <f t="shared" si="1827"/>
        <v>-5.6970780472151962E-16</v>
      </c>
      <c r="Q730" s="343">
        <f t="shared" si="1828"/>
        <v>6.0617575511226309E-16</v>
      </c>
      <c r="R730" s="343">
        <f t="shared" si="1829"/>
        <v>-5.5035894178406892E-16</v>
      </c>
      <c r="S730" s="343">
        <f t="shared" si="1830"/>
        <v>4.1075496858548001E-16</v>
      </c>
      <c r="T730" s="343">
        <f t="shared" si="1831"/>
        <v>-2.0861727492281353E-16</v>
      </c>
      <c r="U730" s="343">
        <f t="shared" si="1832"/>
        <v>-2.5280507726540979E-17</v>
      </c>
      <c r="V730" s="343">
        <f t="shared" si="1833"/>
        <v>2.5532956224290676E-16</v>
      </c>
      <c r="W730" s="343">
        <f t="shared" si="1834"/>
        <v>-4.4650700547603513E-16</v>
      </c>
      <c r="X730" s="343">
        <f t="shared" si="1835"/>
        <v>5.6970780472151863E-16</v>
      </c>
      <c r="Y730" s="343">
        <f t="shared" si="1836"/>
        <v>-6.0617575511226328E-16</v>
      </c>
      <c r="Z730" s="343">
        <f t="shared" si="1837"/>
        <v>5.5035894178406833E-16</v>
      </c>
      <c r="AA730" s="343">
        <f t="shared" si="1838"/>
        <v>-4.1075496858547883E-16</v>
      </c>
      <c r="AB730" s="343">
        <f t="shared" si="1839"/>
        <v>2.086172749228121E-16</v>
      </c>
      <c r="AC730" s="343">
        <f t="shared" si="1840"/>
        <v>2.5280507726538094E-17</v>
      </c>
      <c r="AD730" s="343">
        <f t="shared" si="1841"/>
        <v>-2.553295622429042E-16</v>
      </c>
      <c r="AE730" s="343">
        <f t="shared" si="1842"/>
        <v>4.4650700547603316E-16</v>
      </c>
      <c r="AF730" s="343">
        <f t="shared" si="1843"/>
        <v>-5.6970780472151923E-16</v>
      </c>
      <c r="AG730" s="343">
        <f t="shared" si="1844"/>
        <v>6.0617575511226319E-16</v>
      </c>
      <c r="AH730" s="343">
        <f t="shared" si="1845"/>
        <v>-5.5035894178406764E-16</v>
      </c>
      <c r="AI730" s="343">
        <f t="shared" si="1846"/>
        <v>4.1075496858548415E-16</v>
      </c>
      <c r="AJ730" s="343">
        <f t="shared" si="1847"/>
        <v>-2.0861727492281881E-16</v>
      </c>
      <c r="AK730" s="343">
        <f t="shared" si="1848"/>
        <v>-2.5280507726539647E-17</v>
      </c>
      <c r="AL730" s="343">
        <f t="shared" si="1849"/>
        <v>2.5532956224290558E-16</v>
      </c>
      <c r="AM730" s="343">
        <f t="shared" si="1850"/>
        <v>-4.4650700547603415E-16</v>
      </c>
      <c r="AN730" s="343">
        <f t="shared" si="1851"/>
        <v>5.6970780472151962E-16</v>
      </c>
      <c r="AO730" s="343">
        <f t="shared" si="1852"/>
        <v>-6.0617575511226309E-16</v>
      </c>
      <c r="AP730" s="343">
        <f t="shared" si="1853"/>
        <v>5.5035894178407069E-16</v>
      </c>
      <c r="AQ730" s="343">
        <f t="shared" si="1854"/>
        <v>-4.1075496858548302E-16</v>
      </c>
      <c r="AR730" s="343">
        <f t="shared" si="1855"/>
        <v>2.0861727492281743E-16</v>
      </c>
      <c r="AS730" s="343">
        <f t="shared" si="1856"/>
        <v>2.5280507726541102E-17</v>
      </c>
      <c r="AT730" s="343">
        <f t="shared" si="1857"/>
        <v>-2.5532956224290691E-16</v>
      </c>
      <c r="AU730" s="343">
        <f t="shared" si="1858"/>
        <v>4.4650700547603513E-16</v>
      </c>
      <c r="AV730" s="343">
        <f t="shared" si="1859"/>
        <v>-5.6970780472152021E-16</v>
      </c>
      <c r="AW730" s="343">
        <f t="shared" si="1860"/>
        <v>6.0617575511226299E-16</v>
      </c>
      <c r="AX730" s="343">
        <f t="shared" si="1861"/>
        <v>-5.5035894178406645E-16</v>
      </c>
      <c r="AY730" s="343">
        <f t="shared" si="1862"/>
        <v>4.1075496858548835E-16</v>
      </c>
      <c r="AZ730" s="343">
        <f t="shared" si="1863"/>
        <v>-2.0861727492282408E-16</v>
      </c>
      <c r="BA730" s="343">
        <f t="shared" si="1864"/>
        <v>-2.5280507726533977E-17</v>
      </c>
      <c r="BB730" s="343">
        <f t="shared" si="1865"/>
        <v>2.5532956224290045E-16</v>
      </c>
      <c r="BC730" s="343">
        <f t="shared" si="1866"/>
        <v>-4.465070054760303E-16</v>
      </c>
      <c r="BD730" s="343">
        <f t="shared" si="1867"/>
        <v>5.6970780472151775E-16</v>
      </c>
      <c r="BE730" s="343">
        <f t="shared" si="1868"/>
        <v>-6.0617575511226328E-16</v>
      </c>
      <c r="BF730" s="343">
        <f t="shared" si="1869"/>
        <v>5.5035894178406941E-16</v>
      </c>
      <c r="BG730" s="343">
        <f t="shared" si="1870"/>
        <v>-4.1075496858548085E-16</v>
      </c>
      <c r="BH730" s="343">
        <f t="shared" si="1871"/>
        <v>2.0861727492281462E-16</v>
      </c>
      <c r="BI730" s="343">
        <f t="shared" si="1872"/>
        <v>2.528050772654406E-17</v>
      </c>
      <c r="BJ730" s="343">
        <f t="shared" si="1873"/>
        <v>-2.5532956224290962E-16</v>
      </c>
      <c r="BK730" s="343">
        <f t="shared" si="1874"/>
        <v>4.4650700547603711E-16</v>
      </c>
      <c r="BL730" s="343">
        <f t="shared" si="1875"/>
        <v>-5.6970780472151528E-16</v>
      </c>
      <c r="BM730" s="343">
        <f t="shared" si="1876"/>
        <v>6.0617575511226358E-16</v>
      </c>
      <c r="BN730" s="343">
        <f t="shared" si="1877"/>
        <v>-5.5035894178407237E-16</v>
      </c>
      <c r="BO730" s="343">
        <f t="shared" si="1878"/>
        <v>4.1075496858548613E-16</v>
      </c>
      <c r="BP730" s="343">
        <f t="shared" si="1879"/>
        <v>-2.0861727492282127E-16</v>
      </c>
      <c r="BQ730" s="343">
        <f t="shared" si="1880"/>
        <v>-2.528050772653696E-17</v>
      </c>
      <c r="BR730" s="343">
        <f t="shared" si="1881"/>
        <v>2.5532956224290316E-16</v>
      </c>
    </row>
    <row r="731" spans="2:70">
      <c r="B731" s="340">
        <v>37</v>
      </c>
      <c r="C731" s="340">
        <f t="shared" si="1882"/>
        <v>1.1562500000000005E-2</v>
      </c>
      <c r="D731" s="341">
        <f t="shared" si="1817"/>
        <v>58.085495316224154</v>
      </c>
      <c r="E731" s="342" t="str">
        <f>AQ694</f>
        <v>-0.0145046837758468</v>
      </c>
      <c r="F731" s="291">
        <v>37</v>
      </c>
      <c r="G731" s="343">
        <f t="shared" si="1818"/>
        <v>9.2509318766301084E-16</v>
      </c>
      <c r="H731" s="343">
        <f t="shared" si="1819"/>
        <v>-7.6369610808535715E-16</v>
      </c>
      <c r="I731" s="343">
        <f t="shared" si="1820"/>
        <v>4.2194648677810158E-16</v>
      </c>
      <c r="J731" s="343">
        <f t="shared" si="1821"/>
        <v>1.9448949871977531E-17</v>
      </c>
      <c r="K731" s="343">
        <f t="shared" si="1822"/>
        <v>-4.5625137170078452E-16</v>
      </c>
      <c r="L731" s="343">
        <f t="shared" si="1823"/>
        <v>7.8530662331007934E-16</v>
      </c>
      <c r="M731" s="343">
        <f t="shared" si="1824"/>
        <v>-9.2890584856073935E-16</v>
      </c>
      <c r="N731" s="343">
        <f t="shared" si="1825"/>
        <v>8.5313701753645813E-16</v>
      </c>
      <c r="O731" s="343">
        <f t="shared" si="1826"/>
        <v>-5.7589350577553797E-16</v>
      </c>
      <c r="P731" s="343">
        <f t="shared" si="1827"/>
        <v>1.6264843995068103E-16</v>
      </c>
      <c r="Q731" s="343">
        <f t="shared" si="1828"/>
        <v>2.8900727016435975E-16</v>
      </c>
      <c r="R731" s="343">
        <f t="shared" si="1829"/>
        <v>-6.7241175416911252E-16</v>
      </c>
      <c r="S731" s="343">
        <f t="shared" si="1830"/>
        <v>8.970211786346793E-16</v>
      </c>
      <c r="T731" s="343">
        <f t="shared" si="1831"/>
        <v>-9.0979234984838361E-16</v>
      </c>
      <c r="U731" s="343">
        <f t="shared" si="1832"/>
        <v>7.0770926031081549E-16</v>
      </c>
      <c r="V731" s="343">
        <f t="shared" si="1833"/>
        <v>-3.3849534144032446E-16</v>
      </c>
      <c r="W731" s="343">
        <f t="shared" si="1834"/>
        <v>-1.1065678131265675E-16</v>
      </c>
      <c r="X731" s="343">
        <f t="shared" si="1835"/>
        <v>5.3367647840827992E-16</v>
      </c>
      <c r="Y731" s="343">
        <f t="shared" si="1836"/>
        <v>-8.3066448786895976E-16</v>
      </c>
      <c r="Z731" s="343">
        <f t="shared" si="1837"/>
        <v>9.3148487237306519E-16</v>
      </c>
      <c r="AA731" s="343">
        <f t="shared" si="1838"/>
        <v>-8.1232814486027485E-16</v>
      </c>
      <c r="AB731" s="343">
        <f t="shared" si="1839"/>
        <v>5.0133405678879107E-16</v>
      </c>
      <c r="AC731" s="343">
        <f t="shared" si="1840"/>
        <v>-7.1946185587847326E-17</v>
      </c>
      <c r="AD731" s="343">
        <f t="shared" si="1841"/>
        <v>-3.7443231487143966E-16</v>
      </c>
      <c r="AE731" s="343">
        <f t="shared" si="1842"/>
        <v>7.3238582667645083E-16</v>
      </c>
      <c r="AF731" s="343">
        <f t="shared" si="1843"/>
        <v>-9.1738095363518303E-16</v>
      </c>
      <c r="AG731" s="343">
        <f t="shared" si="1844"/>
        <v>8.8572971436163122E-16</v>
      </c>
      <c r="AH731" s="343">
        <f t="shared" si="1845"/>
        <v>-6.4490678548624326E-16</v>
      </c>
      <c r="AI731" s="343">
        <f t="shared" si="1846"/>
        <v>2.5178430092409615E-16</v>
      </c>
      <c r="AJ731" s="343">
        <f t="shared" si="1847"/>
        <v>2.0079892745815174E-16</v>
      </c>
      <c r="AK731" s="343">
        <f t="shared" si="1848"/>
        <v>-6.059619888914701E-16</v>
      </c>
      <c r="AL731" s="343">
        <f t="shared" si="1849"/>
        <v>8.6802259932226768E-16</v>
      </c>
      <c r="AM731" s="343">
        <f t="shared" si="1850"/>
        <v>-9.2509318766301123E-16</v>
      </c>
      <c r="AN731" s="343">
        <f t="shared" si="1851"/>
        <v>7.6369610808535962E-16</v>
      </c>
      <c r="AO731" s="343">
        <f t="shared" si="1852"/>
        <v>-4.219464867781068E-16</v>
      </c>
      <c r="AP731" s="343">
        <f t="shared" si="1853"/>
        <v>-1.9448949871969987E-17</v>
      </c>
      <c r="AQ731" s="343">
        <f t="shared" si="1854"/>
        <v>4.5625137170078945E-16</v>
      </c>
      <c r="AR731" s="343">
        <f t="shared" si="1855"/>
        <v>-7.8530662331007352E-16</v>
      </c>
      <c r="AS731" s="343">
        <f t="shared" si="1856"/>
        <v>9.2890584856073935E-16</v>
      </c>
      <c r="AT731" s="343">
        <f t="shared" si="1857"/>
        <v>-8.5313701753646385E-16</v>
      </c>
      <c r="AU731" s="343">
        <f t="shared" si="1858"/>
        <v>5.7589350577553856E-16</v>
      </c>
      <c r="AV731" s="343">
        <f t="shared" si="1859"/>
        <v>-1.6264843995066888E-16</v>
      </c>
      <c r="AW731" s="343">
        <f t="shared" si="1860"/>
        <v>-2.8900727016435255E-16</v>
      </c>
      <c r="AX731" s="343">
        <f t="shared" si="1861"/>
        <v>6.7241175416911637E-16</v>
      </c>
      <c r="AY731" s="343">
        <f t="shared" si="1862"/>
        <v>-8.9702117863467733E-16</v>
      </c>
      <c r="AZ731" s="343">
        <f t="shared" si="1863"/>
        <v>9.097923498483838E-16</v>
      </c>
      <c r="BA731" s="343">
        <f t="shared" si="1864"/>
        <v>-7.0770926031082466E-16</v>
      </c>
      <c r="BB731" s="343">
        <f t="shared" si="1865"/>
        <v>3.3849534144032529E-16</v>
      </c>
      <c r="BC731" s="343">
        <f t="shared" si="1866"/>
        <v>1.1065678131266898E-16</v>
      </c>
      <c r="BD731" s="343">
        <f t="shared" si="1867"/>
        <v>-5.3367647840827913E-16</v>
      </c>
      <c r="BE731" s="343">
        <f t="shared" si="1868"/>
        <v>8.3066448786896548E-16</v>
      </c>
      <c r="BF731" s="343">
        <f t="shared" si="1869"/>
        <v>-9.3148487237306519E-16</v>
      </c>
      <c r="BG731" s="343">
        <f t="shared" si="1870"/>
        <v>8.1232814486027535E-16</v>
      </c>
      <c r="BH731" s="343">
        <f t="shared" si="1871"/>
        <v>-5.0133405678880301E-16</v>
      </c>
      <c r="BI731" s="343">
        <f t="shared" si="1872"/>
        <v>7.1946185587848164E-17</v>
      </c>
      <c r="BJ731" s="343">
        <f t="shared" si="1873"/>
        <v>3.744323148714509E-16</v>
      </c>
      <c r="BK731" s="343">
        <f t="shared" si="1874"/>
        <v>-7.3238582667645023E-16</v>
      </c>
      <c r="BL731" s="343">
        <f t="shared" si="1875"/>
        <v>9.173809536351852E-16</v>
      </c>
      <c r="BM731" s="343">
        <f t="shared" si="1876"/>
        <v>-8.8572971436163142E-16</v>
      </c>
      <c r="BN731" s="343">
        <f t="shared" si="1877"/>
        <v>6.4490678548624395E-16</v>
      </c>
      <c r="BO731" s="343">
        <f t="shared" si="1878"/>
        <v>-2.5178430092410976E-16</v>
      </c>
      <c r="BP731" s="343">
        <f t="shared" si="1879"/>
        <v>-2.0079892745815085E-16</v>
      </c>
      <c r="BQ731" s="343">
        <f t="shared" si="1880"/>
        <v>6.0596198889145935E-16</v>
      </c>
      <c r="BR731" s="343">
        <f t="shared" si="1881"/>
        <v>-8.6802259932226729E-16</v>
      </c>
    </row>
    <row r="732" spans="2:70">
      <c r="B732" s="340">
        <v>38</v>
      </c>
      <c r="C732" s="340">
        <f t="shared" si="1882"/>
        <v>1.1875000000000005E-2</v>
      </c>
      <c r="D732" s="341">
        <f t="shared" si="1817"/>
        <v>58.085476006259881</v>
      </c>
      <c r="E732" s="342" t="str">
        <f>AR694</f>
        <v>-0.0145239937401219</v>
      </c>
      <c r="F732" s="291">
        <v>38</v>
      </c>
      <c r="G732" s="343">
        <f t="shared" si="1818"/>
        <v>2.9055303499901008E-16</v>
      </c>
      <c r="H732" s="343">
        <f t="shared" si="1819"/>
        <v>-3.1268145887858109E-16</v>
      </c>
      <c r="I732" s="343">
        <f t="shared" si="1820"/>
        <v>2.2941722777692612E-16</v>
      </c>
      <c r="J732" s="343">
        <f t="shared" si="1821"/>
        <v>-6.8825447991829982E-17</v>
      </c>
      <c r="K732" s="343">
        <f t="shared" si="1822"/>
        <v>-1.1496469066029491E-16</v>
      </c>
      <c r="L732" s="343">
        <f t="shared" si="1823"/>
        <v>2.6000474153542404E-16</v>
      </c>
      <c r="M732" s="343">
        <f t="shared" si="1824"/>
        <v>-3.1740739262227072E-16</v>
      </c>
      <c r="N732" s="343">
        <f t="shared" si="1825"/>
        <v>2.6782446183577849E-16</v>
      </c>
      <c r="O732" s="343">
        <f t="shared" si="1826"/>
        <v>-1.27968410273194E-16</v>
      </c>
      <c r="P732" s="343">
        <f t="shared" si="1827"/>
        <v>-5.5020772882127367E-17</v>
      </c>
      <c r="Q732" s="343">
        <f t="shared" si="1828"/>
        <v>2.1946461166696996E-16</v>
      </c>
      <c r="R732" s="343">
        <f t="shared" si="1829"/>
        <v>-3.0993553827160283E-16</v>
      </c>
      <c r="S732" s="343">
        <f t="shared" si="1830"/>
        <v>2.9593935202397012E-16</v>
      </c>
      <c r="T732" s="343">
        <f t="shared" si="1831"/>
        <v>-1.821936183132723E-16</v>
      </c>
      <c r="U732" s="343">
        <f t="shared" si="1832"/>
        <v>7.037562341897663E-18</v>
      </c>
      <c r="V732" s="343">
        <f t="shared" si="1833"/>
        <v>1.7049057984932703E-16</v>
      </c>
      <c r="W732" s="343">
        <f t="shared" si="1834"/>
        <v>-2.9055303499900959E-16</v>
      </c>
      <c r="X732" s="343">
        <f t="shared" si="1835"/>
        <v>3.1268145887858119E-16</v>
      </c>
      <c r="Y732" s="343">
        <f t="shared" si="1836"/>
        <v>-2.2941722777692779E-16</v>
      </c>
      <c r="Z732" s="343">
        <f t="shared" si="1837"/>
        <v>6.8825447991829563E-17</v>
      </c>
      <c r="AA732" s="343">
        <f t="shared" si="1838"/>
        <v>1.1496469066029316E-16</v>
      </c>
      <c r="AB732" s="343">
        <f t="shared" si="1839"/>
        <v>-2.6000474153542232E-16</v>
      </c>
      <c r="AC732" s="343">
        <f t="shared" si="1840"/>
        <v>3.1740739262227072E-16</v>
      </c>
      <c r="AD732" s="343">
        <f t="shared" si="1841"/>
        <v>-2.6782446183577953E-16</v>
      </c>
      <c r="AE732" s="343">
        <f t="shared" si="1842"/>
        <v>1.2796841027319777E-16</v>
      </c>
      <c r="AF732" s="343">
        <f t="shared" si="1843"/>
        <v>5.5020772882125518E-17</v>
      </c>
      <c r="AG732" s="343">
        <f t="shared" si="1844"/>
        <v>-2.1946461166696861E-16</v>
      </c>
      <c r="AH732" s="343">
        <f t="shared" si="1845"/>
        <v>3.0993553827160194E-16</v>
      </c>
      <c r="AI732" s="343">
        <f t="shared" si="1846"/>
        <v>-2.9593935202397081E-16</v>
      </c>
      <c r="AJ732" s="343">
        <f t="shared" si="1847"/>
        <v>1.8219361831327383E-16</v>
      </c>
      <c r="AK732" s="343">
        <f t="shared" si="1848"/>
        <v>-7.0375623418972932E-18</v>
      </c>
      <c r="AL732" s="343">
        <f t="shared" si="1849"/>
        <v>-1.7049057984932545E-16</v>
      </c>
      <c r="AM732" s="343">
        <f t="shared" si="1850"/>
        <v>2.9055303499900791E-16</v>
      </c>
      <c r="AN732" s="343">
        <f t="shared" si="1851"/>
        <v>-3.1268145887858149E-16</v>
      </c>
      <c r="AO732" s="343">
        <f t="shared" si="1852"/>
        <v>2.2941722777692597E-16</v>
      </c>
      <c r="AP732" s="343">
        <f t="shared" si="1853"/>
        <v>-6.8825447991831412E-17</v>
      </c>
      <c r="AQ732" s="343">
        <f t="shared" si="1854"/>
        <v>-1.1496469066029141E-16</v>
      </c>
      <c r="AR732" s="343">
        <f t="shared" si="1855"/>
        <v>2.6000474153542123E-16</v>
      </c>
      <c r="AS732" s="343">
        <f t="shared" si="1856"/>
        <v>-3.1740739262227057E-16</v>
      </c>
      <c r="AT732" s="343">
        <f t="shared" si="1857"/>
        <v>2.678244618357781E-16</v>
      </c>
      <c r="AU732" s="343">
        <f t="shared" si="1858"/>
        <v>-1.2796841027319535E-16</v>
      </c>
      <c r="AV732" s="343">
        <f t="shared" si="1859"/>
        <v>-5.5020772882123681E-17</v>
      </c>
      <c r="AW732" s="343">
        <f t="shared" si="1860"/>
        <v>2.1946461166696725E-16</v>
      </c>
      <c r="AX732" s="343">
        <f t="shared" si="1861"/>
        <v>-3.0993553827160154E-16</v>
      </c>
      <c r="AY732" s="343">
        <f t="shared" si="1862"/>
        <v>2.9593935202397313E-16</v>
      </c>
      <c r="AZ732" s="343">
        <f t="shared" si="1863"/>
        <v>-1.8219361831327169E-16</v>
      </c>
      <c r="BA732" s="343">
        <f t="shared" si="1864"/>
        <v>7.0375623418991667E-18</v>
      </c>
      <c r="BB732" s="343">
        <f t="shared" si="1865"/>
        <v>1.7049057984932387E-16</v>
      </c>
      <c r="BC732" s="343">
        <f t="shared" si="1866"/>
        <v>-2.9055303499900712E-16</v>
      </c>
      <c r="BD732" s="343">
        <f t="shared" si="1867"/>
        <v>3.1268145887858262E-16</v>
      </c>
      <c r="BE732" s="343">
        <f t="shared" si="1868"/>
        <v>-2.2941722777692725E-16</v>
      </c>
      <c r="BF732" s="343">
        <f t="shared" si="1869"/>
        <v>6.8825447991833236E-17</v>
      </c>
      <c r="BG732" s="343">
        <f t="shared" si="1870"/>
        <v>1.1496469066028968E-16</v>
      </c>
      <c r="BH732" s="343">
        <f t="shared" si="1871"/>
        <v>-2.6000474153542015E-16</v>
      </c>
      <c r="BI732" s="343">
        <f t="shared" si="1872"/>
        <v>3.1740739262227052E-16</v>
      </c>
      <c r="BJ732" s="343">
        <f t="shared" si="1873"/>
        <v>-2.6782446183578392E-16</v>
      </c>
      <c r="BK732" s="343">
        <f t="shared" si="1874"/>
        <v>1.2796841027319708E-16</v>
      </c>
      <c r="BL732" s="343">
        <f t="shared" si="1875"/>
        <v>5.5020772882121845E-17</v>
      </c>
      <c r="BM732" s="343">
        <f t="shared" si="1876"/>
        <v>-2.1946461166696592E-16</v>
      </c>
      <c r="BN732" s="343">
        <f t="shared" si="1877"/>
        <v>3.099355382716011E-16</v>
      </c>
      <c r="BO732" s="343">
        <f t="shared" si="1878"/>
        <v>-2.9593935202397377E-16</v>
      </c>
      <c r="BP732" s="343">
        <f t="shared" si="1879"/>
        <v>1.8219361831327319E-16</v>
      </c>
      <c r="BQ732" s="343">
        <f t="shared" si="1880"/>
        <v>-7.0375623419010156E-18</v>
      </c>
      <c r="BR732" s="343">
        <f t="shared" si="1881"/>
        <v>-1.704905798493223E-16</v>
      </c>
    </row>
    <row r="733" spans="2:70">
      <c r="B733" s="340">
        <v>39</v>
      </c>
      <c r="C733" s="340">
        <f t="shared" si="1882"/>
        <v>1.2187500000000006E-2</v>
      </c>
      <c r="D733" s="341">
        <f t="shared" si="1817"/>
        <v>58.085596570294946</v>
      </c>
      <c r="E733" s="342" t="str">
        <f>AS694</f>
        <v>-0.0144034297050529</v>
      </c>
      <c r="F733" s="291">
        <v>39</v>
      </c>
      <c r="G733" s="343">
        <f t="shared" si="1818"/>
        <v>1.3799305289291356E-16</v>
      </c>
      <c r="H733" s="343">
        <f t="shared" si="1819"/>
        <v>1.3121585993493342E-16</v>
      </c>
      <c r="I733" s="343">
        <f t="shared" si="1820"/>
        <v>-3.4085551564628223E-16</v>
      </c>
      <c r="J733" s="343">
        <f t="shared" si="1821"/>
        <v>3.9575389342691083E-16</v>
      </c>
      <c r="K733" s="343">
        <f t="shared" si="1822"/>
        <v>-2.7098827750972735E-16</v>
      </c>
      <c r="L733" s="343">
        <f t="shared" si="1823"/>
        <v>2.3199649080651691E-17</v>
      </c>
      <c r="M733" s="343">
        <f t="shared" si="1824"/>
        <v>2.351211350023442E-16</v>
      </c>
      <c r="N733" s="343">
        <f t="shared" si="1825"/>
        <v>-3.8670183940729963E-16</v>
      </c>
      <c r="O733" s="343">
        <f t="shared" si="1826"/>
        <v>3.6272799339053723E-16</v>
      </c>
      <c r="P733" s="343">
        <f t="shared" si="1827"/>
        <v>-1.7408322182905117E-16</v>
      </c>
      <c r="Q733" s="343">
        <f t="shared" si="1828"/>
        <v>-9.3591692932695099E-17</v>
      </c>
      <c r="R733" s="343">
        <f t="shared" si="1829"/>
        <v>3.1877793579883063E-16</v>
      </c>
      <c r="S733" s="343">
        <f t="shared" si="1830"/>
        <v>-3.9924566041508616E-16</v>
      </c>
      <c r="T733" s="343">
        <f t="shared" si="1831"/>
        <v>2.9846420212231278E-16</v>
      </c>
      <c r="U733" s="343">
        <f t="shared" si="1832"/>
        <v>-6.218623597514515E-17</v>
      </c>
      <c r="V733" s="343">
        <f t="shared" si="1833"/>
        <v>-2.0232298119417257E-16</v>
      </c>
      <c r="W733" s="343">
        <f t="shared" si="1834"/>
        <v>3.7498179481236145E-16</v>
      </c>
      <c r="X733" s="343">
        <f t="shared" si="1835"/>
        <v>-3.7740671322718032E-16</v>
      </c>
      <c r="Y733" s="343">
        <f t="shared" si="1836"/>
        <v>2.0849687417540745E-16</v>
      </c>
      <c r="Z733" s="343">
        <f t="shared" si="1837"/>
        <v>5.5066186765092962E-17</v>
      </c>
      <c r="AA733" s="343">
        <f t="shared" si="1838"/>
        <v>-2.9363035016789044E-16</v>
      </c>
      <c r="AB733" s="343">
        <f t="shared" si="1839"/>
        <v>3.9889247344358533E-16</v>
      </c>
      <c r="AC733" s="343">
        <f t="shared" si="1840"/>
        <v>-3.230657533113299E-16</v>
      </c>
      <c r="AD733" s="343">
        <f t="shared" si="1841"/>
        <v>1.0057393542274334E-16</v>
      </c>
      <c r="AE733" s="343">
        <f t="shared" si="1842"/>
        <v>1.6757634647610644E-16</v>
      </c>
      <c r="AF733" s="343">
        <f t="shared" si="1843"/>
        <v>-3.5965047054748012E-16</v>
      </c>
      <c r="AG733" s="343">
        <f t="shared" si="1844"/>
        <v>3.8845080010395001E-16</v>
      </c>
      <c r="AH733" s="343">
        <f t="shared" si="1845"/>
        <v>-2.4090258764746676E-16</v>
      </c>
      <c r="AI733" s="343">
        <f t="shared" si="1846"/>
        <v>-1.6010363116703251E-17</v>
      </c>
      <c r="AJ733" s="343">
        <f t="shared" si="1847"/>
        <v>2.6565494375015633E-16</v>
      </c>
      <c r="AK733" s="343">
        <f t="shared" si="1848"/>
        <v>-3.9469773389601574E-16</v>
      </c>
      <c r="AL733" s="343">
        <f t="shared" si="1849"/>
        <v>3.4455600469025367E-16</v>
      </c>
      <c r="AM733" s="343">
        <f t="shared" si="1850"/>
        <v>-1.379930528929149E-16</v>
      </c>
      <c r="AN733" s="343">
        <f t="shared" si="1851"/>
        <v>-1.3121585993492859E-16</v>
      </c>
      <c r="AO733" s="343">
        <f t="shared" si="1852"/>
        <v>3.4085551564628051E-16</v>
      </c>
      <c r="AP733" s="343">
        <f t="shared" si="1853"/>
        <v>-3.9575389342691093E-16</v>
      </c>
      <c r="AQ733" s="343">
        <f t="shared" si="1854"/>
        <v>2.7098827750972666E-16</v>
      </c>
      <c r="AR733" s="343">
        <f t="shared" si="1855"/>
        <v>-2.3199649080660689E-17</v>
      </c>
      <c r="AS733" s="343">
        <f t="shared" si="1856"/>
        <v>-2.3512113500233922E-16</v>
      </c>
      <c r="AT733" s="343">
        <f t="shared" si="1857"/>
        <v>3.8670183940729845E-16</v>
      </c>
      <c r="AU733" s="343">
        <f t="shared" si="1858"/>
        <v>-3.6272799339053861E-16</v>
      </c>
      <c r="AV733" s="343">
        <f t="shared" si="1859"/>
        <v>1.7408322182905166E-16</v>
      </c>
      <c r="AW733" s="343">
        <f t="shared" si="1860"/>
        <v>9.3591692932697392E-17</v>
      </c>
      <c r="AX733" s="343">
        <f t="shared" si="1861"/>
        <v>-3.1877793579882521E-16</v>
      </c>
      <c r="AY733" s="343">
        <f t="shared" si="1862"/>
        <v>3.992456604150864E-16</v>
      </c>
      <c r="AZ733" s="343">
        <f t="shared" si="1863"/>
        <v>-2.9846420212231505E-16</v>
      </c>
      <c r="BA733" s="343">
        <f t="shared" si="1864"/>
        <v>6.2186235975148429E-17</v>
      </c>
      <c r="BB733" s="343">
        <f t="shared" si="1865"/>
        <v>2.0232298119417215E-16</v>
      </c>
      <c r="BC733" s="343">
        <f t="shared" si="1866"/>
        <v>-3.7498179481236224E-16</v>
      </c>
      <c r="BD733" s="343">
        <f t="shared" si="1867"/>
        <v>3.7740671322718328E-16</v>
      </c>
      <c r="BE733" s="343">
        <f t="shared" si="1868"/>
        <v>-2.0849687417541026E-16</v>
      </c>
      <c r="BF733" s="343">
        <f t="shared" si="1869"/>
        <v>-5.5066186765089659E-17</v>
      </c>
      <c r="BG733" s="343">
        <f t="shared" si="1870"/>
        <v>2.9363035016788818E-16</v>
      </c>
      <c r="BH733" s="343">
        <f t="shared" si="1871"/>
        <v>-3.9889247344358553E-16</v>
      </c>
      <c r="BI733" s="343">
        <f t="shared" si="1872"/>
        <v>3.2306575331132852E-16</v>
      </c>
      <c r="BJ733" s="343">
        <f t="shared" si="1873"/>
        <v>-1.0057393542275204E-16</v>
      </c>
      <c r="BK733" s="343">
        <f t="shared" si="1874"/>
        <v>-1.6757634647610343E-16</v>
      </c>
      <c r="BL733" s="343">
        <f t="shared" si="1875"/>
        <v>3.5965047054747869E-16</v>
      </c>
      <c r="BM733" s="343">
        <f t="shared" si="1876"/>
        <v>-3.884508001039508E-16</v>
      </c>
      <c r="BN733" s="343">
        <f t="shared" si="1877"/>
        <v>2.4090258764746488E-16</v>
      </c>
      <c r="BO733" s="343">
        <f t="shared" si="1878"/>
        <v>1.6010363116705617E-17</v>
      </c>
      <c r="BP733" s="343">
        <f t="shared" si="1879"/>
        <v>-2.6565494375014962E-16</v>
      </c>
      <c r="BQ733" s="343">
        <f t="shared" si="1880"/>
        <v>3.9469773389601519E-16</v>
      </c>
      <c r="BR733" s="343">
        <f t="shared" si="1881"/>
        <v>-3.4455600469025534E-16</v>
      </c>
    </row>
    <row r="734" spans="2:70">
      <c r="B734" s="340">
        <v>40</v>
      </c>
      <c r="C734" s="340">
        <f t="shared" si="1882"/>
        <v>1.2500000000000006E-2</v>
      </c>
      <c r="D734" s="341">
        <f t="shared" si="1817"/>
        <v>58.085855847231791</v>
      </c>
      <c r="E734" s="342" t="str">
        <f>AT694</f>
        <v>-0.0141441527682078</v>
      </c>
      <c r="F734" s="291">
        <v>40</v>
      </c>
      <c r="G734" s="343">
        <f t="shared" si="1818"/>
        <v>-2.4314667116492E-16</v>
      </c>
      <c r="H734" s="343">
        <f t="shared" si="1819"/>
        <v>8.7733523241625077E-17</v>
      </c>
      <c r="I734" s="343">
        <f t="shared" si="1820"/>
        <v>1.1907273272183844E-16</v>
      </c>
      <c r="J734" s="343">
        <f t="shared" si="1821"/>
        <v>-2.5612779676567594E-16</v>
      </c>
      <c r="K734" s="343">
        <f t="shared" si="1822"/>
        <v>2.4314667116492E-16</v>
      </c>
      <c r="L734" s="343">
        <f t="shared" si="1823"/>
        <v>-8.7733523241625694E-17</v>
      </c>
      <c r="M734" s="343">
        <f t="shared" si="1824"/>
        <v>-1.1907273272183827E-16</v>
      </c>
      <c r="N734" s="343">
        <f t="shared" si="1825"/>
        <v>2.5612779676567589E-16</v>
      </c>
      <c r="O734" s="343">
        <f t="shared" si="1826"/>
        <v>-2.4314667116492004E-16</v>
      </c>
      <c r="P734" s="343">
        <f t="shared" si="1827"/>
        <v>8.7733523241624942E-17</v>
      </c>
      <c r="Q734" s="343">
        <f t="shared" si="1828"/>
        <v>1.1907273272183901E-16</v>
      </c>
      <c r="R734" s="343">
        <f t="shared" si="1829"/>
        <v>-2.561277967656755E-16</v>
      </c>
      <c r="S734" s="343">
        <f t="shared" si="1830"/>
        <v>2.4314667116492054E-16</v>
      </c>
      <c r="T734" s="343">
        <f t="shared" si="1831"/>
        <v>-8.7733523241626002E-17</v>
      </c>
      <c r="U734" s="343">
        <f t="shared" si="1832"/>
        <v>-1.1907273272183797E-16</v>
      </c>
      <c r="V734" s="343">
        <f t="shared" si="1833"/>
        <v>2.561277967656758E-16</v>
      </c>
      <c r="W734" s="343">
        <f t="shared" si="1834"/>
        <v>-2.4314667116492019E-16</v>
      </c>
      <c r="X734" s="343">
        <f t="shared" si="1835"/>
        <v>8.773352324162525E-17</v>
      </c>
      <c r="Y734" s="343">
        <f t="shared" si="1836"/>
        <v>1.1907273272183871E-16</v>
      </c>
      <c r="Z734" s="343">
        <f t="shared" si="1837"/>
        <v>-2.5612779676567604E-16</v>
      </c>
      <c r="AA734" s="343">
        <f t="shared" si="1838"/>
        <v>2.4314667116491985E-16</v>
      </c>
      <c r="AB734" s="343">
        <f t="shared" si="1839"/>
        <v>-8.7733523241624498E-17</v>
      </c>
      <c r="AC734" s="343">
        <f t="shared" si="1840"/>
        <v>-1.1907273272183943E-16</v>
      </c>
      <c r="AD734" s="343">
        <f t="shared" si="1841"/>
        <v>2.5612779676567506E-16</v>
      </c>
      <c r="AE734" s="343">
        <f t="shared" si="1842"/>
        <v>-2.4314667116492118E-16</v>
      </c>
      <c r="AF734" s="343">
        <f t="shared" si="1843"/>
        <v>8.7733523241627382E-17</v>
      </c>
      <c r="AG734" s="343">
        <f t="shared" si="1844"/>
        <v>1.1907273272183669E-16</v>
      </c>
      <c r="AH734" s="343">
        <f t="shared" si="1845"/>
        <v>-2.561277967656753E-16</v>
      </c>
      <c r="AI734" s="343">
        <f t="shared" si="1846"/>
        <v>2.4314667116492083E-16</v>
      </c>
      <c r="AJ734" s="343">
        <f t="shared" si="1847"/>
        <v>-8.773352324162663E-17</v>
      </c>
      <c r="AK734" s="343">
        <f t="shared" si="1848"/>
        <v>-1.1907273272183741E-16</v>
      </c>
      <c r="AL734" s="343">
        <f t="shared" si="1849"/>
        <v>2.5612779676567555E-16</v>
      </c>
      <c r="AM734" s="343">
        <f t="shared" si="1850"/>
        <v>-2.4314667116492216E-16</v>
      </c>
      <c r="AN734" s="343">
        <f t="shared" si="1851"/>
        <v>8.7733523241625879E-17</v>
      </c>
      <c r="AO734" s="343">
        <f t="shared" si="1852"/>
        <v>1.1907273272183467E-16</v>
      </c>
      <c r="AP734" s="343">
        <f t="shared" si="1853"/>
        <v>-2.5612779676567584E-16</v>
      </c>
      <c r="AQ734" s="343">
        <f t="shared" si="1854"/>
        <v>2.4314667116492182E-16</v>
      </c>
      <c r="AR734" s="343">
        <f t="shared" si="1855"/>
        <v>-8.7733523241625127E-17</v>
      </c>
      <c r="AS734" s="343">
        <f t="shared" si="1856"/>
        <v>-1.1907273272183536E-16</v>
      </c>
      <c r="AT734" s="343">
        <f t="shared" si="1857"/>
        <v>2.5612779676567609E-16</v>
      </c>
      <c r="AU734" s="343">
        <f t="shared" si="1858"/>
        <v>-2.4314667116492147E-16</v>
      </c>
      <c r="AV734" s="343">
        <f t="shared" si="1859"/>
        <v>8.7733523241624375E-17</v>
      </c>
      <c r="AW734" s="343">
        <f t="shared" si="1860"/>
        <v>1.1907273272183605E-16</v>
      </c>
      <c r="AX734" s="343">
        <f t="shared" si="1861"/>
        <v>-2.5612779676567634E-16</v>
      </c>
      <c r="AY734" s="343">
        <f t="shared" si="1862"/>
        <v>2.4314667116492108E-16</v>
      </c>
      <c r="AZ734" s="343">
        <f t="shared" si="1863"/>
        <v>-8.7733523241623623E-17</v>
      </c>
      <c r="BA734" s="343">
        <f t="shared" si="1864"/>
        <v>-1.1907273272183679E-16</v>
      </c>
      <c r="BB734" s="343">
        <f t="shared" si="1865"/>
        <v>2.5612779676567412E-16</v>
      </c>
      <c r="BC734" s="343">
        <f t="shared" si="1866"/>
        <v>-2.4314667116492078E-16</v>
      </c>
      <c r="BD734" s="343">
        <f t="shared" si="1867"/>
        <v>8.7733523241630143E-17</v>
      </c>
      <c r="BE734" s="343">
        <f t="shared" si="1868"/>
        <v>1.1907273272183753E-16</v>
      </c>
      <c r="BF734" s="343">
        <f t="shared" si="1869"/>
        <v>-2.5612779676567437E-16</v>
      </c>
      <c r="BG734" s="343">
        <f t="shared" si="1870"/>
        <v>2.4314667116492044E-16</v>
      </c>
      <c r="BH734" s="343">
        <f t="shared" si="1871"/>
        <v>-8.7733523241629391E-17</v>
      </c>
      <c r="BI734" s="343">
        <f t="shared" si="1872"/>
        <v>-1.1907273272183822E-16</v>
      </c>
      <c r="BJ734" s="343">
        <f t="shared" si="1873"/>
        <v>2.5612779676567461E-16</v>
      </c>
      <c r="BK734" s="343">
        <f t="shared" si="1874"/>
        <v>-2.4314667116492009E-16</v>
      </c>
      <c r="BL734" s="343">
        <f t="shared" si="1875"/>
        <v>8.773352324162864E-17</v>
      </c>
      <c r="BM734" s="343">
        <f t="shared" si="1876"/>
        <v>1.1907273272183893E-16</v>
      </c>
      <c r="BN734" s="343">
        <f t="shared" si="1877"/>
        <v>-2.5612779676567486E-16</v>
      </c>
      <c r="BO734" s="343">
        <f t="shared" si="1878"/>
        <v>2.4314667116491975E-16</v>
      </c>
      <c r="BP734" s="343">
        <f t="shared" si="1879"/>
        <v>-8.7733523241627888E-17</v>
      </c>
      <c r="BQ734" s="343">
        <f t="shared" si="1880"/>
        <v>-1.1907273272183965E-16</v>
      </c>
      <c r="BR734" s="343">
        <f t="shared" si="1881"/>
        <v>2.5612779676567515E-16</v>
      </c>
    </row>
    <row r="735" spans="2:70">
      <c r="B735" s="340">
        <v>41</v>
      </c>
      <c r="C735" s="340">
        <f t="shared" si="1882"/>
        <v>1.2812500000000006E-2</v>
      </c>
      <c r="D735" s="341">
        <f t="shared" si="1817"/>
        <v>58.086251340091771</v>
      </c>
      <c r="E735" s="342" t="str">
        <f>AU694</f>
        <v>-0.0137486599082316</v>
      </c>
      <c r="F735" s="291">
        <v>41</v>
      </c>
      <c r="G735" s="343">
        <f t="shared" si="1818"/>
        <v>-2.0908590686263032E-16</v>
      </c>
      <c r="H735" s="343">
        <f t="shared" si="1819"/>
        <v>2.1694753207630382E-16</v>
      </c>
      <c r="I735" s="343">
        <f t="shared" si="1820"/>
        <v>-6.617420786753851E-17</v>
      </c>
      <c r="J735" s="343">
        <f t="shared" si="1821"/>
        <v>-1.3298658596427304E-16</v>
      </c>
      <c r="K735" s="343">
        <f t="shared" si="1822"/>
        <v>2.349058019067107E-16</v>
      </c>
      <c r="L735" s="343">
        <f t="shared" si="1823"/>
        <v>-1.650587403171133E-16</v>
      </c>
      <c r="M735" s="343">
        <f t="shared" si="1824"/>
        <v>-2.5481489207335087E-17</v>
      </c>
      <c r="N735" s="343">
        <f t="shared" si="1825"/>
        <v>1.9738931156435689E-16</v>
      </c>
      <c r="O735" s="343">
        <f t="shared" si="1826"/>
        <v>-2.2496341803689187E-16</v>
      </c>
      <c r="P735" s="343">
        <f t="shared" si="1827"/>
        <v>8.8041251605848492E-17</v>
      </c>
      <c r="Q735" s="343">
        <f t="shared" si="1828"/>
        <v>1.1325786054066681E-16</v>
      </c>
      <c r="R735" s="343">
        <f t="shared" si="1829"/>
        <v>-2.3174130381733264E-16</v>
      </c>
      <c r="S735" s="343">
        <f t="shared" si="1830"/>
        <v>1.807723930694188E-16</v>
      </c>
      <c r="T735" s="343">
        <f t="shared" si="1831"/>
        <v>2.3797195664719885E-18</v>
      </c>
      <c r="U735" s="343">
        <f t="shared" si="1832"/>
        <v>-1.8379174929174515E-16</v>
      </c>
      <c r="V735" s="343">
        <f t="shared" si="1833"/>
        <v>2.3081278330427041E-16</v>
      </c>
      <c r="W735" s="343">
        <f t="shared" si="1834"/>
        <v>-1.0906040996295184E-16</v>
      </c>
      <c r="X735" s="343">
        <f t="shared" si="1835"/>
        <v>-9.2438400007008705E-17</v>
      </c>
      <c r="Y735" s="343">
        <f t="shared" si="1836"/>
        <v>2.2634501028951124E-16</v>
      </c>
      <c r="Z735" s="343">
        <f t="shared" si="1837"/>
        <v>-1.9474510885622365E-16</v>
      </c>
      <c r="AA735" s="343">
        <f t="shared" si="1838"/>
        <v>2.0744968074702449E-17</v>
      </c>
      <c r="AB735" s="343">
        <f t="shared" si="1839"/>
        <v>1.6842417200266261E-16</v>
      </c>
      <c r="AC735" s="343">
        <f t="shared" si="1840"/>
        <v>-2.3443929529332698E-16</v>
      </c>
      <c r="AD735" s="343">
        <f t="shared" si="1841"/>
        <v>1.2902925695362728E-16</v>
      </c>
      <c r="AE735" s="343">
        <f t="shared" si="1842"/>
        <v>7.0728707149316547E-17</v>
      </c>
      <c r="AF735" s="343">
        <f t="shared" si="1843"/>
        <v>-2.1876889057983207E-16</v>
      </c>
      <c r="AG735" s="343">
        <f t="shared" si="1844"/>
        <v>2.0684232278623828E-16</v>
      </c>
      <c r="AH735" s="343">
        <f t="shared" si="1845"/>
        <v>-4.366987033296603E-17</v>
      </c>
      <c r="AI735" s="343">
        <f t="shared" si="1846"/>
        <v>-1.5143457786717634E-16</v>
      </c>
      <c r="AJ735" s="343">
        <f t="shared" si="1847"/>
        <v>2.3580802871115332E-16</v>
      </c>
      <c r="AK735" s="343">
        <f t="shared" si="1848"/>
        <v>-1.4775548166526978E-16</v>
      </c>
      <c r="AL735" s="343">
        <f t="shared" si="1849"/>
        <v>-4.8337858177528982E-17</v>
      </c>
      <c r="AM735" s="343">
        <f t="shared" si="1850"/>
        <v>2.090859068626283E-16</v>
      </c>
      <c r="AN735" s="343">
        <f t="shared" si="1851"/>
        <v>-2.1694753207630582E-16</v>
      </c>
      <c r="AO735" s="343">
        <f t="shared" si="1852"/>
        <v>6.6174207867543662E-17</v>
      </c>
      <c r="AP735" s="343">
        <f t="shared" si="1853"/>
        <v>1.3298658596426792E-16</v>
      </c>
      <c r="AQ735" s="343">
        <f t="shared" si="1854"/>
        <v>-2.3490580190671011E-16</v>
      </c>
      <c r="AR735" s="343">
        <f t="shared" si="1855"/>
        <v>1.6505874031711355E-16</v>
      </c>
      <c r="AS735" s="343">
        <f t="shared" si="1856"/>
        <v>2.548148920733391E-17</v>
      </c>
      <c r="AT735" s="343">
        <f t="shared" si="1857"/>
        <v>-1.9738931156435576E-16</v>
      </c>
      <c r="AU735" s="343">
        <f t="shared" si="1858"/>
        <v>2.2496341803689246E-16</v>
      </c>
      <c r="AV735" s="343">
        <f t="shared" si="1859"/>
        <v>-8.8041251605851918E-17</v>
      </c>
      <c r="AW735" s="343">
        <f t="shared" si="1860"/>
        <v>-1.132578605406636E-16</v>
      </c>
      <c r="AX735" s="343">
        <f t="shared" si="1861"/>
        <v>2.3174130381733195E-16</v>
      </c>
      <c r="AY735" s="343">
        <f t="shared" si="1862"/>
        <v>-1.8077239306942225E-16</v>
      </c>
      <c r="AZ735" s="343">
        <f t="shared" si="1863"/>
        <v>-2.3797195664666206E-18</v>
      </c>
      <c r="BA735" s="343">
        <f t="shared" si="1864"/>
        <v>1.8379174929174074E-16</v>
      </c>
      <c r="BB735" s="343">
        <f t="shared" si="1865"/>
        <v>-2.3081278330427183E-16</v>
      </c>
      <c r="BC735" s="343">
        <f t="shared" si="1866"/>
        <v>1.0906040996295216E-16</v>
      </c>
      <c r="BD735" s="343">
        <f t="shared" si="1867"/>
        <v>9.2438400007008385E-17</v>
      </c>
      <c r="BE735" s="343">
        <f t="shared" si="1868"/>
        <v>-2.2634501028951016E-16</v>
      </c>
      <c r="BF735" s="343">
        <f t="shared" si="1869"/>
        <v>1.9474510885622574E-16</v>
      </c>
      <c r="BG735" s="343">
        <f t="shared" si="1870"/>
        <v>-2.0744968074706134E-17</v>
      </c>
      <c r="BH735" s="343">
        <f t="shared" si="1871"/>
        <v>-1.6842417200266005E-16</v>
      </c>
      <c r="BI735" s="343">
        <f t="shared" si="1872"/>
        <v>2.3443929529332737E-16</v>
      </c>
      <c r="BJ735" s="343">
        <f t="shared" si="1873"/>
        <v>-1.2902925695363039E-16</v>
      </c>
      <c r="BK735" s="343">
        <f t="shared" si="1874"/>
        <v>-7.0728707149309817E-17</v>
      </c>
      <c r="BL735" s="343">
        <f t="shared" si="1875"/>
        <v>2.1876889057982946E-16</v>
      </c>
      <c r="BM735" s="343">
        <f t="shared" si="1876"/>
        <v>-2.0684232278623845E-16</v>
      </c>
      <c r="BN735" s="343">
        <f t="shared" si="1877"/>
        <v>4.3669870332966381E-17</v>
      </c>
      <c r="BO735" s="343">
        <f t="shared" si="1878"/>
        <v>1.5143457786717606E-16</v>
      </c>
      <c r="BP735" s="343">
        <f t="shared" si="1879"/>
        <v>-2.3580802871115332E-16</v>
      </c>
      <c r="BQ735" s="343">
        <f t="shared" si="1880"/>
        <v>1.4775548166527268E-16</v>
      </c>
      <c r="BR735" s="343">
        <f t="shared" si="1881"/>
        <v>4.8337858177525358E-17</v>
      </c>
    </row>
    <row r="736" spans="2:70">
      <c r="B736" s="340">
        <v>42</v>
      </c>
      <c r="C736" s="340">
        <f t="shared" si="1882"/>
        <v>1.3125000000000006E-2</v>
      </c>
      <c r="D736" s="341">
        <f t="shared" si="1817"/>
        <v>58.086779240062455</v>
      </c>
      <c r="E736" s="342" t="str">
        <f>AV694</f>
        <v>-0.0132207599375462</v>
      </c>
      <c r="F736" s="291">
        <v>42</v>
      </c>
      <c r="G736" s="343">
        <f t="shared" si="1818"/>
        <v>2.3710291205849912E-16</v>
      </c>
      <c r="H736" s="343">
        <f t="shared" si="1819"/>
        <v>1.2366072582074678E-16</v>
      </c>
      <c r="I736" s="343">
        <f t="shared" si="1820"/>
        <v>-3.7450734857770995E-16</v>
      </c>
      <c r="J736" s="343">
        <f t="shared" si="1821"/>
        <v>2.9246954401299664E-16</v>
      </c>
      <c r="K736" s="343">
        <f t="shared" si="1822"/>
        <v>4.9532603140835298E-17</v>
      </c>
      <c r="L736" s="343">
        <f t="shared" si="1823"/>
        <v>-3.4750722375103933E-16</v>
      </c>
      <c r="M736" s="343">
        <f t="shared" si="1824"/>
        <v>3.3659673540988462E-16</v>
      </c>
      <c r="N736" s="343">
        <f t="shared" si="1825"/>
        <v>-2.6499029699574608E-17</v>
      </c>
      <c r="O736" s="343">
        <f t="shared" si="1826"/>
        <v>-3.0715259119991256E-16</v>
      </c>
      <c r="P736" s="343">
        <f t="shared" si="1827"/>
        <v>3.6778870303059464E-16</v>
      </c>
      <c r="Q736" s="343">
        <f t="shared" si="1828"/>
        <v>-1.0151231968945693E-16</v>
      </c>
      <c r="R736" s="343">
        <f t="shared" si="1829"/>
        <v>-2.5499425682213079E-16</v>
      </c>
      <c r="S736" s="343">
        <f t="shared" si="1830"/>
        <v>3.8484675705211996E-16</v>
      </c>
      <c r="T736" s="343">
        <f t="shared" si="1831"/>
        <v>-1.7262454816243818E-16</v>
      </c>
      <c r="U736" s="343">
        <f t="shared" si="1832"/>
        <v>-1.9303663615710127E-16</v>
      </c>
      <c r="V736" s="343">
        <f t="shared" si="1833"/>
        <v>3.8711536602468004E-16</v>
      </c>
      <c r="W736" s="343">
        <f t="shared" si="1834"/>
        <v>-2.3710291205849665E-16</v>
      </c>
      <c r="X736" s="343">
        <f t="shared" si="1835"/>
        <v>-1.2366072582074715E-16</v>
      </c>
      <c r="Y736" s="343">
        <f t="shared" si="1836"/>
        <v>3.7450734857770941E-16</v>
      </c>
      <c r="Z736" s="343">
        <f t="shared" si="1837"/>
        <v>-2.924695440129964E-16</v>
      </c>
      <c r="AA736" s="343">
        <f t="shared" si="1838"/>
        <v>-4.9532603140838411E-17</v>
      </c>
      <c r="AB736" s="343">
        <f t="shared" si="1839"/>
        <v>3.4750722375103953E-16</v>
      </c>
      <c r="AC736" s="343">
        <f t="shared" si="1840"/>
        <v>-3.3659673540988585E-16</v>
      </c>
      <c r="AD736" s="343">
        <f t="shared" si="1841"/>
        <v>2.6499029699574229E-17</v>
      </c>
      <c r="AE736" s="343">
        <f t="shared" si="1842"/>
        <v>3.0715259119991448E-16</v>
      </c>
      <c r="AF736" s="343">
        <f t="shared" si="1843"/>
        <v>-3.6778870303059454E-16</v>
      </c>
      <c r="AG736" s="343">
        <f t="shared" si="1844"/>
        <v>1.0151231968945922E-16</v>
      </c>
      <c r="AH736" s="343">
        <f t="shared" si="1845"/>
        <v>2.5499425682213109E-16</v>
      </c>
      <c r="AI736" s="343">
        <f t="shared" si="1846"/>
        <v>-3.8484675705211951E-16</v>
      </c>
      <c r="AJ736" s="343">
        <f t="shared" si="1847"/>
        <v>1.7262454816243781E-16</v>
      </c>
      <c r="AK736" s="343">
        <f t="shared" si="1848"/>
        <v>1.930366361570992E-16</v>
      </c>
      <c r="AL736" s="343">
        <f t="shared" si="1849"/>
        <v>-3.8711536602468004E-16</v>
      </c>
      <c r="AM736" s="343">
        <f t="shared" si="1850"/>
        <v>2.3710291205849636E-16</v>
      </c>
      <c r="AN736" s="343">
        <f t="shared" si="1851"/>
        <v>1.2366072582075272E-16</v>
      </c>
      <c r="AO736" s="343">
        <f t="shared" si="1852"/>
        <v>-3.7450734857770945E-16</v>
      </c>
      <c r="AP736" s="343">
        <f t="shared" si="1853"/>
        <v>2.924695440129962E-16</v>
      </c>
      <c r="AQ736" s="343">
        <f t="shared" si="1854"/>
        <v>4.9532603140838787E-17</v>
      </c>
      <c r="AR736" s="343">
        <f t="shared" si="1855"/>
        <v>-3.4750722375103721E-16</v>
      </c>
      <c r="AS736" s="343">
        <f t="shared" si="1856"/>
        <v>3.365967354098856E-16</v>
      </c>
      <c r="AT736" s="343">
        <f t="shared" si="1857"/>
        <v>-2.649902969957385E-17</v>
      </c>
      <c r="AU736" s="343">
        <f t="shared" si="1858"/>
        <v>-3.0715259119991468E-16</v>
      </c>
      <c r="AV736" s="343">
        <f t="shared" si="1859"/>
        <v>3.6778870303059262E-16</v>
      </c>
      <c r="AW736" s="343">
        <f t="shared" si="1860"/>
        <v>-1.0151231968945885E-16</v>
      </c>
      <c r="AX736" s="343">
        <f t="shared" si="1861"/>
        <v>-2.5499425682213138E-16</v>
      </c>
      <c r="AY736" s="343">
        <f t="shared" si="1862"/>
        <v>3.8484675705211951E-16</v>
      </c>
      <c r="AZ736" s="343">
        <f t="shared" si="1863"/>
        <v>-1.7262454816244242E-16</v>
      </c>
      <c r="BA736" s="343">
        <f t="shared" si="1864"/>
        <v>-1.9303663615709956E-16</v>
      </c>
      <c r="BB736" s="343">
        <f t="shared" si="1865"/>
        <v>3.8711536602468009E-16</v>
      </c>
      <c r="BC736" s="343">
        <f t="shared" si="1866"/>
        <v>-2.3710291205849606E-16</v>
      </c>
      <c r="BD736" s="343">
        <f t="shared" si="1867"/>
        <v>-1.2366072582075306E-16</v>
      </c>
      <c r="BE736" s="343">
        <f t="shared" si="1868"/>
        <v>3.7450734857770955E-16</v>
      </c>
      <c r="BF736" s="343">
        <f t="shared" si="1869"/>
        <v>-2.924695440129959E-16</v>
      </c>
      <c r="BG736" s="343">
        <f t="shared" si="1870"/>
        <v>-4.9532603140839156E-17</v>
      </c>
      <c r="BH736" s="343">
        <f t="shared" si="1871"/>
        <v>3.4750722375103741E-16</v>
      </c>
      <c r="BI736" s="343">
        <f t="shared" si="1872"/>
        <v>-3.365967354098854E-16</v>
      </c>
      <c r="BJ736" s="343">
        <f t="shared" si="1873"/>
        <v>2.6499029699573471E-17</v>
      </c>
      <c r="BK736" s="343">
        <f t="shared" si="1874"/>
        <v>3.0715259119991497E-16</v>
      </c>
      <c r="BL736" s="343">
        <f t="shared" si="1875"/>
        <v>-3.6778870303059257E-16</v>
      </c>
      <c r="BM736" s="343">
        <f t="shared" si="1876"/>
        <v>1.0151231968945849E-16</v>
      </c>
      <c r="BN736" s="343">
        <f t="shared" si="1877"/>
        <v>2.5499425682213168E-16</v>
      </c>
      <c r="BO736" s="343">
        <f t="shared" si="1878"/>
        <v>-3.8484675705211941E-16</v>
      </c>
      <c r="BP736" s="343">
        <f t="shared" si="1879"/>
        <v>1.7262454816244208E-16</v>
      </c>
      <c r="BQ736" s="343">
        <f t="shared" si="1880"/>
        <v>1.9303663615710945E-16</v>
      </c>
      <c r="BR736" s="343">
        <f t="shared" si="1881"/>
        <v>-3.8711536602468009E-16</v>
      </c>
    </row>
    <row r="737" spans="2:70">
      <c r="B737" s="340">
        <v>43</v>
      </c>
      <c r="C737" s="340">
        <f t="shared" si="1882"/>
        <v>1.3437500000000007E-2</v>
      </c>
      <c r="D737" s="341">
        <f t="shared" si="1817"/>
        <v>58.087434463178539</v>
      </c>
      <c r="E737" s="342" t="str">
        <f>AW694</f>
        <v>-0.0125655368214658</v>
      </c>
      <c r="F737" s="291">
        <v>43</v>
      </c>
      <c r="G737" s="343">
        <f t="shared" si="1818"/>
        <v>-1.0437986606435239E-16</v>
      </c>
      <c r="H737" s="343">
        <f t="shared" si="1819"/>
        <v>-1.6850681057450514E-16</v>
      </c>
      <c r="I737" s="343">
        <f t="shared" si="1820"/>
        <v>2.6324698733990895E-16</v>
      </c>
      <c r="J737" s="343">
        <f t="shared" si="1821"/>
        <v>-7.9680731048110575E-17</v>
      </c>
      <c r="K737" s="343">
        <f t="shared" si="1822"/>
        <v>-1.8812451413193032E-16</v>
      </c>
      <c r="L737" s="343">
        <f t="shared" si="1823"/>
        <v>2.5704329520564714E-16</v>
      </c>
      <c r="M737" s="343">
        <f t="shared" si="1824"/>
        <v>-5.4214227033957131E-17</v>
      </c>
      <c r="N737" s="343">
        <f t="shared" si="1825"/>
        <v>-2.0593047577894479E-16</v>
      </c>
      <c r="O737" s="343">
        <f t="shared" si="1826"/>
        <v>2.4836413562439633E-16</v>
      </c>
      <c r="P737" s="343">
        <f t="shared" si="1827"/>
        <v>-2.8225610376955538E-17</v>
      </c>
      <c r="Q737" s="343">
        <f t="shared" si="1828"/>
        <v>-2.2175321437115841E-16</v>
      </c>
      <c r="R737" s="343">
        <f t="shared" si="1829"/>
        <v>2.3729309364743619E-16</v>
      </c>
      <c r="S737" s="343">
        <f t="shared" si="1830"/>
        <v>-1.9651656623347646E-18</v>
      </c>
      <c r="T737" s="343">
        <f t="shared" si="1831"/>
        <v>-2.3544034828634101E-16</v>
      </c>
      <c r="U737" s="343">
        <f t="shared" si="1832"/>
        <v>2.239367894610514E-16</v>
      </c>
      <c r="V737" s="343">
        <f t="shared" si="1833"/>
        <v>2.4314204671881222E-17</v>
      </c>
      <c r="W737" s="343">
        <f t="shared" si="1834"/>
        <v>-2.4686006294273977E-16</v>
      </c>
      <c r="X737" s="343">
        <f t="shared" si="1835"/>
        <v>2.0842385157585314E-16</v>
      </c>
      <c r="Y737" s="343">
        <f t="shared" si="1836"/>
        <v>5.0359415923610718E-17</v>
      </c>
      <c r="Z737" s="343">
        <f t="shared" si="1837"/>
        <v>-2.5590238024556179E-16</v>
      </c>
      <c r="AA737" s="343">
        <f t="shared" si="1838"/>
        <v>1.9090367806391476E-16</v>
      </c>
      <c r="AB737" s="343">
        <f t="shared" si="1839"/>
        <v>7.5919638470738839E-17</v>
      </c>
      <c r="AC737" s="343">
        <f t="shared" si="1840"/>
        <v>-2.6248021773614851E-16</v>
      </c>
      <c r="AD737" s="343">
        <f t="shared" si="1841"/>
        <v>1.7154499777365519E-16</v>
      </c>
      <c r="AE737" s="343">
        <f t="shared" si="1842"/>
        <v>1.0074871339750135E-16</v>
      </c>
      <c r="AF737" s="343">
        <f t="shared" si="1843"/>
        <v>-2.6653022724365425E-16</v>
      </c>
      <c r="AG737" s="343">
        <f t="shared" si="1844"/>
        <v>1.5053424537880068E-16</v>
      </c>
      <c r="AH737" s="343">
        <f t="shared" si="1845"/>
        <v>1.2460752313939335E-16</v>
      </c>
      <c r="AI737" s="343">
        <f t="shared" si="1846"/>
        <v>-2.6801340496256004E-16</v>
      </c>
      <c r="AJ737" s="343">
        <f t="shared" si="1847"/>
        <v>1.2807376591055931E-16</v>
      </c>
      <c r="AK737" s="343">
        <f t="shared" si="1848"/>
        <v>1.4726629431605521E-16</v>
      </c>
      <c r="AL737" s="343">
        <f t="shared" si="1849"/>
        <v>-2.6691546708064621E-16</v>
      </c>
      <c r="AM737" s="343">
        <f t="shared" si="1850"/>
        <v>1.043798660643572E-16</v>
      </c>
      <c r="AN737" s="343">
        <f t="shared" si="1851"/>
        <v>1.6850681057450477E-16</v>
      </c>
      <c r="AO737" s="343">
        <f t="shared" si="1852"/>
        <v>-2.6324698733990959E-16</v>
      </c>
      <c r="AP737" s="343">
        <f t="shared" si="1853"/>
        <v>7.9680731048109182E-17</v>
      </c>
      <c r="AQ737" s="343">
        <f t="shared" si="1854"/>
        <v>1.8812451413192936E-16</v>
      </c>
      <c r="AR737" s="343">
        <f t="shared" si="1855"/>
        <v>-2.5704329520564838E-16</v>
      </c>
      <c r="AS737" s="343">
        <f t="shared" si="1856"/>
        <v>5.4214227033956638E-17</v>
      </c>
      <c r="AT737" s="343">
        <f t="shared" si="1857"/>
        <v>2.0593047577894326E-16</v>
      </c>
      <c r="AU737" s="343">
        <f t="shared" si="1858"/>
        <v>-2.4836413562439864E-16</v>
      </c>
      <c r="AV737" s="343">
        <f t="shared" si="1859"/>
        <v>2.8225610376955994E-17</v>
      </c>
      <c r="AW737" s="343">
        <f t="shared" si="1860"/>
        <v>2.2175321437115708E-16</v>
      </c>
      <c r="AX737" s="343">
        <f t="shared" si="1861"/>
        <v>-2.37293093647439E-16</v>
      </c>
      <c r="AY737" s="343">
        <f t="shared" si="1862"/>
        <v>1.9651656623371281E-18</v>
      </c>
      <c r="AZ737" s="343">
        <f t="shared" si="1863"/>
        <v>2.3544034828633899E-16</v>
      </c>
      <c r="BA737" s="343">
        <f t="shared" si="1864"/>
        <v>-2.2393678946105066E-16</v>
      </c>
      <c r="BB737" s="343">
        <f t="shared" si="1865"/>
        <v>-2.4314204671878867E-17</v>
      </c>
      <c r="BC737" s="343">
        <f t="shared" si="1866"/>
        <v>2.4686006294273736E-16</v>
      </c>
      <c r="BD737" s="343">
        <f t="shared" si="1867"/>
        <v>-2.0842385157585464E-16</v>
      </c>
      <c r="BE737" s="343">
        <f t="shared" si="1868"/>
        <v>-5.0359415923608394E-17</v>
      </c>
      <c r="BF737" s="343">
        <f t="shared" si="1869"/>
        <v>2.5590238024556224E-16</v>
      </c>
      <c r="BG737" s="343">
        <f t="shared" si="1870"/>
        <v>-1.9090367806391641E-16</v>
      </c>
      <c r="BH737" s="343">
        <f t="shared" si="1871"/>
        <v>-7.5919638470736584E-17</v>
      </c>
      <c r="BI737" s="343">
        <f t="shared" si="1872"/>
        <v>2.6248021773614885E-16</v>
      </c>
      <c r="BJ737" s="343">
        <f t="shared" si="1873"/>
        <v>-1.7154499777365699E-16</v>
      </c>
      <c r="BK737" s="343">
        <f t="shared" si="1874"/>
        <v>-1.0074871339749564E-16</v>
      </c>
      <c r="BL737" s="343">
        <f t="shared" si="1875"/>
        <v>2.6653022724365395E-16</v>
      </c>
      <c r="BM737" s="343">
        <f t="shared" si="1876"/>
        <v>-1.5053424537880263E-16</v>
      </c>
      <c r="BN737" s="343">
        <f t="shared" si="1877"/>
        <v>-1.2460752313938791E-16</v>
      </c>
      <c r="BO737" s="343">
        <f t="shared" si="1878"/>
        <v>2.6801340496255994E-16</v>
      </c>
      <c r="BP737" s="343">
        <f t="shared" si="1879"/>
        <v>-1.280737659105547E-16</v>
      </c>
      <c r="BQ737" s="343">
        <f t="shared" si="1880"/>
        <v>-1.4726629431605323E-16</v>
      </c>
      <c r="BR737" s="343">
        <f t="shared" si="1881"/>
        <v>2.6691546708064646E-16</v>
      </c>
    </row>
    <row r="738" spans="2:70">
      <c r="B738" s="340">
        <v>44</v>
      </c>
      <c r="C738" s="340">
        <f t="shared" si="1882"/>
        <v>1.3750000000000007E-2</v>
      </c>
      <c r="D738" s="341">
        <f t="shared" si="1817"/>
        <v>58.088210699283223</v>
      </c>
      <c r="E738" s="342" t="str">
        <f>AX694</f>
        <v>-0.0117893007167805</v>
      </c>
      <c r="F738" s="291">
        <v>44</v>
      </c>
      <c r="G738" s="343">
        <f t="shared" si="1818"/>
        <v>1.8083903637632988E-16</v>
      </c>
      <c r="H738" s="343">
        <f t="shared" si="1819"/>
        <v>-3.1689035119216392E-16</v>
      </c>
      <c r="I738" s="343">
        <f t="shared" si="1820"/>
        <v>6.1698338178862461E-17</v>
      </c>
      <c r="J738" s="343">
        <f t="shared" si="1821"/>
        <v>2.6966848754114553E-16</v>
      </c>
      <c r="K738" s="343">
        <f t="shared" si="1822"/>
        <v>-2.6809366300475883E-16</v>
      </c>
      <c r="L738" s="343">
        <f t="shared" si="1823"/>
        <v>-6.4478481233163654E-17</v>
      </c>
      <c r="M738" s="343">
        <f t="shared" si="1824"/>
        <v>3.1744335602874904E-16</v>
      </c>
      <c r="N738" s="343">
        <f t="shared" si="1825"/>
        <v>-1.7848214489998654E-16</v>
      </c>
      <c r="O738" s="343">
        <f t="shared" si="1826"/>
        <v>-1.808390363763286E-16</v>
      </c>
      <c r="P738" s="343">
        <f t="shared" si="1827"/>
        <v>3.1689035119216421E-16</v>
      </c>
      <c r="Q738" s="343">
        <f t="shared" si="1828"/>
        <v>-6.1698338178864014E-17</v>
      </c>
      <c r="R738" s="343">
        <f t="shared" si="1829"/>
        <v>-2.6966848754114465E-16</v>
      </c>
      <c r="S738" s="343">
        <f t="shared" si="1830"/>
        <v>2.6809366300475972E-16</v>
      </c>
      <c r="T738" s="343">
        <f t="shared" si="1831"/>
        <v>6.4478481233162101E-17</v>
      </c>
      <c r="U738" s="343">
        <f t="shared" si="1832"/>
        <v>-3.174433560287488E-16</v>
      </c>
      <c r="V738" s="343">
        <f t="shared" si="1833"/>
        <v>1.7848214489998785E-16</v>
      </c>
      <c r="W738" s="343">
        <f t="shared" si="1834"/>
        <v>1.8083903637632725E-16</v>
      </c>
      <c r="X738" s="343">
        <f t="shared" si="1835"/>
        <v>-3.1689035119216456E-16</v>
      </c>
      <c r="Y738" s="343">
        <f t="shared" si="1836"/>
        <v>6.1698338178865592E-17</v>
      </c>
      <c r="Z738" s="343">
        <f t="shared" si="1837"/>
        <v>2.6966848754114381E-16</v>
      </c>
      <c r="AA738" s="343">
        <f t="shared" si="1838"/>
        <v>-2.680936630047606E-16</v>
      </c>
      <c r="AB738" s="343">
        <f t="shared" si="1839"/>
        <v>-6.4478481233160548E-17</v>
      </c>
      <c r="AC738" s="343">
        <f t="shared" si="1840"/>
        <v>3.1744335602874845E-16</v>
      </c>
      <c r="AD738" s="343">
        <f t="shared" si="1841"/>
        <v>-1.7848214489998918E-16</v>
      </c>
      <c r="AE738" s="343">
        <f t="shared" si="1842"/>
        <v>-1.8083903637632594E-16</v>
      </c>
      <c r="AF738" s="343">
        <f t="shared" si="1843"/>
        <v>3.168903511921649E-16</v>
      </c>
      <c r="AG738" s="343">
        <f t="shared" si="1844"/>
        <v>-6.1698338178867121E-17</v>
      </c>
      <c r="AH738" s="343">
        <f t="shared" si="1845"/>
        <v>-2.6966848754114292E-16</v>
      </c>
      <c r="AI738" s="343">
        <f t="shared" si="1846"/>
        <v>2.6809366300476144E-16</v>
      </c>
      <c r="AJ738" s="343">
        <f t="shared" si="1847"/>
        <v>6.4478481233158995E-17</v>
      </c>
      <c r="AK738" s="343">
        <f t="shared" si="1848"/>
        <v>-3.1744335602874816E-16</v>
      </c>
      <c r="AL738" s="343">
        <f t="shared" si="1849"/>
        <v>1.7848214489999048E-16</v>
      </c>
      <c r="AM738" s="343">
        <f t="shared" si="1850"/>
        <v>1.8083903637632466E-16</v>
      </c>
      <c r="AN738" s="343">
        <f t="shared" si="1851"/>
        <v>-3.168903511921652E-16</v>
      </c>
      <c r="AO738" s="343">
        <f t="shared" si="1852"/>
        <v>6.1698338178868698E-17</v>
      </c>
      <c r="AP738" s="343">
        <f t="shared" si="1853"/>
        <v>2.6966848754114203E-16</v>
      </c>
      <c r="AQ738" s="343">
        <f t="shared" si="1854"/>
        <v>-2.6809366300476238E-16</v>
      </c>
      <c r="AR738" s="343">
        <f t="shared" si="1855"/>
        <v>-6.4478481233157417E-17</v>
      </c>
      <c r="AS738" s="343">
        <f t="shared" si="1856"/>
        <v>3.1744335602874791E-16</v>
      </c>
      <c r="AT738" s="343">
        <f t="shared" si="1857"/>
        <v>-1.7848214489999182E-16</v>
      </c>
      <c r="AU738" s="343">
        <f t="shared" si="1858"/>
        <v>-1.8083903637632333E-16</v>
      </c>
      <c r="AV738" s="343">
        <f t="shared" si="1859"/>
        <v>3.1689035119216549E-16</v>
      </c>
      <c r="AW738" s="343">
        <f t="shared" si="1860"/>
        <v>-6.1698338178870264E-17</v>
      </c>
      <c r="AX738" s="343">
        <f t="shared" si="1861"/>
        <v>-2.6966848754114115E-16</v>
      </c>
      <c r="AY738" s="343">
        <f t="shared" si="1862"/>
        <v>2.6809366300476327E-16</v>
      </c>
      <c r="AZ738" s="343">
        <f t="shared" si="1863"/>
        <v>6.4478481233155864E-17</v>
      </c>
      <c r="BA738" s="343">
        <f t="shared" si="1864"/>
        <v>-3.1744335602874756E-16</v>
      </c>
      <c r="BB738" s="343">
        <f t="shared" si="1865"/>
        <v>1.7848214489999315E-16</v>
      </c>
      <c r="BC738" s="343">
        <f t="shared" si="1866"/>
        <v>1.8083903637632204E-16</v>
      </c>
      <c r="BD738" s="343">
        <f t="shared" si="1867"/>
        <v>-3.1689035119216579E-16</v>
      </c>
      <c r="BE738" s="343">
        <f t="shared" si="1868"/>
        <v>6.1698338178871804E-17</v>
      </c>
      <c r="BF738" s="343">
        <f t="shared" si="1869"/>
        <v>2.6966848754114031E-16</v>
      </c>
      <c r="BG738" s="343">
        <f t="shared" si="1870"/>
        <v>-2.680936630047641E-16</v>
      </c>
      <c r="BH738" s="343">
        <f t="shared" si="1871"/>
        <v>-6.447848123315436E-17</v>
      </c>
      <c r="BI738" s="343">
        <f t="shared" si="1872"/>
        <v>3.1744335602874727E-16</v>
      </c>
      <c r="BJ738" s="343">
        <f t="shared" si="1873"/>
        <v>-1.7848214489999445E-16</v>
      </c>
      <c r="BK738" s="343">
        <f t="shared" si="1874"/>
        <v>-1.8083903637632069E-16</v>
      </c>
      <c r="BL738" s="343">
        <f t="shared" si="1875"/>
        <v>3.1689035119216609E-16</v>
      </c>
      <c r="BM738" s="343">
        <f t="shared" si="1876"/>
        <v>-6.169833817887337E-17</v>
      </c>
      <c r="BN738" s="343">
        <f t="shared" si="1877"/>
        <v>-2.6966848754113942E-16</v>
      </c>
      <c r="BO738" s="343">
        <f t="shared" si="1878"/>
        <v>2.6809366300476504E-16</v>
      </c>
      <c r="BP738" s="343">
        <f t="shared" si="1879"/>
        <v>6.4478481233152807E-17</v>
      </c>
      <c r="BQ738" s="343">
        <f t="shared" si="1880"/>
        <v>-3.1744335602874697E-16</v>
      </c>
      <c r="BR738" s="343">
        <f t="shared" si="1881"/>
        <v>1.7848214489999578E-16</v>
      </c>
    </row>
    <row r="739" spans="2:70">
      <c r="B739" s="340">
        <v>45</v>
      </c>
      <c r="C739" s="340">
        <f t="shared" si="1882"/>
        <v>1.4062500000000007E-2</v>
      </c>
      <c r="D739" s="341">
        <f t="shared" si="1817"/>
        <v>58.089100472798506</v>
      </c>
      <c r="E739" s="342" t="str">
        <f>AY694</f>
        <v>-0.0108995272014922</v>
      </c>
      <c r="F739" s="291">
        <v>45</v>
      </c>
      <c r="G739" s="343">
        <f t="shared" si="1818"/>
        <v>3.1841296585319492E-16</v>
      </c>
      <c r="H739" s="343">
        <f t="shared" si="1819"/>
        <v>7.750802402704882E-16</v>
      </c>
      <c r="I739" s="343">
        <f t="shared" si="1820"/>
        <v>-7.6840080063965415E-16</v>
      </c>
      <c r="J739" s="343">
        <f t="shared" si="1821"/>
        <v>-3.2897028343898296E-16</v>
      </c>
      <c r="K739" s="343">
        <f t="shared" si="1822"/>
        <v>9.5939086574844306E-16</v>
      </c>
      <c r="L739" s="343">
        <f t="shared" si="1823"/>
        <v>-2.2802265221034755E-16</v>
      </c>
      <c r="M739" s="343">
        <f t="shared" si="1824"/>
        <v>-8.2700790174126795E-16</v>
      </c>
      <c r="N739" s="343">
        <f t="shared" si="1825"/>
        <v>7.081580958980573E-16</v>
      </c>
      <c r="O739" s="343">
        <f t="shared" si="1826"/>
        <v>4.1587301311546542E-16</v>
      </c>
      <c r="P739" s="343">
        <f t="shared" si="1827"/>
        <v>-9.4960122268018359E-16</v>
      </c>
      <c r="Q739" s="343">
        <f t="shared" si="1828"/>
        <v>1.354363557768559E-16</v>
      </c>
      <c r="R739" s="343">
        <f t="shared" si="1829"/>
        <v>8.7097102502977392E-16</v>
      </c>
      <c r="S739" s="343">
        <f t="shared" si="1830"/>
        <v>-6.4109544157436909E-16</v>
      </c>
      <c r="T739" s="343">
        <f t="shared" si="1831"/>
        <v>-4.9877065833632873E-16</v>
      </c>
      <c r="U739" s="343">
        <f t="shared" si="1832"/>
        <v>9.3066640073268025E-16</v>
      </c>
      <c r="V739" s="343">
        <f t="shared" si="1833"/>
        <v>-4.1545733200189941E-17</v>
      </c>
      <c r="W739" s="343">
        <f t="shared" si="1834"/>
        <v>-9.0654622122604565E-16</v>
      </c>
      <c r="X739" s="343">
        <f t="shared" si="1835"/>
        <v>5.6785868768989702E-16</v>
      </c>
      <c r="Y739" s="343">
        <f t="shared" si="1836"/>
        <v>5.7686486946163673E-16</v>
      </c>
      <c r="Z739" s="343">
        <f t="shared" si="1837"/>
        <v>-9.0276875259211953E-16</v>
      </c>
      <c r="AA739" s="343">
        <f t="shared" si="1838"/>
        <v>-5.274499749840861E-17</v>
      </c>
      <c r="AB739" s="343">
        <f t="shared" si="1839"/>
        <v>9.3339088174334119E-16</v>
      </c>
      <c r="AC739" s="343">
        <f t="shared" si="1840"/>
        <v>-4.8915314421984723E-16</v>
      </c>
      <c r="AD739" s="343">
        <f t="shared" si="1841"/>
        <v>-6.4940355654761948E-16</v>
      </c>
      <c r="AE739" s="343">
        <f t="shared" si="1842"/>
        <v>8.6617694786049244E-16</v>
      </c>
      <c r="AF739" s="343">
        <f t="shared" si="1843"/>
        <v>1.4652776503773535E-16</v>
      </c>
      <c r="AG739" s="343">
        <f t="shared" si="1844"/>
        <v>-9.5124647782608716E-16</v>
      </c>
      <c r="AH739" s="343">
        <f t="shared" si="1845"/>
        <v>4.0573678857264006E-16</v>
      </c>
      <c r="AI739" s="343">
        <f t="shared" si="1846"/>
        <v>7.1568813238394381E-16</v>
      </c>
      <c r="AJ739" s="343">
        <f t="shared" si="1847"/>
        <v>-8.2124338562048337E-16</v>
      </c>
      <c r="AK739" s="343">
        <f t="shared" si="1848"/>
        <v>-2.3889939009952467E-16</v>
      </c>
      <c r="AL739" s="343">
        <f t="shared" si="1849"/>
        <v>9.5994105032314995E-16</v>
      </c>
      <c r="AM739" s="343">
        <f t="shared" si="1850"/>
        <v>-3.1841296585318782E-16</v>
      </c>
      <c r="AN739" s="343">
        <f t="shared" si="1851"/>
        <v>-7.7508024027048208E-16</v>
      </c>
      <c r="AO739" s="343">
        <f t="shared" si="1852"/>
        <v>7.6840080063965534E-16</v>
      </c>
      <c r="AP739" s="343">
        <f t="shared" si="1853"/>
        <v>3.289702834389907E-16</v>
      </c>
      <c r="AQ739" s="343">
        <f t="shared" si="1854"/>
        <v>-9.5939086574844346E-16</v>
      </c>
      <c r="AR739" s="343">
        <f t="shared" si="1855"/>
        <v>2.2802265221034943E-16</v>
      </c>
      <c r="AS739" s="343">
        <f t="shared" si="1856"/>
        <v>8.2700790174127219E-16</v>
      </c>
      <c r="AT739" s="343">
        <f t="shared" si="1857"/>
        <v>-7.0815809589806312E-16</v>
      </c>
      <c r="AU739" s="343">
        <f t="shared" si="1858"/>
        <v>-4.1587301311546375E-16</v>
      </c>
      <c r="AV739" s="343">
        <f t="shared" si="1859"/>
        <v>9.4960122268018181E-16</v>
      </c>
      <c r="AW739" s="343">
        <f t="shared" si="1860"/>
        <v>-1.354363557768645E-16</v>
      </c>
      <c r="AX739" s="343">
        <f t="shared" si="1861"/>
        <v>-8.7097102502977313E-16</v>
      </c>
      <c r="AY739" s="343">
        <f t="shared" si="1862"/>
        <v>6.4109544157436031E-16</v>
      </c>
      <c r="AZ739" s="343">
        <f t="shared" si="1863"/>
        <v>4.9877065833632124E-16</v>
      </c>
      <c r="BA739" s="343">
        <f t="shared" si="1864"/>
        <v>-9.3066640073268085E-16</v>
      </c>
      <c r="BB739" s="343">
        <f t="shared" si="1865"/>
        <v>4.1545733200178182E-17</v>
      </c>
      <c r="BC739" s="343">
        <f t="shared" si="1866"/>
        <v>9.0654622122604505E-16</v>
      </c>
      <c r="BD739" s="343">
        <f t="shared" si="1867"/>
        <v>-5.678586876898984E-16</v>
      </c>
      <c r="BE739" s="343">
        <f t="shared" si="1868"/>
        <v>-5.768648694616243E-16</v>
      </c>
      <c r="BF739" s="343">
        <f t="shared" si="1869"/>
        <v>9.0276875259212012E-16</v>
      </c>
      <c r="BG739" s="343">
        <f t="shared" si="1870"/>
        <v>5.274499749840673E-17</v>
      </c>
      <c r="BH739" s="343">
        <f t="shared" si="1871"/>
        <v>-9.3339088174333764E-16</v>
      </c>
      <c r="BI739" s="343">
        <f t="shared" si="1872"/>
        <v>4.8915314421984881E-16</v>
      </c>
      <c r="BJ739" s="343">
        <f t="shared" si="1873"/>
        <v>6.494035565476181E-16</v>
      </c>
      <c r="BK739" s="343">
        <f t="shared" si="1874"/>
        <v>-8.6617694786049924E-16</v>
      </c>
      <c r="BL739" s="343">
        <f t="shared" si="1875"/>
        <v>-1.4652776503773348E-16</v>
      </c>
      <c r="BM739" s="343">
        <f t="shared" si="1876"/>
        <v>9.5124647782608874E-16</v>
      </c>
      <c r="BN739" s="343">
        <f t="shared" si="1877"/>
        <v>-4.0573678857262936E-16</v>
      </c>
      <c r="BO739" s="343">
        <f t="shared" si="1878"/>
        <v>-7.1568813238396087E-16</v>
      </c>
      <c r="BP739" s="343">
        <f t="shared" si="1879"/>
        <v>8.2124338562049845E-16</v>
      </c>
      <c r="BQ739" s="343">
        <f t="shared" si="1880"/>
        <v>2.388993900995229E-16</v>
      </c>
      <c r="BR739" s="343">
        <f t="shared" si="1881"/>
        <v>-9.5994105032314975E-16</v>
      </c>
    </row>
    <row r="740" spans="2:70">
      <c r="B740" s="340">
        <v>46</v>
      </c>
      <c r="C740" s="340">
        <f t="shared" si="1882"/>
        <v>1.4375000000000008E-2</v>
      </c>
      <c r="D740" s="341">
        <f t="shared" si="1817"/>
        <v>58.090095214719035</v>
      </c>
      <c r="E740" s="342" t="str">
        <f>AZ694</f>
        <v>-0.00990478528096621</v>
      </c>
      <c r="F740" s="291">
        <v>46</v>
      </c>
      <c r="G740" s="343">
        <f t="shared" si="1818"/>
        <v>3.2521043142239982E-16</v>
      </c>
      <c r="H740" s="343">
        <f t="shared" si="1819"/>
        <v>-3.8832533049819218E-16</v>
      </c>
      <c r="I740" s="343">
        <f t="shared" si="1820"/>
        <v>-1.7369340387457637E-16</v>
      </c>
      <c r="J740" s="343">
        <f t="shared" si="1821"/>
        <v>4.5609713468612928E-16</v>
      </c>
      <c r="K740" s="343">
        <f t="shared" si="1822"/>
        <v>-4.2668698785254932E-18</v>
      </c>
      <c r="L740" s="343">
        <f t="shared" si="1823"/>
        <v>-4.5443228464892471E-16</v>
      </c>
      <c r="M740" s="343">
        <f t="shared" si="1824"/>
        <v>1.8157755137189216E-16</v>
      </c>
      <c r="N740" s="343">
        <f t="shared" si="1825"/>
        <v>3.8358423871283917E-16</v>
      </c>
      <c r="O740" s="343">
        <f t="shared" si="1826"/>
        <v>-3.3124469667349152E-16</v>
      </c>
      <c r="P740" s="343">
        <f t="shared" si="1827"/>
        <v>-2.5433896963250594E-16</v>
      </c>
      <c r="Q740" s="343">
        <f t="shared" si="1828"/>
        <v>4.3048283964720388E-16</v>
      </c>
      <c r="R740" s="343">
        <f t="shared" si="1829"/>
        <v>8.637289801412748E-17</v>
      </c>
      <c r="S740" s="343">
        <f t="shared" si="1830"/>
        <v>-4.6418387262128754E-16</v>
      </c>
      <c r="T740" s="343">
        <f t="shared" si="1831"/>
        <v>9.4742664354634595E-17</v>
      </c>
      <c r="U740" s="343">
        <f t="shared" si="1832"/>
        <v>4.2721711882606275E-16</v>
      </c>
      <c r="V740" s="343">
        <f t="shared" si="1833"/>
        <v>-2.6143451491979446E-16</v>
      </c>
      <c r="W740" s="343">
        <f t="shared" si="1834"/>
        <v>-3.2521043142239977E-16</v>
      </c>
      <c r="X740" s="343">
        <f t="shared" si="1835"/>
        <v>3.8832533049819425E-16</v>
      </c>
      <c r="Y740" s="343">
        <f t="shared" si="1836"/>
        <v>1.7369340387457516E-16</v>
      </c>
      <c r="Z740" s="343">
        <f t="shared" si="1837"/>
        <v>-4.5609713468613017E-16</v>
      </c>
      <c r="AA740" s="343">
        <f t="shared" si="1838"/>
        <v>4.2668698785268491E-18</v>
      </c>
      <c r="AB740" s="343">
        <f t="shared" si="1839"/>
        <v>4.5443228464892342E-16</v>
      </c>
      <c r="AC740" s="343">
        <f t="shared" si="1840"/>
        <v>-1.8157755137189492E-16</v>
      </c>
      <c r="AD740" s="343">
        <f t="shared" si="1841"/>
        <v>-3.8358423871283937E-16</v>
      </c>
      <c r="AE740" s="343">
        <f t="shared" si="1842"/>
        <v>3.3124469667349364E-16</v>
      </c>
      <c r="AF740" s="343">
        <f t="shared" si="1843"/>
        <v>2.5433896963250628E-16</v>
      </c>
      <c r="AG740" s="343">
        <f t="shared" si="1844"/>
        <v>-4.3048283964720496E-16</v>
      </c>
      <c r="AH740" s="343">
        <f t="shared" si="1845"/>
        <v>-8.6372898014124571E-17</v>
      </c>
      <c r="AI740" s="343">
        <f t="shared" si="1846"/>
        <v>4.6418387262128744E-16</v>
      </c>
      <c r="AJ740" s="343">
        <f t="shared" si="1847"/>
        <v>-9.4742664354643963E-17</v>
      </c>
      <c r="AK740" s="343">
        <f t="shared" si="1848"/>
        <v>-4.2721711882606418E-16</v>
      </c>
      <c r="AL740" s="343">
        <f t="shared" si="1849"/>
        <v>2.6143451491979687E-16</v>
      </c>
      <c r="AM740" s="343">
        <f t="shared" si="1850"/>
        <v>3.2521043142239296E-16</v>
      </c>
      <c r="AN740" s="343">
        <f t="shared" si="1851"/>
        <v>-3.8832533049819228E-16</v>
      </c>
      <c r="AO740" s="343">
        <f t="shared" si="1852"/>
        <v>-1.7369340387457245E-16</v>
      </c>
      <c r="AP740" s="343">
        <f t="shared" si="1853"/>
        <v>4.5609713468613066E-16</v>
      </c>
      <c r="AQ740" s="343">
        <f t="shared" si="1854"/>
        <v>-4.2668698785363894E-18</v>
      </c>
      <c r="AR740" s="343">
        <f t="shared" si="1855"/>
        <v>-4.5443228464892411E-16</v>
      </c>
      <c r="AS740" s="343">
        <f t="shared" si="1856"/>
        <v>1.8157755137189763E-16</v>
      </c>
      <c r="AT740" s="343">
        <f t="shared" si="1857"/>
        <v>3.8358423871283399E-16</v>
      </c>
      <c r="AU740" s="343">
        <f t="shared" si="1858"/>
        <v>-3.3124469667349108E-16</v>
      </c>
      <c r="AV740" s="343">
        <f t="shared" si="1859"/>
        <v>-2.5433896963250377E-16</v>
      </c>
      <c r="AW740" s="343">
        <f t="shared" si="1860"/>
        <v>4.3048283964720615E-16</v>
      </c>
      <c r="AX740" s="343">
        <f t="shared" si="1861"/>
        <v>8.6372898014115154E-17</v>
      </c>
      <c r="AY740" s="343">
        <f t="shared" si="1862"/>
        <v>-4.6418387262128754E-16</v>
      </c>
      <c r="AZ740" s="343">
        <f t="shared" si="1863"/>
        <v>9.4742664354640388E-17</v>
      </c>
      <c r="BA740" s="343">
        <f t="shared" si="1864"/>
        <v>4.2721711882606043E-16</v>
      </c>
      <c r="BB740" s="343">
        <f t="shared" si="1865"/>
        <v>-2.6143451491979386E-16</v>
      </c>
      <c r="BC740" s="343">
        <f t="shared" si="1866"/>
        <v>-3.2521043142239558E-16</v>
      </c>
      <c r="BD740" s="343">
        <f t="shared" si="1867"/>
        <v>3.8832533049819751E-16</v>
      </c>
      <c r="BE740" s="343">
        <f t="shared" si="1868"/>
        <v>1.7369340387456357E-16</v>
      </c>
      <c r="BF740" s="343">
        <f t="shared" si="1869"/>
        <v>-4.5609713468612997E-16</v>
      </c>
      <c r="BG740" s="343">
        <f t="shared" si="1870"/>
        <v>4.2668698785327409E-18</v>
      </c>
      <c r="BH740" s="343">
        <f t="shared" si="1871"/>
        <v>4.5443228464892224E-16</v>
      </c>
      <c r="BI740" s="343">
        <f t="shared" si="1872"/>
        <v>-1.8157755137190638E-16</v>
      </c>
      <c r="BJ740" s="343">
        <f t="shared" si="1873"/>
        <v>-3.8358423871283601E-16</v>
      </c>
      <c r="BK740" s="343">
        <f t="shared" si="1874"/>
        <v>3.3124469667348852E-16</v>
      </c>
      <c r="BL740" s="343">
        <f t="shared" si="1875"/>
        <v>2.5433896963249573E-16</v>
      </c>
      <c r="BM740" s="343">
        <f t="shared" si="1876"/>
        <v>-4.3048283964720477E-16</v>
      </c>
      <c r="BN740" s="343">
        <f t="shared" si="1877"/>
        <v>-8.6372898014105762E-17</v>
      </c>
      <c r="BO740" s="343">
        <f t="shared" si="1878"/>
        <v>4.6418387262128744E-16</v>
      </c>
      <c r="BP740" s="343">
        <f t="shared" si="1879"/>
        <v>-9.4742664354636838E-17</v>
      </c>
      <c r="BQ740" s="343">
        <f t="shared" si="1880"/>
        <v>-4.2721711882605674E-16</v>
      </c>
      <c r="BR740" s="343">
        <f t="shared" si="1881"/>
        <v>2.6143451491980175E-16</v>
      </c>
    </row>
    <row r="741" spans="2:70">
      <c r="B741" s="340">
        <v>47</v>
      </c>
      <c r="C741" s="340">
        <f t="shared" si="1882"/>
        <v>1.4687500000000008E-2</v>
      </c>
      <c r="D741" s="341">
        <f t="shared" si="1817"/>
        <v>58.091185345136303</v>
      </c>
      <c r="E741" s="342" t="str">
        <f>BA694</f>
        <v>-0.00881465486369833</v>
      </c>
      <c r="F741" s="291">
        <v>47</v>
      </c>
      <c r="G741" s="343">
        <f t="shared" si="1818"/>
        <v>-1.7446539834817883E-16</v>
      </c>
      <c r="H741" s="343">
        <f t="shared" si="1819"/>
        <v>2.5673268886708623E-16</v>
      </c>
      <c r="I741" s="343">
        <f t="shared" si="1820"/>
        <v>1.241369903644377E-16</v>
      </c>
      <c r="J741" s="343">
        <f t="shared" si="1821"/>
        <v>-2.81067794476367E-16</v>
      </c>
      <c r="K741" s="343">
        <f t="shared" si="1822"/>
        <v>-6.9038067457817955E-17</v>
      </c>
      <c r="L741" s="343">
        <f t="shared" si="1823"/>
        <v>2.9460162236855615E-16</v>
      </c>
      <c r="M741" s="343">
        <f t="shared" si="1824"/>
        <v>1.1286050335787054E-17</v>
      </c>
      <c r="N741" s="343">
        <f t="shared" si="1825"/>
        <v>-2.9681407512761486E-16</v>
      </c>
      <c r="O741" s="343">
        <f t="shared" si="1826"/>
        <v>4.6899683371356173E-17</v>
      </c>
      <c r="P741" s="343">
        <f t="shared" si="1827"/>
        <v>2.8762012943477066E-16</v>
      </c>
      <c r="Q741" s="343">
        <f t="shared" si="1828"/>
        <v>-1.0328308854818563E-16</v>
      </c>
      <c r="R741" s="343">
        <f t="shared" si="1829"/>
        <v>-2.6737310346697463E-16</v>
      </c>
      <c r="S741" s="343">
        <f t="shared" si="1830"/>
        <v>1.5569738255392978E-16</v>
      </c>
      <c r="T741" s="343">
        <f t="shared" si="1831"/>
        <v>2.3685107907750635E-16</v>
      </c>
      <c r="U741" s="343">
        <f t="shared" si="1832"/>
        <v>-2.0212831346422624E-16</v>
      </c>
      <c r="V741" s="343">
        <f t="shared" si="1833"/>
        <v>-1.9722700054670615E-16</v>
      </c>
      <c r="W741" s="343">
        <f t="shared" si="1834"/>
        <v>2.4079156664295511E-16</v>
      </c>
      <c r="X741" s="343">
        <f t="shared" si="1835"/>
        <v>1.500235989910725E-16</v>
      </c>
      <c r="Y741" s="343">
        <f t="shared" si="1836"/>
        <v>-2.7020133495306193E-16</v>
      </c>
      <c r="Z741" s="343">
        <f t="shared" si="1837"/>
        <v>-9.7054874660415796E-17</v>
      </c>
      <c r="AA741" s="343">
        <f t="shared" si="1838"/>
        <v>2.8922741749157831E-16</v>
      </c>
      <c r="AB741" s="343">
        <f t="shared" si="1839"/>
        <v>4.0356385925556019E-17</v>
      </c>
      <c r="AC741" s="343">
        <f t="shared" si="1840"/>
        <v>-2.9713865257649641E-16</v>
      </c>
      <c r="AD741" s="343">
        <f t="shared" si="1841"/>
        <v>1.7892976088296814E-17</v>
      </c>
      <c r="AE741" s="343">
        <f t="shared" si="1842"/>
        <v>2.9363101588017635E-16</v>
      </c>
      <c r="AF741" s="343">
        <f t="shared" si="1843"/>
        <v>-7.5454721065573071E-17</v>
      </c>
      <c r="AG741" s="343">
        <f t="shared" si="1844"/>
        <v>-2.7883930391375238E-16</v>
      </c>
      <c r="AH741" s="343">
        <f t="shared" si="1845"/>
        <v>1.3011678342779834E-16</v>
      </c>
      <c r="AI741" s="343">
        <f t="shared" si="1846"/>
        <v>2.533319538728043E-16</v>
      </c>
      <c r="AJ741" s="343">
        <f t="shared" si="1847"/>
        <v>-1.7977853077322221E-16</v>
      </c>
      <c r="AK741" s="343">
        <f t="shared" si="1848"/>
        <v>-2.1808919891472269E-16</v>
      </c>
      <c r="AL741" s="343">
        <f t="shared" si="1849"/>
        <v>2.2253149000199302E-16</v>
      </c>
      <c r="AM741" s="343">
        <f t="shared" si="1850"/>
        <v>1.7446539834818043E-16</v>
      </c>
      <c r="AN741" s="343">
        <f t="shared" si="1851"/>
        <v>-2.5673268886708495E-16</v>
      </c>
      <c r="AO741" s="343">
        <f t="shared" si="1852"/>
        <v>-1.2413699036444046E-16</v>
      </c>
      <c r="AP741" s="343">
        <f t="shared" si="1853"/>
        <v>2.8106779447636582E-16</v>
      </c>
      <c r="AQ741" s="343">
        <f t="shared" si="1854"/>
        <v>6.9038067457821418E-17</v>
      </c>
      <c r="AR741" s="343">
        <f t="shared" si="1855"/>
        <v>-2.9460162236855546E-16</v>
      </c>
      <c r="AS741" s="343">
        <f t="shared" si="1856"/>
        <v>-1.1286050335792724E-17</v>
      </c>
      <c r="AT741" s="343">
        <f t="shared" si="1857"/>
        <v>2.9681407512761515E-16</v>
      </c>
      <c r="AU741" s="343">
        <f t="shared" si="1858"/>
        <v>-4.6899683371358885E-17</v>
      </c>
      <c r="AV741" s="343">
        <f t="shared" si="1859"/>
        <v>-2.8762012943476997E-16</v>
      </c>
      <c r="AW741" s="343">
        <f t="shared" si="1860"/>
        <v>1.0328308854818625E-16</v>
      </c>
      <c r="AX741" s="343">
        <f t="shared" si="1861"/>
        <v>2.6737310346697434E-16</v>
      </c>
      <c r="AY741" s="343">
        <f t="shared" si="1862"/>
        <v>-1.5569738255393033E-16</v>
      </c>
      <c r="AZ741" s="343">
        <f t="shared" si="1863"/>
        <v>-2.3685107907750724E-16</v>
      </c>
      <c r="BA741" s="343">
        <f t="shared" si="1864"/>
        <v>2.0212831346422518E-16</v>
      </c>
      <c r="BB741" s="343">
        <f t="shared" si="1865"/>
        <v>1.9722700054670723E-16</v>
      </c>
      <c r="BC741" s="343">
        <f t="shared" si="1866"/>
        <v>-2.4079156664295427E-16</v>
      </c>
      <c r="BD741" s="343">
        <f t="shared" si="1867"/>
        <v>-1.5002359899107379E-16</v>
      </c>
      <c r="BE741" s="343">
        <f t="shared" si="1868"/>
        <v>2.7020133495306134E-16</v>
      </c>
      <c r="BF741" s="343">
        <f t="shared" si="1869"/>
        <v>9.7054874660417177E-17</v>
      </c>
      <c r="BG741" s="343">
        <f t="shared" si="1870"/>
        <v>-2.8922741749157698E-16</v>
      </c>
      <c r="BH741" s="343">
        <f t="shared" si="1871"/>
        <v>-4.0356385925561664E-17</v>
      </c>
      <c r="BI741" s="343">
        <f t="shared" si="1872"/>
        <v>2.9713865257649622E-16</v>
      </c>
      <c r="BJ741" s="343">
        <f t="shared" si="1873"/>
        <v>-1.7892976088299575E-17</v>
      </c>
      <c r="BK741" s="343">
        <f t="shared" si="1874"/>
        <v>-2.9363101588017724E-16</v>
      </c>
      <c r="BL741" s="343">
        <f t="shared" si="1875"/>
        <v>7.5454721065575758E-17</v>
      </c>
      <c r="BM741" s="343">
        <f t="shared" si="1876"/>
        <v>2.7883930391375435E-16</v>
      </c>
      <c r="BN741" s="343">
        <f t="shared" si="1877"/>
        <v>-1.3011678342779703E-16</v>
      </c>
      <c r="BO741" s="343">
        <f t="shared" si="1878"/>
        <v>-2.5333195387280953E-16</v>
      </c>
      <c r="BP741" s="343">
        <f t="shared" si="1879"/>
        <v>1.7977853077322105E-16</v>
      </c>
      <c r="BQ741" s="343">
        <f t="shared" si="1880"/>
        <v>2.1808919891472945E-16</v>
      </c>
      <c r="BR741" s="343">
        <f t="shared" si="1881"/>
        <v>-2.2253149000199209E-16</v>
      </c>
    </row>
    <row r="742" spans="2:70">
      <c r="B742" s="340">
        <v>48</v>
      </c>
      <c r="C742" s="340">
        <f t="shared" si="1882"/>
        <v>1.5000000000000008E-2</v>
      </c>
      <c r="D742" s="341">
        <f t="shared" si="1817"/>
        <v>58.092360365498514</v>
      </c>
      <c r="E742" s="342" t="str">
        <f>BB694</f>
        <v>-0.00763963450148479</v>
      </c>
      <c r="F742" s="291">
        <v>48</v>
      </c>
      <c r="G742" s="343">
        <f t="shared" si="1818"/>
        <v>5.23168625080198E-16</v>
      </c>
      <c r="H742" s="343">
        <f t="shared" si="1819"/>
        <v>1.7689870207084341E-16</v>
      </c>
      <c r="I742" s="343">
        <f t="shared" si="1820"/>
        <v>-5.2316862508019809E-16</v>
      </c>
      <c r="J742" s="343">
        <f t="shared" si="1821"/>
        <v>-1.7689870207084321E-16</v>
      </c>
      <c r="K742" s="343">
        <f t="shared" si="1822"/>
        <v>5.2316862508019849E-16</v>
      </c>
      <c r="L742" s="343">
        <f t="shared" si="1823"/>
        <v>1.7689870207084304E-16</v>
      </c>
      <c r="M742" s="343">
        <f t="shared" si="1824"/>
        <v>-5.231686250801979E-16</v>
      </c>
      <c r="N742" s="343">
        <f t="shared" si="1825"/>
        <v>-1.7689870207084284E-16</v>
      </c>
      <c r="O742" s="343">
        <f t="shared" si="1826"/>
        <v>5.2316862508019859E-16</v>
      </c>
      <c r="P742" s="343">
        <f t="shared" si="1827"/>
        <v>1.768987020708408E-16</v>
      </c>
      <c r="Q742" s="343">
        <f t="shared" si="1828"/>
        <v>-5.23168625080198E-16</v>
      </c>
      <c r="R742" s="343">
        <f t="shared" si="1829"/>
        <v>-1.7689870207084245E-16</v>
      </c>
      <c r="S742" s="343">
        <f t="shared" si="1830"/>
        <v>5.2316862508019869E-16</v>
      </c>
      <c r="T742" s="343">
        <f t="shared" si="1831"/>
        <v>1.7689870207084412E-16</v>
      </c>
      <c r="U742" s="343">
        <f t="shared" si="1832"/>
        <v>-5.2316862508019819E-16</v>
      </c>
      <c r="V742" s="343">
        <f t="shared" si="1833"/>
        <v>-1.7689870207084208E-16</v>
      </c>
      <c r="W742" s="343">
        <f t="shared" si="1834"/>
        <v>5.2316862508019888E-16</v>
      </c>
      <c r="X742" s="343">
        <f t="shared" si="1835"/>
        <v>1.7689870207084001E-16</v>
      </c>
      <c r="Y742" s="343">
        <f t="shared" si="1836"/>
        <v>-5.2316862508019957E-16</v>
      </c>
      <c r="Z742" s="343">
        <f t="shared" si="1837"/>
        <v>-1.7689870207083796E-16</v>
      </c>
      <c r="AA742" s="343">
        <f t="shared" si="1838"/>
        <v>5.231686250801977E-16</v>
      </c>
      <c r="AB742" s="343">
        <f t="shared" si="1839"/>
        <v>1.7689870207084336E-16</v>
      </c>
      <c r="AC742" s="343">
        <f t="shared" si="1840"/>
        <v>-5.2316862508019839E-16</v>
      </c>
      <c r="AD742" s="343">
        <f t="shared" si="1841"/>
        <v>-1.7689870207084129E-16</v>
      </c>
      <c r="AE742" s="343">
        <f t="shared" si="1842"/>
        <v>5.2316862508019908E-16</v>
      </c>
      <c r="AF742" s="343">
        <f t="shared" si="1843"/>
        <v>1.7689870207083924E-16</v>
      </c>
      <c r="AG742" s="343">
        <f t="shared" si="1844"/>
        <v>-5.2316862508019977E-16</v>
      </c>
      <c r="AH742" s="343">
        <f t="shared" si="1845"/>
        <v>-1.7689870207084464E-16</v>
      </c>
      <c r="AI742" s="343">
        <f t="shared" si="1846"/>
        <v>5.2316862508020046E-16</v>
      </c>
      <c r="AJ742" s="343">
        <f t="shared" si="1847"/>
        <v>1.7689870207084257E-16</v>
      </c>
      <c r="AK742" s="343">
        <f t="shared" si="1848"/>
        <v>-5.2316862508020125E-16</v>
      </c>
      <c r="AL742" s="343">
        <f t="shared" si="1849"/>
        <v>-1.7689870207084052E-16</v>
      </c>
      <c r="AM742" s="343">
        <f t="shared" si="1850"/>
        <v>5.2316862508019691E-16</v>
      </c>
      <c r="AN742" s="343">
        <f t="shared" si="1851"/>
        <v>1.7689870207083848E-16</v>
      </c>
      <c r="AO742" s="343">
        <f t="shared" si="1852"/>
        <v>-5.231686250801976E-16</v>
      </c>
      <c r="AP742" s="343">
        <f t="shared" si="1853"/>
        <v>-1.7689870207083643E-16</v>
      </c>
      <c r="AQ742" s="343">
        <f t="shared" si="1854"/>
        <v>5.2316862508019829E-16</v>
      </c>
      <c r="AR742" s="343">
        <f t="shared" si="1855"/>
        <v>1.7689870207083439E-16</v>
      </c>
      <c r="AS742" s="343">
        <f t="shared" si="1856"/>
        <v>-5.2316862508019898E-16</v>
      </c>
      <c r="AT742" s="343">
        <f t="shared" si="1857"/>
        <v>-1.7689870207083232E-16</v>
      </c>
      <c r="AU742" s="343">
        <f t="shared" si="1858"/>
        <v>5.2316862508019967E-16</v>
      </c>
      <c r="AV742" s="343">
        <f t="shared" si="1859"/>
        <v>1.7689870207084513E-16</v>
      </c>
      <c r="AW742" s="343">
        <f t="shared" si="1860"/>
        <v>-5.2316862508020036E-16</v>
      </c>
      <c r="AX742" s="343">
        <f t="shared" si="1861"/>
        <v>-1.7689870207084309E-16</v>
      </c>
      <c r="AY742" s="343">
        <f t="shared" si="1862"/>
        <v>5.2316862508020105E-16</v>
      </c>
      <c r="AZ742" s="343">
        <f t="shared" si="1863"/>
        <v>1.7689870207084104E-16</v>
      </c>
      <c r="BA742" s="343">
        <f t="shared" si="1864"/>
        <v>-5.2316862508020174E-16</v>
      </c>
      <c r="BB742" s="343">
        <f t="shared" si="1865"/>
        <v>-1.76898702070839E-16</v>
      </c>
      <c r="BC742" s="343">
        <f t="shared" si="1866"/>
        <v>5.231686250801974E-16</v>
      </c>
      <c r="BD742" s="343">
        <f t="shared" si="1867"/>
        <v>1.7689870207083695E-16</v>
      </c>
      <c r="BE742" s="343">
        <f t="shared" si="1868"/>
        <v>-5.2316862508019809E-16</v>
      </c>
      <c r="BF742" s="343">
        <f t="shared" si="1869"/>
        <v>-1.7689870207083488E-16</v>
      </c>
      <c r="BG742" s="343">
        <f t="shared" si="1870"/>
        <v>5.2316862508019878E-16</v>
      </c>
      <c r="BH742" s="343">
        <f t="shared" si="1871"/>
        <v>1.7689870207083283E-16</v>
      </c>
      <c r="BI742" s="343">
        <f t="shared" si="1872"/>
        <v>-5.231686250802045E-16</v>
      </c>
      <c r="BJ742" s="343">
        <f t="shared" si="1873"/>
        <v>-1.7689870207084565E-16</v>
      </c>
      <c r="BK742" s="343">
        <f t="shared" si="1874"/>
        <v>5.2316862508020017E-16</v>
      </c>
      <c r="BL742" s="343">
        <f t="shared" si="1875"/>
        <v>1.7689870207082874E-16</v>
      </c>
      <c r="BM742" s="343">
        <f t="shared" si="1876"/>
        <v>-5.2316862508019583E-16</v>
      </c>
      <c r="BN742" s="343">
        <f t="shared" si="1877"/>
        <v>-1.7689870207084156E-16</v>
      </c>
      <c r="BO742" s="343">
        <f t="shared" si="1878"/>
        <v>5.2316862508020155E-16</v>
      </c>
      <c r="BP742" s="343">
        <f t="shared" si="1879"/>
        <v>1.7689870207082462E-16</v>
      </c>
      <c r="BQ742" s="343">
        <f t="shared" si="1880"/>
        <v>-5.2316862508019721E-16</v>
      </c>
      <c r="BR742" s="343">
        <f t="shared" si="1881"/>
        <v>-1.7689870207083744E-16</v>
      </c>
    </row>
    <row r="743" spans="2:70">
      <c r="B743" s="340">
        <v>49</v>
      </c>
      <c r="C743" s="340">
        <f t="shared" si="1882"/>
        <v>1.5312500000000008E-2</v>
      </c>
      <c r="D743" s="341">
        <f t="shared" si="1817"/>
        <v>58.093608959717209</v>
      </c>
      <c r="E743" s="342" t="str">
        <f>BC694</f>
        <v>-0.00639104028279135</v>
      </c>
      <c r="F743" s="291">
        <v>49</v>
      </c>
      <c r="G743" s="343">
        <f t="shared" si="1818"/>
        <v>-5.0566688513372776E-16</v>
      </c>
      <c r="H743" s="343">
        <f t="shared" si="1819"/>
        <v>-2.6523233493061007E-16</v>
      </c>
      <c r="I743" s="343">
        <f t="shared" si="1820"/>
        <v>4.5367225514806675E-16</v>
      </c>
      <c r="J743" s="343">
        <f t="shared" si="1821"/>
        <v>3.5416764912356215E-16</v>
      </c>
      <c r="K743" s="343">
        <f t="shared" si="1822"/>
        <v>-3.8424325481939687E-16</v>
      </c>
      <c r="L743" s="343">
        <f t="shared" si="1823"/>
        <v>-4.2949249918020179E-16</v>
      </c>
      <c r="M743" s="343">
        <f t="shared" si="1824"/>
        <v>3.0004800169411979E-16</v>
      </c>
      <c r="N743" s="343">
        <f t="shared" si="1825"/>
        <v>4.8831219335551486E-16</v>
      </c>
      <c r="O743" s="343">
        <f t="shared" si="1826"/>
        <v>-2.0432207213259248E-16</v>
      </c>
      <c r="P743" s="343">
        <f t="shared" si="1827"/>
        <v>-5.2836632378880921E-16</v>
      </c>
      <c r="Q743" s="343">
        <f t="shared" si="1828"/>
        <v>1.0074415992415147E-16</v>
      </c>
      <c r="R743" s="343">
        <f t="shared" si="1829"/>
        <v>5.4811563271014694E-16</v>
      </c>
      <c r="S743" s="343">
        <f t="shared" si="1830"/>
        <v>6.7052938522025991E-18</v>
      </c>
      <c r="T743" s="343">
        <f t="shared" si="1831"/>
        <v>-5.4680116525322269E-16</v>
      </c>
      <c r="U743" s="343">
        <f t="shared" si="1832"/>
        <v>-1.1389706694618865E-16</v>
      </c>
      <c r="V743" s="343">
        <f t="shared" si="1833"/>
        <v>5.2447343566524334E-16</v>
      </c>
      <c r="W743" s="343">
        <f t="shared" si="1834"/>
        <v>2.1671183963163641E-16</v>
      </c>
      <c r="X743" s="343">
        <f t="shared" si="1835"/>
        <v>-4.8199048607273948E-16</v>
      </c>
      <c r="Y743" s="343">
        <f t="shared" si="1836"/>
        <v>-3.1119849785344763E-16</v>
      </c>
      <c r="Z743" s="343">
        <f t="shared" si="1837"/>
        <v>4.2098491240383834E-16</v>
      </c>
      <c r="AA743" s="343">
        <f t="shared" si="1838"/>
        <v>3.9372597232487882E-16</v>
      </c>
      <c r="AB743" s="343">
        <f t="shared" si="1839"/>
        <v>-3.4380112464232226E-16</v>
      </c>
      <c r="AC743" s="343">
        <f t="shared" si="1840"/>
        <v>-4.6112277848393357E-16</v>
      </c>
      <c r="AD743" s="343">
        <f t="shared" si="1841"/>
        <v>2.5340525246668825E-16</v>
      </c>
      <c r="AE743" s="343">
        <f t="shared" si="1842"/>
        <v>5.1079889486648079E-16</v>
      </c>
      <c r="AF743" s="343">
        <f t="shared" si="1843"/>
        <v>-1.5327115855006208E-16</v>
      </c>
      <c r="AG743" s="343">
        <f t="shared" si="1844"/>
        <v>-5.4084529617863349E-16</v>
      </c>
      <c r="AH743" s="343">
        <f t="shared" si="1845"/>
        <v>4.7246939965820617E-17</v>
      </c>
      <c r="AI743" s="343">
        <f t="shared" si="1846"/>
        <v>5.5010731606817729E-16</v>
      </c>
      <c r="AJ743" s="343">
        <f t="shared" si="1847"/>
        <v>6.0592952024933468E-17</v>
      </c>
      <c r="AK743" s="343">
        <f t="shared" si="1848"/>
        <v>-5.3822902030495731E-16</v>
      </c>
      <c r="AL743" s="343">
        <f t="shared" si="1849"/>
        <v>-1.6610429085027308E-16</v>
      </c>
      <c r="AM743" s="343">
        <f t="shared" si="1850"/>
        <v>5.0566688513373249E-16</v>
      </c>
      <c r="AN743" s="343">
        <f t="shared" si="1851"/>
        <v>2.6523233493059695E-16</v>
      </c>
      <c r="AO743" s="343">
        <f t="shared" si="1852"/>
        <v>-4.5367225514806813E-16</v>
      </c>
      <c r="AP743" s="343">
        <f t="shared" si="1853"/>
        <v>-3.541676491235581E-16</v>
      </c>
      <c r="AQ743" s="343">
        <f t="shared" si="1854"/>
        <v>3.8424325481940342E-16</v>
      </c>
      <c r="AR743" s="343">
        <f t="shared" si="1855"/>
        <v>4.2949249918019489E-16</v>
      </c>
      <c r="AS743" s="343">
        <f t="shared" si="1856"/>
        <v>-3.0004800169413074E-16</v>
      </c>
      <c r="AT743" s="343">
        <f t="shared" si="1857"/>
        <v>-4.8831219335551417E-16</v>
      </c>
      <c r="AU743" s="343">
        <f t="shared" si="1858"/>
        <v>2.0432207213259743E-16</v>
      </c>
      <c r="AV743" s="343">
        <f t="shared" si="1859"/>
        <v>5.2836632378880665E-16</v>
      </c>
      <c r="AW743" s="343">
        <f t="shared" si="1860"/>
        <v>-1.0074415992416052E-16</v>
      </c>
      <c r="AX743" s="343">
        <f t="shared" si="1861"/>
        <v>-5.4811563271014576E-16</v>
      </c>
      <c r="AY743" s="343">
        <f t="shared" si="1862"/>
        <v>-6.7052938521856139E-18</v>
      </c>
      <c r="AZ743" s="343">
        <f t="shared" si="1863"/>
        <v>5.4680116525322289E-16</v>
      </c>
      <c r="BA743" s="343">
        <f t="shared" si="1864"/>
        <v>1.1389706694617968E-16</v>
      </c>
      <c r="BB743" s="343">
        <f t="shared" si="1865"/>
        <v>-5.244734356652461E-16</v>
      </c>
      <c r="BC743" s="343">
        <f t="shared" si="1866"/>
        <v>-2.1671183963162798E-16</v>
      </c>
      <c r="BD743" s="343">
        <f t="shared" si="1867"/>
        <v>4.8199048607274767E-16</v>
      </c>
      <c r="BE743" s="343">
        <f t="shared" si="1868"/>
        <v>3.1119849785344655E-16</v>
      </c>
      <c r="BF743" s="343">
        <f t="shared" si="1869"/>
        <v>-4.2098491240384426E-16</v>
      </c>
      <c r="BG743" s="343">
        <f t="shared" si="1870"/>
        <v>-3.9372597232487236E-16</v>
      </c>
      <c r="BH743" s="343">
        <f t="shared" si="1871"/>
        <v>3.4380112464232936E-16</v>
      </c>
      <c r="BI743" s="343">
        <f t="shared" si="1872"/>
        <v>4.611227784839243E-16</v>
      </c>
      <c r="BJ743" s="343">
        <f t="shared" si="1873"/>
        <v>-2.5340525246670339E-16</v>
      </c>
      <c r="BK743" s="343">
        <f t="shared" si="1874"/>
        <v>-5.1079889486647448E-16</v>
      </c>
      <c r="BL743" s="343">
        <f t="shared" si="1875"/>
        <v>1.5327115855008592E-16</v>
      </c>
      <c r="BM743" s="343">
        <f t="shared" si="1876"/>
        <v>5.4084529617863467E-16</v>
      </c>
      <c r="BN743" s="343">
        <f t="shared" si="1877"/>
        <v>-4.7246939965814158E-17</v>
      </c>
      <c r="BO743" s="343">
        <f t="shared" si="1878"/>
        <v>-5.5010731606817719E-16</v>
      </c>
      <c r="BP743" s="343">
        <f t="shared" si="1879"/>
        <v>-6.0592952024924384E-17</v>
      </c>
      <c r="BQ743" s="343">
        <f t="shared" si="1880"/>
        <v>5.3822902030495918E-16</v>
      </c>
      <c r="BR743" s="343">
        <f t="shared" si="1881"/>
        <v>1.6610429085026433E-16</v>
      </c>
    </row>
    <row r="744" spans="2:70">
      <c r="B744" s="340">
        <v>50</v>
      </c>
      <c r="C744" s="340">
        <f t="shared" si="1882"/>
        <v>1.5625000000000007E-2</v>
      </c>
      <c r="D744" s="341">
        <f t="shared" si="1817"/>
        <v>58.094919103147532</v>
      </c>
      <c r="E744" s="342" t="str">
        <f>BD694</f>
        <v>-0.00508089685247105</v>
      </c>
      <c r="F744" s="291">
        <v>50</v>
      </c>
      <c r="G744" s="343">
        <f t="shared" si="1818"/>
        <v>1.3577927304550988E-16</v>
      </c>
      <c r="H744" s="343">
        <f t="shared" si="1819"/>
        <v>-3.7349727597767935E-16</v>
      </c>
      <c r="I744" s="343">
        <f t="shared" si="1820"/>
        <v>-2.8151068073077401E-16</v>
      </c>
      <c r="J744" s="343">
        <f t="shared" si="1821"/>
        <v>2.6365725726818689E-16</v>
      </c>
      <c r="K744" s="343">
        <f t="shared" si="1822"/>
        <v>3.8438463917545398E-16</v>
      </c>
      <c r="L744" s="343">
        <f t="shared" si="1823"/>
        <v>-1.1367781119860246E-16</v>
      </c>
      <c r="M744" s="343">
        <f t="shared" si="1824"/>
        <v>-4.2873952076110156E-16</v>
      </c>
      <c r="N744" s="343">
        <f t="shared" si="1825"/>
        <v>-5.3608051134045906E-17</v>
      </c>
      <c r="O744" s="343">
        <f t="shared" si="1826"/>
        <v>4.0782269684430566E-16</v>
      </c>
      <c r="P744" s="343">
        <f t="shared" si="1827"/>
        <v>2.1273257363972936E-16</v>
      </c>
      <c r="Q744" s="343">
        <f t="shared" si="1828"/>
        <v>-3.2481856425491682E-16</v>
      </c>
      <c r="R744" s="343">
        <f t="shared" si="1829"/>
        <v>-3.3947049023434398E-16</v>
      </c>
      <c r="S744" s="343">
        <f t="shared" si="1830"/>
        <v>1.9236374974533361E-16</v>
      </c>
      <c r="T744" s="343">
        <f t="shared" si="1831"/>
        <v>4.145271019984398E-16</v>
      </c>
      <c r="U744" s="343">
        <f t="shared" si="1832"/>
        <v>-3.0623298118759922E-17</v>
      </c>
      <c r="V744" s="343">
        <f t="shared" si="1833"/>
        <v>-4.2647572018080797E-16</v>
      </c>
      <c r="W744" s="343">
        <f t="shared" si="1834"/>
        <v>-1.357792730455119E-16</v>
      </c>
      <c r="X744" s="343">
        <f t="shared" si="1835"/>
        <v>3.7349727597768039E-16</v>
      </c>
      <c r="Y744" s="343">
        <f t="shared" si="1836"/>
        <v>2.8151068073077416E-16</v>
      </c>
      <c r="Z744" s="343">
        <f t="shared" si="1837"/>
        <v>-2.6365725726818551E-16</v>
      </c>
      <c r="AA744" s="343">
        <f t="shared" si="1838"/>
        <v>-3.843846391754527E-16</v>
      </c>
      <c r="AB744" s="343">
        <f t="shared" si="1839"/>
        <v>1.1367781119860227E-16</v>
      </c>
      <c r="AC744" s="343">
        <f t="shared" si="1840"/>
        <v>4.2873952076110161E-16</v>
      </c>
      <c r="AD744" s="343">
        <f t="shared" si="1841"/>
        <v>5.3608051134043083E-17</v>
      </c>
      <c r="AE744" s="343">
        <f t="shared" si="1842"/>
        <v>-4.0782269684430566E-16</v>
      </c>
      <c r="AF744" s="343">
        <f t="shared" si="1843"/>
        <v>-2.1273257363972956E-16</v>
      </c>
      <c r="AG744" s="343">
        <f t="shared" si="1844"/>
        <v>3.2481856425491465E-16</v>
      </c>
      <c r="AH744" s="343">
        <f t="shared" si="1845"/>
        <v>3.3947049023434793E-16</v>
      </c>
      <c r="AI744" s="343">
        <f t="shared" si="1846"/>
        <v>-1.9236374974533891E-16</v>
      </c>
      <c r="AJ744" s="343">
        <f t="shared" si="1847"/>
        <v>-4.1452710199843827E-16</v>
      </c>
      <c r="AK744" s="343">
        <f t="shared" si="1848"/>
        <v>3.0623298118759719E-17</v>
      </c>
      <c r="AL744" s="343">
        <f t="shared" si="1849"/>
        <v>4.2647572018080797E-16</v>
      </c>
      <c r="AM744" s="343">
        <f t="shared" si="1850"/>
        <v>1.357792730455121E-16</v>
      </c>
      <c r="AN744" s="343">
        <f t="shared" si="1851"/>
        <v>-3.7349727597767723E-16</v>
      </c>
      <c r="AO744" s="343">
        <f t="shared" si="1852"/>
        <v>-2.8151068073077894E-16</v>
      </c>
      <c r="AP744" s="343">
        <f t="shared" si="1853"/>
        <v>2.6365725726819015E-16</v>
      </c>
      <c r="AQ744" s="343">
        <f t="shared" si="1854"/>
        <v>3.843846391754528E-16</v>
      </c>
      <c r="AR744" s="343">
        <f t="shared" si="1855"/>
        <v>-1.1367781119860207E-16</v>
      </c>
      <c r="AS744" s="343">
        <f t="shared" si="1856"/>
        <v>-4.2873952076110161E-16</v>
      </c>
      <c r="AT744" s="343">
        <f t="shared" si="1857"/>
        <v>-5.3608051134049351E-17</v>
      </c>
      <c r="AU744" s="343">
        <f t="shared" si="1858"/>
        <v>4.0782269684430364E-16</v>
      </c>
      <c r="AV744" s="343">
        <f t="shared" si="1859"/>
        <v>2.1273257363972441E-16</v>
      </c>
      <c r="AW744" s="343">
        <f t="shared" si="1860"/>
        <v>-3.2481856425491849E-16</v>
      </c>
      <c r="AX744" s="343">
        <f t="shared" si="1861"/>
        <v>-3.3947049023434433E-16</v>
      </c>
      <c r="AY744" s="343">
        <f t="shared" si="1862"/>
        <v>1.9236374974533319E-16</v>
      </c>
      <c r="AZ744" s="343">
        <f t="shared" si="1863"/>
        <v>4.145271019984399E-16</v>
      </c>
      <c r="BA744" s="343">
        <f t="shared" si="1864"/>
        <v>-3.0623298118753426E-17</v>
      </c>
      <c r="BB744" s="343">
        <f t="shared" si="1865"/>
        <v>-4.2647572018080871E-16</v>
      </c>
      <c r="BC744" s="343">
        <f t="shared" si="1866"/>
        <v>-1.3577927304550648E-16</v>
      </c>
      <c r="BD744" s="343">
        <f t="shared" si="1867"/>
        <v>3.7349727597768014E-16</v>
      </c>
      <c r="BE744" s="343">
        <f t="shared" si="1868"/>
        <v>2.8151068073077445E-16</v>
      </c>
      <c r="BF744" s="343">
        <f t="shared" si="1869"/>
        <v>-2.6365725726818517E-16</v>
      </c>
      <c r="BG744" s="343">
        <f t="shared" si="1870"/>
        <v>-3.8438463917545561E-16</v>
      </c>
      <c r="BH744" s="343">
        <f t="shared" si="1871"/>
        <v>1.1367781119859595E-16</v>
      </c>
      <c r="BI744" s="343">
        <f t="shared" si="1872"/>
        <v>4.287395207611021E-16</v>
      </c>
      <c r="BJ744" s="343">
        <f t="shared" si="1873"/>
        <v>5.3608051134055625E-17</v>
      </c>
      <c r="BK744" s="343">
        <f t="shared" si="1874"/>
        <v>-4.0782269684430162E-16</v>
      </c>
      <c r="BL744" s="343">
        <f t="shared" si="1875"/>
        <v>-2.1273257363971928E-16</v>
      </c>
      <c r="BM744" s="343">
        <f t="shared" si="1876"/>
        <v>3.2481856425492234E-16</v>
      </c>
      <c r="BN744" s="343">
        <f t="shared" si="1877"/>
        <v>3.3947049023434068E-16</v>
      </c>
      <c r="BO744" s="343">
        <f t="shared" si="1878"/>
        <v>-1.9236374974533849E-16</v>
      </c>
      <c r="BP744" s="343">
        <f t="shared" si="1879"/>
        <v>-4.1452710199843837E-16</v>
      </c>
      <c r="BQ744" s="343">
        <f t="shared" si="1880"/>
        <v>3.0623298118759287E-17</v>
      </c>
      <c r="BR744" s="343">
        <f t="shared" si="1881"/>
        <v>4.2647572018080792E-16</v>
      </c>
    </row>
    <row r="745" spans="2:70" s="336" customFormat="1">
      <c r="B745" s="340">
        <v>51</v>
      </c>
      <c r="C745" s="340">
        <f t="shared" si="1882"/>
        <v>1.5937500000000007E-2</v>
      </c>
      <c r="D745" s="341">
        <f t="shared" si="1817"/>
        <v>58.096278178392041</v>
      </c>
      <c r="E745" s="342" t="str">
        <f>BE694</f>
        <v>-0.00372182160795776</v>
      </c>
      <c r="F745" s="337">
        <v>51</v>
      </c>
    </row>
    <row r="746" spans="2:70">
      <c r="B746" s="340">
        <v>52</v>
      </c>
      <c r="C746" s="340">
        <f t="shared" si="1882"/>
        <v>1.6250000000000007E-2</v>
      </c>
      <c r="D746" s="341">
        <f t="shared" si="1817"/>
        <v>58.097673096813189</v>
      </c>
      <c r="E746" s="342" t="str">
        <f>BF694</f>
        <v>-0.00232690318681528</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58.099090424584048</v>
      </c>
      <c r="E747" s="342" t="str">
        <f>BG694</f>
        <v>-0.000909575415956436</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58.100516512063372</v>
      </c>
      <c r="E748" s="342" t="str">
        <f>BH694</f>
        <v>0.000516512063373916</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58.101937625249185</v>
      </c>
      <c r="E749" s="342" t="str">
        <f>BI694</f>
        <v>0.00193762524918469</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58.103340078044631</v>
      </c>
      <c r="E750" s="342" t="str">
        <f>BJ694</f>
        <v>0.00334007804462969</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58.104710364062633</v>
      </c>
      <c r="E751" s="342" t="str">
        <f>BK694</f>
        <v>0.00471036406263046</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58.106035286699765</v>
      </c>
      <c r="E752" s="342" t="str">
        <f>BL694</f>
        <v>0.00603528669976622</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58.10730208622676</v>
      </c>
      <c r="E753" s="342" t="str">
        <f>BM694</f>
        <v>0.00730208622675803</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58.108498562671656</v>
      </c>
      <c r="E754" s="342" t="str">
        <f>BN694</f>
        <v>0.00849856267165768</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58.109613193312242</v>
      </c>
      <c r="E755" s="342" t="str">
        <f>BO694</f>
        <v>0.00961319331224399</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58.110635243646129</v>
      </c>
      <c r="E756" s="342" t="str">
        <f>BP694</f>
        <v>0.0106352436461272</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58.111554870769886</v>
      </c>
      <c r="E757" s="342" t="str">
        <f>BQ694</f>
        <v>0.0115548707698834</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58.112363218171588</v>
      </c>
      <c r="E758" s="342" t="str">
        <f>BR694</f>
        <v>0.0123632181715885</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honeticPr fontId="6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tabSelected="1" workbookViewId="0">
      <selection activeCell="A21" sqref="A21"/>
    </sheetView>
  </sheetViews>
  <sheetFormatPr defaultRowHeight="16.5"/>
  <cols>
    <col min="1" max="1" width="84" customWidth="1"/>
  </cols>
  <sheetData>
    <row r="2" spans="1:1" ht="17.25" thickBot="1">
      <c r="A2" s="305" t="s">
        <v>617</v>
      </c>
    </row>
    <row r="3" spans="1:1" ht="28.5" customHeight="1" thickBot="1">
      <c r="A3" s="304" t="s">
        <v>616</v>
      </c>
    </row>
    <row r="4" spans="1:1" ht="17.25" thickBot="1">
      <c r="A4" s="304" t="s">
        <v>618</v>
      </c>
    </row>
    <row r="5" spans="1:1" ht="17.2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c r="A20" s="307" t="s">
        <v>623</v>
      </c>
    </row>
    <row r="21" spans="1:1">
      <c r="A21" s="308" t="s">
        <v>624</v>
      </c>
    </row>
  </sheetData>
  <phoneticPr fontId="67" type="noConversion"/>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F50" sqref="F50"/>
    </sheetView>
  </sheetViews>
  <sheetFormatPr defaultRowHeight="16.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honeticPr fontId="6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opLeftCell="A172" zoomScale="85" zoomScaleNormal="85" workbookViewId="0">
      <selection activeCell="A188" sqref="A188"/>
    </sheetView>
  </sheetViews>
  <sheetFormatPr defaultColWidth="9.125" defaultRowHeight="16.5"/>
  <cols>
    <col min="1" max="1" width="84.625" style="11" customWidth="1"/>
    <col min="2" max="2" width="18.375" style="11" customWidth="1"/>
    <col min="3" max="3" width="17.875" style="11" bestFit="1" customWidth="1"/>
    <col min="4" max="4" width="7.625" style="11" customWidth="1"/>
    <col min="5" max="5" width="117.875" style="11" customWidth="1"/>
    <col min="6" max="6" width="12" style="11" bestFit="1" customWidth="1"/>
    <col min="7" max="16384" width="9.125" style="11"/>
  </cols>
  <sheetData>
    <row r="1" spans="1:4" ht="28.5" thickBot="1">
      <c r="A1" s="365" t="s">
        <v>324</v>
      </c>
      <c r="B1" s="366"/>
      <c r="C1" s="366"/>
      <c r="D1" s="367"/>
    </row>
    <row r="2" spans="1:4" ht="17.25" thickBot="1">
      <c r="A2" s="90" t="s">
        <v>326</v>
      </c>
      <c r="B2" s="368" t="s">
        <v>325</v>
      </c>
      <c r="C2" s="368"/>
      <c r="D2" s="369"/>
    </row>
    <row r="3" spans="1:4" ht="17.25" thickBot="1">
      <c r="A3" s="370" t="s">
        <v>405</v>
      </c>
      <c r="B3" s="371"/>
      <c r="C3" s="371"/>
      <c r="D3" s="372"/>
    </row>
    <row r="4" spans="1:4">
      <c r="A4" s="1" t="s">
        <v>0</v>
      </c>
      <c r="B4" s="2" t="s">
        <v>1</v>
      </c>
      <c r="C4" s="373" t="s">
        <v>2</v>
      </c>
      <c r="D4" s="374"/>
    </row>
    <row r="5" spans="1:4">
      <c r="A5" s="375" t="s">
        <v>124</v>
      </c>
      <c r="B5" s="376"/>
      <c r="C5" s="376"/>
      <c r="D5" s="377"/>
    </row>
    <row r="6" spans="1:4" ht="18.75">
      <c r="A6" s="378" t="s">
        <v>3</v>
      </c>
      <c r="B6" s="379"/>
      <c r="C6" s="379"/>
      <c r="D6" s="380"/>
    </row>
    <row r="7" spans="1:4">
      <c r="A7" s="385" t="s">
        <v>377</v>
      </c>
      <c r="B7" s="386"/>
      <c r="C7" s="386"/>
      <c r="D7" s="387"/>
    </row>
    <row r="8" spans="1:4">
      <c r="A8" s="385"/>
      <c r="B8" s="386"/>
      <c r="C8" s="386"/>
      <c r="D8" s="387"/>
    </row>
    <row r="9" spans="1:4">
      <c r="A9" s="385"/>
      <c r="B9" s="386"/>
      <c r="C9" s="386"/>
      <c r="D9" s="387"/>
    </row>
    <row r="10" spans="1:4">
      <c r="A10" s="385"/>
      <c r="B10" s="386"/>
      <c r="C10" s="386"/>
      <c r="D10" s="387"/>
    </row>
    <row r="11" spans="1:4" ht="17.25" thickBot="1">
      <c r="A11" s="385"/>
      <c r="B11" s="386"/>
      <c r="C11" s="386"/>
      <c r="D11" s="387"/>
    </row>
    <row r="12" spans="1:4">
      <c r="A12" s="388" t="s">
        <v>4</v>
      </c>
      <c r="B12" s="389"/>
      <c r="C12" s="389"/>
      <c r="D12" s="390"/>
    </row>
    <row r="13" spans="1:4">
      <c r="A13" s="391"/>
      <c r="B13" s="392"/>
      <c r="C13" s="392"/>
      <c r="D13" s="393"/>
    </row>
    <row r="14" spans="1:4">
      <c r="A14" s="391"/>
      <c r="B14" s="392"/>
      <c r="C14" s="392"/>
      <c r="D14" s="393"/>
    </row>
    <row r="15" spans="1:4">
      <c r="A15" s="391"/>
      <c r="B15" s="392"/>
      <c r="C15" s="392"/>
      <c r="D15" s="393"/>
    </row>
    <row r="16" spans="1:4" ht="17.25" thickBot="1">
      <c r="A16" s="394"/>
      <c r="B16" s="395"/>
      <c r="C16" s="395"/>
      <c r="D16" s="396"/>
    </row>
    <row r="17" spans="1:5">
      <c r="A17" s="403" t="s">
        <v>6</v>
      </c>
      <c r="B17" s="404"/>
      <c r="C17" s="404"/>
      <c r="D17" s="405"/>
    </row>
    <row r="18" spans="1:5">
      <c r="A18" s="397" t="s">
        <v>5</v>
      </c>
      <c r="B18" s="398"/>
      <c r="C18" s="398"/>
      <c r="D18" s="399"/>
    </row>
    <row r="19" spans="1:5">
      <c r="A19" s="397"/>
      <c r="B19" s="398"/>
      <c r="C19" s="398"/>
      <c r="D19" s="399"/>
    </row>
    <row r="20" spans="1:5" ht="17.25" thickBot="1">
      <c r="A20" s="400"/>
      <c r="B20" s="401"/>
      <c r="C20" s="401"/>
      <c r="D20" s="402"/>
    </row>
    <row r="21" spans="1:5">
      <c r="A21" s="3"/>
      <c r="B21" s="3"/>
      <c r="C21" s="3"/>
      <c r="D21" s="3"/>
    </row>
    <row r="22" spans="1:5">
      <c r="A22" s="107" t="s">
        <v>317</v>
      </c>
      <c r="B22" s="108"/>
      <c r="C22" s="114" t="s">
        <v>385</v>
      </c>
      <c r="D22" s="108"/>
      <c r="E22" s="108" t="s">
        <v>331</v>
      </c>
    </row>
    <row r="23" spans="1:5" ht="17.25" thickBot="1">
      <c r="A23" s="381"/>
      <c r="B23" s="381"/>
      <c r="C23" s="381"/>
      <c r="D23" s="381"/>
    </row>
    <row r="24" spans="1:5">
      <c r="A24" s="382" t="s">
        <v>211</v>
      </c>
      <c r="B24" s="383"/>
      <c r="C24" s="383"/>
      <c r="D24" s="384"/>
      <c r="E24" s="141"/>
    </row>
    <row r="25" spans="1:5" ht="18">
      <c r="A25" s="22" t="s">
        <v>207</v>
      </c>
      <c r="B25" s="28" t="s">
        <v>14</v>
      </c>
      <c r="C25" s="31">
        <v>58.1</v>
      </c>
      <c r="D25" s="27" t="s">
        <v>7</v>
      </c>
      <c r="E25" s="27" t="s">
        <v>111</v>
      </c>
    </row>
    <row r="26" spans="1:5" ht="18">
      <c r="A26" s="22" t="s">
        <v>208</v>
      </c>
      <c r="B26" s="28" t="s">
        <v>18</v>
      </c>
      <c r="C26" s="31">
        <v>522.9</v>
      </c>
      <c r="D26" s="27" t="s">
        <v>8</v>
      </c>
      <c r="E26" s="27" t="s">
        <v>112</v>
      </c>
    </row>
    <row r="27" spans="1:5" ht="18">
      <c r="A27" s="22" t="s">
        <v>209</v>
      </c>
      <c r="B27" s="28" t="s">
        <v>15</v>
      </c>
      <c r="C27" s="28">
        <f>Pout/Vout</f>
        <v>9</v>
      </c>
      <c r="D27" s="27" t="s">
        <v>10</v>
      </c>
      <c r="E27" s="27"/>
    </row>
    <row r="28" spans="1:5" ht="18">
      <c r="A28" s="22" t="s">
        <v>210</v>
      </c>
      <c r="B28" s="28" t="s">
        <v>16</v>
      </c>
      <c r="C28" s="31">
        <v>581</v>
      </c>
      <c r="D28" s="27" t="s">
        <v>17</v>
      </c>
      <c r="E28" s="27" t="s">
        <v>113</v>
      </c>
    </row>
    <row r="29" spans="1:5" ht="17.25" thickBot="1">
      <c r="A29" s="29" t="s">
        <v>318</v>
      </c>
      <c r="B29" s="32" t="s">
        <v>9</v>
      </c>
      <c r="C29" s="100">
        <v>0.95</v>
      </c>
      <c r="D29" s="30"/>
      <c r="E29" s="145" t="s">
        <v>127</v>
      </c>
    </row>
    <row r="30" spans="1:5" ht="17.25" thickBot="1">
      <c r="A30" s="363"/>
      <c r="B30" s="364"/>
      <c r="C30" s="364"/>
      <c r="D30" s="364"/>
      <c r="E30" s="12"/>
    </row>
    <row r="31" spans="1:5" ht="15.75" customHeight="1">
      <c r="A31" s="418" t="s">
        <v>212</v>
      </c>
      <c r="B31" s="419"/>
      <c r="C31" s="419"/>
      <c r="D31" s="420"/>
      <c r="E31" s="141"/>
    </row>
    <row r="32" spans="1:5" ht="18">
      <c r="A32" s="33" t="s">
        <v>213</v>
      </c>
      <c r="B32" s="5" t="s">
        <v>128</v>
      </c>
      <c r="C32" s="92">
        <v>390</v>
      </c>
      <c r="D32" s="35" t="s">
        <v>7</v>
      </c>
      <c r="E32" s="27" t="s">
        <v>177</v>
      </c>
    </row>
    <row r="33" spans="1:5" ht="18">
      <c r="A33" s="22" t="s">
        <v>214</v>
      </c>
      <c r="B33" s="28" t="s">
        <v>12</v>
      </c>
      <c r="C33" s="91">
        <v>410</v>
      </c>
      <c r="D33" s="27" t="s">
        <v>7</v>
      </c>
      <c r="E33" s="27" t="s">
        <v>199</v>
      </c>
    </row>
    <row r="34" spans="1:5" ht="18.75" thickBot="1">
      <c r="A34" s="22" t="s">
        <v>215</v>
      </c>
      <c r="B34" s="28" t="s">
        <v>13</v>
      </c>
      <c r="C34" s="91">
        <v>365</v>
      </c>
      <c r="D34" s="27" t="s">
        <v>7</v>
      </c>
      <c r="E34" s="145" t="s">
        <v>200</v>
      </c>
    </row>
    <row r="35" spans="1:5" ht="17.25" thickBot="1">
      <c r="E35" s="12"/>
    </row>
    <row r="36" spans="1:5" ht="17.25" thickBot="1">
      <c r="A36" s="430" t="s">
        <v>216</v>
      </c>
      <c r="B36" s="431"/>
      <c r="C36" s="431"/>
      <c r="D36" s="432"/>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3.3562822719449223</v>
      </c>
      <c r="D39" s="105"/>
      <c r="E39" s="27"/>
    </row>
    <row r="40" spans="1:5" ht="18" customHeight="1">
      <c r="A40" s="22" t="s">
        <v>309</v>
      </c>
      <c r="B40" s="28" t="s">
        <v>20</v>
      </c>
      <c r="C40" s="115">
        <v>4</v>
      </c>
      <c r="D40" s="41"/>
      <c r="E40" s="27" t="s">
        <v>310</v>
      </c>
    </row>
    <row r="41" spans="1:5" ht="18" customHeight="1">
      <c r="A41" s="104" t="s">
        <v>311</v>
      </c>
      <c r="B41" s="28" t="s">
        <v>315</v>
      </c>
      <c r="C41" s="93">
        <f>Vblk/2/15</f>
        <v>13</v>
      </c>
      <c r="D41" s="41"/>
      <c r="E41" s="27"/>
    </row>
    <row r="42" spans="1:5" ht="18" customHeight="1">
      <c r="A42" s="22" t="s">
        <v>312</v>
      </c>
      <c r="B42" s="28" t="s">
        <v>314</v>
      </c>
      <c r="C42" s="115">
        <v>13</v>
      </c>
      <c r="D42" s="41"/>
      <c r="E42" s="27" t="s">
        <v>313</v>
      </c>
    </row>
    <row r="43" spans="1:5" ht="18" customHeight="1">
      <c r="A43" s="22" t="s">
        <v>218</v>
      </c>
      <c r="B43" s="28" t="s">
        <v>21</v>
      </c>
      <c r="C43" s="86">
        <f>(8*Nps^2*Vout)/(PI()^2*Iout*1.1)</f>
        <v>76.111654395084599</v>
      </c>
      <c r="D43" s="13" t="s">
        <v>22</v>
      </c>
      <c r="E43" s="27"/>
    </row>
    <row r="44" spans="1:5" ht="18.75" thickBot="1">
      <c r="A44" s="29" t="s">
        <v>219</v>
      </c>
      <c r="B44" s="43" t="s">
        <v>81</v>
      </c>
      <c r="C44" s="103">
        <f>(8*Nps^2*Vout)/(PI()^2*Iout)</f>
        <v>83.722819834593068</v>
      </c>
      <c r="D44" s="14" t="s">
        <v>22</v>
      </c>
      <c r="E44" s="145"/>
    </row>
    <row r="45" spans="1:5" ht="17.25" thickBot="1">
      <c r="A45" s="421" t="s">
        <v>220</v>
      </c>
      <c r="B45" s="422"/>
      <c r="C45" s="422"/>
      <c r="D45" s="423"/>
      <c r="E45" s="142"/>
    </row>
    <row r="46" spans="1:5" ht="18">
      <c r="A46" s="33" t="s">
        <v>221</v>
      </c>
      <c r="B46" s="34" t="s">
        <v>23</v>
      </c>
      <c r="C46" s="132">
        <f>Nps*(Vout+0.5)/(Vblk_max/2)</f>
        <v>1.1434146341463416</v>
      </c>
      <c r="D46" s="35"/>
      <c r="E46" s="104"/>
    </row>
    <row r="47" spans="1:5" ht="18" customHeight="1">
      <c r="A47" s="22" t="s">
        <v>222</v>
      </c>
      <c r="B47" s="28" t="s">
        <v>129</v>
      </c>
      <c r="C47" s="40">
        <f>1*Nps*(Vout+0.5+Vloss)/(Vblk_hu/2)</f>
        <v>1.3063013698630137</v>
      </c>
      <c r="D47" s="27"/>
      <c r="E47" s="104"/>
    </row>
    <row r="48" spans="1:5" ht="18.75" thickBot="1">
      <c r="A48" s="45" t="s">
        <v>223</v>
      </c>
      <c r="B48" s="46" t="s">
        <v>24</v>
      </c>
      <c r="C48" s="94">
        <v>1</v>
      </c>
      <c r="D48" s="47" t="s">
        <v>7</v>
      </c>
      <c r="E48" s="104" t="s">
        <v>201</v>
      </c>
    </row>
    <row r="49" spans="1:5" ht="18.75" thickBot="1">
      <c r="A49" s="424" t="s">
        <v>33</v>
      </c>
      <c r="B49" s="425"/>
      <c r="C49" s="425"/>
      <c r="D49" s="426"/>
      <c r="E49" s="142"/>
    </row>
    <row r="50" spans="1:5" ht="49.5" customHeight="1" thickBot="1">
      <c r="A50" s="409" t="s">
        <v>130</v>
      </c>
      <c r="B50" s="410"/>
      <c r="C50" s="410"/>
      <c r="D50" s="411"/>
      <c r="E50" s="27"/>
    </row>
    <row r="51" spans="1:5" ht="15.75" customHeight="1">
      <c r="A51" s="412" t="s">
        <v>131</v>
      </c>
      <c r="B51" s="413"/>
      <c r="C51" s="413"/>
      <c r="D51" s="414"/>
      <c r="E51" s="27"/>
    </row>
    <row r="52" spans="1:5" ht="15" customHeight="1">
      <c r="A52" s="427"/>
      <c r="B52" s="428"/>
      <c r="C52" s="428"/>
      <c r="D52" s="429"/>
      <c r="E52" s="27"/>
    </row>
    <row r="53" spans="1:5" ht="15" customHeight="1">
      <c r="A53" s="427"/>
      <c r="B53" s="428"/>
      <c r="C53" s="428"/>
      <c r="D53" s="429"/>
      <c r="E53" s="27"/>
    </row>
    <row r="54" spans="1:5" ht="15" customHeight="1">
      <c r="A54" s="427"/>
      <c r="B54" s="428"/>
      <c r="C54" s="428"/>
      <c r="D54" s="429"/>
      <c r="E54" s="27"/>
    </row>
    <row r="55" spans="1:5" ht="15" customHeight="1" thickBot="1">
      <c r="A55" s="22" t="s">
        <v>224</v>
      </c>
      <c r="B55" s="28" t="s">
        <v>79</v>
      </c>
      <c r="C55" s="154">
        <v>6</v>
      </c>
      <c r="D55" s="27"/>
      <c r="E55" s="145"/>
    </row>
    <row r="56" spans="1:5" ht="18">
      <c r="A56" s="22" t="s">
        <v>225</v>
      </c>
      <c r="B56" s="28" t="s">
        <v>80</v>
      </c>
      <c r="C56" s="154">
        <v>0.3</v>
      </c>
      <c r="D56" s="27"/>
      <c r="E56" s="150"/>
    </row>
    <row r="57" spans="1:5" ht="18">
      <c r="A57" s="22" t="s">
        <v>226</v>
      </c>
      <c r="B57" s="28" t="s">
        <v>35</v>
      </c>
      <c r="C57" s="48">
        <f>Ln_selected/(Ln_selected+1)</f>
        <v>0.8571428571428571</v>
      </c>
      <c r="D57" s="27"/>
      <c r="E57" s="151"/>
    </row>
    <row r="58" spans="1:5" ht="18.75" thickBot="1">
      <c r="A58" s="45" t="s">
        <v>227</v>
      </c>
      <c r="B58" s="46" t="s">
        <v>46</v>
      </c>
      <c r="C58" s="49">
        <f>350/fllc</f>
        <v>3.5</v>
      </c>
      <c r="D58" s="47"/>
      <c r="E58" s="151"/>
    </row>
    <row r="59" spans="1:5" ht="16.5" customHeight="1">
      <c r="A59" s="412" t="s">
        <v>132</v>
      </c>
      <c r="B59" s="413"/>
      <c r="C59" s="413"/>
      <c r="D59" s="414"/>
      <c r="E59" s="151"/>
    </row>
    <row r="60" spans="1:5" ht="37.5" customHeight="1" thickBot="1">
      <c r="A60" s="415"/>
      <c r="B60" s="416"/>
      <c r="C60" s="416"/>
      <c r="D60" s="417"/>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7.25" thickBot="1">
      <c r="A88" s="24"/>
      <c r="B88" s="23"/>
      <c r="C88" s="23"/>
      <c r="D88" s="26"/>
      <c r="E88" s="146"/>
    </row>
    <row r="89" spans="1:5">
      <c r="A89" s="360" t="s">
        <v>47</v>
      </c>
      <c r="B89" s="361"/>
      <c r="C89" s="361"/>
      <c r="D89" s="362"/>
      <c r="E89" s="142"/>
    </row>
    <row r="90" spans="1:5" ht="18">
      <c r="A90" s="302" t="s">
        <v>591</v>
      </c>
      <c r="B90" s="303"/>
      <c r="C90" s="314" t="s">
        <v>593</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6.3365815678580698E-2</v>
      </c>
      <c r="D92" s="27" t="s">
        <v>198</v>
      </c>
      <c r="E92" s="27"/>
    </row>
    <row r="93" spans="1:5">
      <c r="A93" s="22" t="s">
        <v>229</v>
      </c>
      <c r="B93" s="28" t="s">
        <v>611</v>
      </c>
      <c r="C93" s="31">
        <v>6.2E-2</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40.855315984813615</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40</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240</v>
      </c>
      <c r="D96" s="27" t="s">
        <v>73</v>
      </c>
      <c r="E96" s="27"/>
    </row>
    <row r="97" spans="1:8">
      <c r="A97" s="22" t="s">
        <v>230</v>
      </c>
      <c r="B97" s="28" t="str">
        <f>IF(C90="Integrated Leakage","",'tables and calculations'!P78)</f>
        <v>LM</v>
      </c>
      <c r="C97" s="31">
        <v>240</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101.06348992689401</v>
      </c>
      <c r="D98" s="27" t="s">
        <v>11</v>
      </c>
      <c r="E98" s="27"/>
    </row>
    <row r="99" spans="1:8" ht="18">
      <c r="A99" s="22" t="s">
        <v>232</v>
      </c>
      <c r="B99" s="28" t="s">
        <v>26</v>
      </c>
      <c r="C99" s="87">
        <f>IF(C90="Integrated Leakage",(1/(2*PI()*SQRT(((Lr*uH)+(Lm_rec*uH))*(Cr*uF))))/kHz,(1/(2*PI()*SQRT(((Lr*uH)+(Lm*uH))*(Cr*uF))))/kHz)</f>
        <v>38.19840871069183</v>
      </c>
      <c r="D99" s="27" t="s">
        <v>11</v>
      </c>
      <c r="E99" s="27"/>
    </row>
    <row r="100" spans="1:8" ht="18" customHeight="1">
      <c r="A100" s="22" t="s">
        <v>233</v>
      </c>
      <c r="B100" s="28" t="s">
        <v>32</v>
      </c>
      <c r="C100" s="101">
        <f>Lm/Lr</f>
        <v>6</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0.30338234486391696</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0.55000000000000004</v>
      </c>
      <c r="D103" s="27"/>
      <c r="E103" s="27" t="s">
        <v>400</v>
      </c>
    </row>
    <row r="104" spans="1:8" ht="18">
      <c r="A104" s="22" t="s">
        <v>236</v>
      </c>
      <c r="B104" s="28" t="s">
        <v>85</v>
      </c>
      <c r="C104" s="31">
        <v>0.75</v>
      </c>
      <c r="D104" s="27"/>
      <c r="E104" s="27" t="s">
        <v>401</v>
      </c>
    </row>
    <row r="105" spans="1:8" ht="18">
      <c r="A105" s="22" t="s">
        <v>237</v>
      </c>
      <c r="B105" s="28" t="s">
        <v>86</v>
      </c>
      <c r="C105" s="86">
        <f>fn_Mgmin*f0</f>
        <v>75.797617445170502</v>
      </c>
      <c r="D105" s="27" t="s">
        <v>11</v>
      </c>
      <c r="E105" s="27"/>
    </row>
    <row r="106" spans="1:8" ht="18.75" thickBot="1">
      <c r="A106" s="22" t="s">
        <v>238</v>
      </c>
      <c r="B106" s="28" t="s">
        <v>87</v>
      </c>
      <c r="C106" s="86">
        <f>fn_Mgmax*f0</f>
        <v>55.584919459791706</v>
      </c>
      <c r="D106" s="27" t="s">
        <v>11</v>
      </c>
      <c r="E106" s="27"/>
    </row>
    <row r="107" spans="1:8">
      <c r="A107" s="433" t="s">
        <v>83</v>
      </c>
      <c r="B107" s="434"/>
      <c r="C107" s="434"/>
      <c r="D107" s="435"/>
      <c r="E107" s="142"/>
    </row>
    <row r="108" spans="1:8" ht="18">
      <c r="A108" s="22" t="s">
        <v>239</v>
      </c>
      <c r="B108" s="28" t="s">
        <v>82</v>
      </c>
      <c r="C108" s="42">
        <f>PI()*Iout*1.1/(2*SQRT(2)*Nps)</f>
        <v>2.749033817985489</v>
      </c>
      <c r="D108" s="27" t="s">
        <v>10</v>
      </c>
      <c r="E108" s="27"/>
    </row>
    <row r="109" spans="1:8" ht="18">
      <c r="A109" s="22" t="s">
        <v>240</v>
      </c>
      <c r="B109" s="28" t="s">
        <v>88</v>
      </c>
      <c r="C109" s="42">
        <f>(2*SQRT(2)*Nps*Vout)/(PI()*2*PI()*fsw_min*kHz*Lm*uH)</f>
        <v>2.4962216969851454</v>
      </c>
      <c r="D109" s="27" t="s">
        <v>10</v>
      </c>
      <c r="E109" s="27"/>
    </row>
    <row r="110" spans="1:8" ht="18.75" thickBot="1">
      <c r="A110" s="22" t="s">
        <v>241</v>
      </c>
      <c r="B110" s="28" t="s">
        <v>89</v>
      </c>
      <c r="C110" s="42">
        <f>SQRT(Im^2 +Ioe^2)</f>
        <v>3.713261328391428</v>
      </c>
      <c r="D110" s="27" t="s">
        <v>10</v>
      </c>
      <c r="E110" s="145"/>
    </row>
    <row r="111" spans="1:8">
      <c r="A111" s="433" t="s">
        <v>90</v>
      </c>
      <c r="B111" s="434"/>
      <c r="C111" s="434"/>
      <c r="D111" s="435"/>
      <c r="E111" s="142"/>
    </row>
    <row r="112" spans="1:8" ht="18">
      <c r="A112" s="22" t="s">
        <v>242</v>
      </c>
      <c r="B112" s="28" t="s">
        <v>91</v>
      </c>
      <c r="C112" s="42">
        <f>Nps*Ioe</f>
        <v>10.996135271941956</v>
      </c>
      <c r="D112" s="27" t="s">
        <v>10</v>
      </c>
      <c r="E112" s="27"/>
    </row>
    <row r="113" spans="1:5" ht="18.75" thickBot="1">
      <c r="A113" s="29" t="s">
        <v>243</v>
      </c>
      <c r="B113" s="43" t="s">
        <v>92</v>
      </c>
      <c r="C113" s="44">
        <f>SQRT(2)*$C112/2</f>
        <v>7.7754418176347384</v>
      </c>
      <c r="D113" s="30" t="s">
        <v>10</v>
      </c>
      <c r="E113" s="145"/>
    </row>
    <row r="114" spans="1:5" ht="17.25" thickBot="1">
      <c r="A114" s="363"/>
      <c r="B114" s="364"/>
      <c r="C114" s="364"/>
      <c r="D114" s="364"/>
      <c r="E114" s="143"/>
    </row>
    <row r="115" spans="1:5">
      <c r="A115" s="360" t="s">
        <v>94</v>
      </c>
      <c r="B115" s="361"/>
      <c r="C115" s="361"/>
      <c r="D115" s="362"/>
      <c r="E115" s="142"/>
    </row>
    <row r="116" spans="1:5" ht="18">
      <c r="A116" s="22" t="s">
        <v>244</v>
      </c>
      <c r="B116" s="28" t="s">
        <v>133</v>
      </c>
      <c r="C116" s="81">
        <f>2*PI()*fsw_min*kHz*Lr*uH*Ir</f>
        <v>51.874312631966816</v>
      </c>
      <c r="D116" s="27" t="s">
        <v>7</v>
      </c>
      <c r="E116" s="27"/>
    </row>
    <row r="117" spans="1:5" ht="18">
      <c r="A117" s="22" t="s">
        <v>245</v>
      </c>
      <c r="B117" s="28" t="s">
        <v>74</v>
      </c>
      <c r="C117" s="81">
        <f>Lr</f>
        <v>40</v>
      </c>
      <c r="D117" s="27" t="str">
        <f>D95</f>
        <v>uH</v>
      </c>
      <c r="E117" s="27"/>
    </row>
    <row r="118" spans="1:5" ht="18.75" thickBot="1">
      <c r="A118" s="29" t="s">
        <v>246</v>
      </c>
      <c r="B118" s="43" t="s">
        <v>89</v>
      </c>
      <c r="C118" s="82">
        <f>Ir</f>
        <v>3.713261328391428</v>
      </c>
      <c r="D118" s="30" t="str">
        <f>D113</f>
        <v>A</v>
      </c>
      <c r="E118" s="145"/>
    </row>
    <row r="119" spans="1:5" ht="17.25" thickBot="1">
      <c r="A119" s="50"/>
    </row>
    <row r="120" spans="1:5" s="51" customFormat="1">
      <c r="A120" s="360" t="s">
        <v>95</v>
      </c>
      <c r="B120" s="361"/>
      <c r="C120" s="361"/>
      <c r="D120" s="362"/>
      <c r="E120" s="142"/>
    </row>
    <row r="121" spans="1:5" ht="18">
      <c r="A121" s="22" t="s">
        <v>247</v>
      </c>
      <c r="B121" s="28" t="s">
        <v>134</v>
      </c>
      <c r="C121" s="85">
        <f>IF($D92="uF",Ir/(2*PI()*fsw_min*kHz*Cr*uF),Ir/(2*PI()*fsw_min*kHz*Cr*picoF))</f>
        <v>171.48533101476633</v>
      </c>
      <c r="D121" s="27" t="s">
        <v>7</v>
      </c>
      <c r="E121" s="27"/>
    </row>
    <row r="122" spans="1:5" ht="18">
      <c r="A122" s="22" t="s">
        <v>248</v>
      </c>
      <c r="B122" s="28" t="s">
        <v>135</v>
      </c>
      <c r="C122" s="85">
        <f>SQRT((Vblk_max/2)^2+Vcr^2)</f>
        <v>267.26806534497155</v>
      </c>
      <c r="D122" s="27" t="s">
        <v>7</v>
      </c>
      <c r="E122" s="27"/>
    </row>
    <row r="123" spans="1:5" ht="18">
      <c r="A123" s="22" t="s">
        <v>249</v>
      </c>
      <c r="B123" s="28" t="s">
        <v>136</v>
      </c>
      <c r="C123" s="85">
        <f>(Vblk_max/2)+(SQRT(2)*Vcr)</f>
        <v>447.51688086912213</v>
      </c>
      <c r="D123" s="27" t="s">
        <v>7</v>
      </c>
      <c r="E123" s="27"/>
    </row>
    <row r="124" spans="1:5" ht="18">
      <c r="A124" s="58" t="s">
        <v>250</v>
      </c>
      <c r="B124" s="58" t="s">
        <v>165</v>
      </c>
      <c r="C124" s="83">
        <f>Vblk_max/2-(Vcr*SQRT(2))</f>
        <v>-37.516880869122105</v>
      </c>
      <c r="D124" s="27" t="s">
        <v>7</v>
      </c>
      <c r="E124" s="27"/>
    </row>
    <row r="125" spans="1:5" ht="18.75" thickBot="1">
      <c r="A125" s="22" t="s">
        <v>251</v>
      </c>
      <c r="B125" s="28" t="s">
        <v>89</v>
      </c>
      <c r="C125" s="81">
        <f>Ir</f>
        <v>3.713261328391428</v>
      </c>
      <c r="D125" s="27" t="s">
        <v>10</v>
      </c>
      <c r="E125" s="145"/>
    </row>
    <row r="126" spans="1:5">
      <c r="A126" s="406" t="s">
        <v>96</v>
      </c>
      <c r="B126" s="407"/>
      <c r="C126" s="407"/>
      <c r="D126" s="408"/>
      <c r="E126" s="142"/>
    </row>
    <row r="127" spans="1:5" ht="18.75" thickBot="1">
      <c r="A127" s="29" t="s">
        <v>320</v>
      </c>
      <c r="B127" s="43" t="s">
        <v>137</v>
      </c>
      <c r="C127" s="82">
        <f>Cr/2</f>
        <v>3.1E-2</v>
      </c>
      <c r="D127" s="30" t="str">
        <f>IF(D93="uF", "uF","pF")</f>
        <v>uF</v>
      </c>
      <c r="E127" s="29"/>
    </row>
    <row r="128" spans="1:5" ht="17.25" thickBot="1">
      <c r="A128" s="50"/>
      <c r="D128" s="144"/>
    </row>
    <row r="129" spans="1:5">
      <c r="A129" s="360" t="s">
        <v>97</v>
      </c>
      <c r="B129" s="361"/>
      <c r="C129" s="361"/>
      <c r="D129" s="362"/>
      <c r="E129" s="142"/>
    </row>
    <row r="130" spans="1:5" ht="18">
      <c r="A130" s="22" t="s">
        <v>252</v>
      </c>
      <c r="B130" s="28" t="s">
        <v>98</v>
      </c>
      <c r="C130" s="85">
        <f>Vblk_max*1.5</f>
        <v>615</v>
      </c>
      <c r="D130" s="27" t="s">
        <v>7</v>
      </c>
      <c r="E130" s="27"/>
    </row>
    <row r="131" spans="1:5" ht="18.75" thickBot="1">
      <c r="A131" s="29" t="s">
        <v>253</v>
      </c>
      <c r="B131" s="43" t="s">
        <v>99</v>
      </c>
      <c r="C131" s="82">
        <f>1.1*Ir</f>
        <v>4.084587461230571</v>
      </c>
      <c r="D131" s="30" t="s">
        <v>10</v>
      </c>
      <c r="E131" s="145"/>
    </row>
    <row r="132" spans="1:5" ht="17.25" thickBot="1">
      <c r="A132" s="24"/>
      <c r="B132" s="23"/>
      <c r="C132" s="23"/>
      <c r="D132" s="23"/>
    </row>
    <row r="133" spans="1:5">
      <c r="A133" s="360" t="s">
        <v>321</v>
      </c>
      <c r="B133" s="361"/>
      <c r="C133" s="361"/>
      <c r="D133" s="362"/>
      <c r="E133" s="142"/>
    </row>
    <row r="134" spans="1:5" ht="18">
      <c r="A134" s="22" t="s">
        <v>254</v>
      </c>
      <c r="B134" s="28" t="s">
        <v>100</v>
      </c>
      <c r="C134" s="81">
        <f>(Vblk_max/Nps)*1.2</f>
        <v>123</v>
      </c>
      <c r="D134" s="27" t="s">
        <v>7</v>
      </c>
      <c r="E134" s="27"/>
    </row>
    <row r="135" spans="1:5" ht="18.75" thickBot="1">
      <c r="A135" s="29" t="s">
        <v>255</v>
      </c>
      <c r="B135" s="43" t="s">
        <v>101</v>
      </c>
      <c r="C135" s="82">
        <f>SQRT(2)*C112/PI()</f>
        <v>4.95</v>
      </c>
      <c r="D135" s="30" t="s">
        <v>10</v>
      </c>
      <c r="E135" s="145"/>
    </row>
    <row r="136" spans="1:5" ht="17.25" thickBot="1">
      <c r="A136" s="50"/>
      <c r="D136" s="144"/>
    </row>
    <row r="137" spans="1:5" ht="18">
      <c r="A137" s="360" t="s">
        <v>107</v>
      </c>
      <c r="B137" s="361"/>
      <c r="C137" s="361"/>
      <c r="D137" s="362"/>
      <c r="E137" s="142"/>
    </row>
    <row r="138" spans="1:5" ht="18">
      <c r="A138" s="22" t="s">
        <v>323</v>
      </c>
      <c r="B138" s="28" t="s">
        <v>104</v>
      </c>
      <c r="C138" s="81">
        <f>PI()*Iout/(2*SQRT(2))</f>
        <v>9.9964866108563228</v>
      </c>
      <c r="D138" s="27" t="s">
        <v>10</v>
      </c>
      <c r="E138" s="27"/>
    </row>
    <row r="139" spans="1:5" ht="18">
      <c r="A139" s="22" t="s">
        <v>256</v>
      </c>
      <c r="B139" s="28" t="s">
        <v>102</v>
      </c>
      <c r="C139" s="80">
        <f>MROUND(Vout*1.25,10)</f>
        <v>70</v>
      </c>
      <c r="D139" s="27" t="s">
        <v>7</v>
      </c>
      <c r="E139" s="27"/>
    </row>
    <row r="140" spans="1:5" ht="18">
      <c r="A140" s="22" t="s">
        <v>322</v>
      </c>
      <c r="B140" s="28" t="s">
        <v>103</v>
      </c>
      <c r="C140" s="81">
        <f>SQRT((PI()*Iout/(2*SQRT(2)))^2-Iout^2)</f>
        <v>4.3508326284781091</v>
      </c>
      <c r="D140" s="27" t="s">
        <v>10</v>
      </c>
      <c r="E140" s="27" t="s">
        <v>123</v>
      </c>
    </row>
    <row r="141" spans="1:5" ht="18.75" thickBot="1">
      <c r="A141" s="29" t="s">
        <v>257</v>
      </c>
      <c r="B141" s="43" t="s">
        <v>105</v>
      </c>
      <c r="C141" s="82">
        <f>Vout_pp*mV/((2*PI()*Iout)/4)/mOhm</f>
        <v>41.097343082840524</v>
      </c>
      <c r="D141" s="30" t="s">
        <v>106</v>
      </c>
      <c r="E141" s="145"/>
    </row>
    <row r="142" spans="1:5" ht="17.25" thickBot="1">
      <c r="A142" s="50"/>
      <c r="C142" s="53"/>
    </row>
    <row r="143" spans="1:5">
      <c r="A143" s="360" t="s">
        <v>138</v>
      </c>
      <c r="B143" s="361"/>
      <c r="C143" s="361"/>
      <c r="D143" s="362"/>
      <c r="E143" s="142"/>
    </row>
    <row r="144" spans="1:5" ht="18">
      <c r="A144" s="62" t="s">
        <v>258</v>
      </c>
      <c r="B144" s="54" t="s">
        <v>139</v>
      </c>
      <c r="C144" s="116">
        <f>IF($C$22="UCC256404",1,IF($C$22="UCC256404A",1,IF($C$22="UCC256404B",1,3)))</f>
        <v>3</v>
      </c>
      <c r="D144" s="63" t="s">
        <v>7</v>
      </c>
      <c r="E144" s="27"/>
    </row>
    <row r="145" spans="1:5" ht="18">
      <c r="A145" s="62" t="s">
        <v>259</v>
      </c>
      <c r="B145" s="54" t="s">
        <v>140</v>
      </c>
      <c r="C145" s="116">
        <f>IF($C$22="UCC256404", 0.9, IF($C$22="UCC256404A",0.9,IF($C$22="UCC256404B",0.9,2.2)))</f>
        <v>2.2000000000000002</v>
      </c>
      <c r="D145" s="63" t="s">
        <v>7</v>
      </c>
      <c r="E145" s="27"/>
    </row>
    <row r="146" spans="1:5" ht="18">
      <c r="A146" s="62" t="s">
        <v>260</v>
      </c>
      <c r="B146" s="55" t="s">
        <v>141</v>
      </c>
      <c r="C146" s="54">
        <f>Vblk_hu</f>
        <v>365</v>
      </c>
      <c r="D146" s="63" t="s">
        <v>7</v>
      </c>
      <c r="E146" s="27"/>
    </row>
    <row r="147" spans="1:5" ht="18">
      <c r="A147" s="62" t="s">
        <v>262</v>
      </c>
      <c r="B147" s="54" t="s">
        <v>142</v>
      </c>
      <c r="C147" s="54">
        <f>Vblk</f>
        <v>390</v>
      </c>
      <c r="D147" s="63" t="s">
        <v>7</v>
      </c>
      <c r="E147" s="27"/>
    </row>
    <row r="148" spans="1:5" ht="18">
      <c r="A148" s="62" t="s">
        <v>263</v>
      </c>
      <c r="B148" s="54" t="s">
        <v>144</v>
      </c>
      <c r="C148" s="61">
        <f>C146/C144</f>
        <v>121.66666666666667</v>
      </c>
      <c r="D148" s="63"/>
      <c r="E148" s="27"/>
    </row>
    <row r="149" spans="1:5" ht="18">
      <c r="A149" s="62" t="s">
        <v>264</v>
      </c>
      <c r="B149" s="54" t="s">
        <v>145</v>
      </c>
      <c r="C149" s="99">
        <v>10</v>
      </c>
      <c r="D149" s="63" t="s">
        <v>330</v>
      </c>
      <c r="E149" s="27" t="s">
        <v>180</v>
      </c>
    </row>
    <row r="150" spans="1:5" ht="18">
      <c r="A150" s="62" t="s">
        <v>265</v>
      </c>
      <c r="B150" s="54" t="s">
        <v>146</v>
      </c>
      <c r="C150" s="54">
        <f>C147^2/C149/10^3</f>
        <v>15.21</v>
      </c>
      <c r="D150" s="64" t="s">
        <v>147</v>
      </c>
      <c r="E150" s="27"/>
    </row>
    <row r="151" spans="1:5" ht="18">
      <c r="A151" s="62" t="s">
        <v>403</v>
      </c>
      <c r="B151" s="54" t="s">
        <v>191</v>
      </c>
      <c r="C151" s="84">
        <f>C150/C148*1000</f>
        <v>125.01369863013697</v>
      </c>
      <c r="D151" s="64" t="s">
        <v>148</v>
      </c>
      <c r="E151" s="27"/>
    </row>
    <row r="152" spans="1:5" ht="18">
      <c r="A152" s="62" t="s">
        <v>268</v>
      </c>
      <c r="B152" s="54" t="s">
        <v>191</v>
      </c>
      <c r="C152" s="99">
        <v>125</v>
      </c>
      <c r="D152" s="64" t="s">
        <v>148</v>
      </c>
      <c r="E152" s="27" t="s">
        <v>181</v>
      </c>
    </row>
    <row r="153" spans="1:5" ht="18">
      <c r="A153" s="62" t="s">
        <v>266</v>
      </c>
      <c r="B153" s="54" t="s">
        <v>190</v>
      </c>
      <c r="C153" s="84">
        <f>C150-C151/1000</f>
        <v>15.084986301369863</v>
      </c>
      <c r="D153" s="64" t="s">
        <v>147</v>
      </c>
      <c r="E153" s="27"/>
    </row>
    <row r="154" spans="1:5" ht="18">
      <c r="A154" s="62" t="s">
        <v>267</v>
      </c>
      <c r="B154" s="54" t="s">
        <v>190</v>
      </c>
      <c r="C154" s="99">
        <v>14.97</v>
      </c>
      <c r="D154" s="64" t="s">
        <v>147</v>
      </c>
      <c r="E154" s="27" t="s">
        <v>202</v>
      </c>
    </row>
    <row r="155" spans="1:5" ht="18">
      <c r="A155" s="62" t="s">
        <v>261</v>
      </c>
      <c r="B155" s="55" t="s">
        <v>141</v>
      </c>
      <c r="C155" s="61">
        <f>$C144*($C154*1000+$C152)/$C152</f>
        <v>362.28</v>
      </c>
      <c r="D155" s="63" t="s">
        <v>7</v>
      </c>
      <c r="E155" s="27"/>
    </row>
    <row r="156" spans="1:5" ht="18">
      <c r="A156" s="62" t="s">
        <v>328</v>
      </c>
      <c r="B156" s="54" t="s">
        <v>143</v>
      </c>
      <c r="C156" s="61">
        <f>$C145*($C154*1000+$C152)/$C152</f>
        <v>265.67200000000003</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10.076184166942696</v>
      </c>
      <c r="D159" s="30" t="s">
        <v>330</v>
      </c>
      <c r="E159" s="145"/>
    </row>
    <row r="160" spans="1:5" ht="17.25" thickBot="1"/>
    <row r="161" spans="1:5">
      <c r="A161" s="357" t="s">
        <v>149</v>
      </c>
      <c r="B161" s="358"/>
      <c r="C161" s="358"/>
      <c r="D161" s="359"/>
      <c r="E161" s="142"/>
    </row>
    <row r="162" spans="1:5" ht="18">
      <c r="A162" s="67" t="s">
        <v>269</v>
      </c>
      <c r="B162" s="58" t="s">
        <v>158</v>
      </c>
      <c r="C162" s="77">
        <f>Ir/0.707</f>
        <v>5.2521376639199833</v>
      </c>
      <c r="D162" s="68" t="s">
        <v>10</v>
      </c>
      <c r="E162" s="27"/>
    </row>
    <row r="163" spans="1:5" ht="18">
      <c r="A163" s="67" t="s">
        <v>270</v>
      </c>
      <c r="B163" s="58" t="s">
        <v>505</v>
      </c>
      <c r="C163" s="65">
        <f>C123-C124</f>
        <v>485.03376173824427</v>
      </c>
      <c r="D163" s="68" t="s">
        <v>7</v>
      </c>
      <c r="E163" s="27"/>
    </row>
    <row r="164" spans="1:5" ht="18">
      <c r="A164" s="67" t="s">
        <v>271</v>
      </c>
      <c r="B164" s="58" t="s">
        <v>160</v>
      </c>
      <c r="C164" s="110">
        <v>3.02</v>
      </c>
      <c r="D164" s="68" t="s">
        <v>7</v>
      </c>
      <c r="E164" s="27"/>
    </row>
    <row r="165" spans="1:5" ht="18">
      <c r="A165" s="67" t="s">
        <v>366</v>
      </c>
      <c r="B165" s="58" t="s">
        <v>159</v>
      </c>
      <c r="C165" s="95">
        <v>5.25</v>
      </c>
      <c r="D165" s="68" t="s">
        <v>7</v>
      </c>
      <c r="E165" s="27" t="s">
        <v>387</v>
      </c>
    </row>
    <row r="166" spans="1:5" ht="18">
      <c r="A166" s="67" t="s">
        <v>369</v>
      </c>
      <c r="B166" s="58" t="s">
        <v>367</v>
      </c>
      <c r="C166" s="95">
        <v>2</v>
      </c>
      <c r="D166" s="68" t="s">
        <v>7</v>
      </c>
      <c r="E166" s="27" t="s">
        <v>378</v>
      </c>
    </row>
    <row r="167" spans="1:5" ht="18">
      <c r="A167" s="67" t="s">
        <v>274</v>
      </c>
      <c r="B167" s="58" t="s">
        <v>163</v>
      </c>
      <c r="C167" s="111">
        <v>2</v>
      </c>
      <c r="D167" s="68" t="s">
        <v>153</v>
      </c>
      <c r="E167" s="27"/>
    </row>
    <row r="168" spans="1:5" ht="18">
      <c r="A168" s="67" t="s">
        <v>368</v>
      </c>
      <c r="B168" s="58" t="s">
        <v>164</v>
      </c>
      <c r="C168" s="110">
        <f>C163/(C165-C166)</f>
        <v>149.2411574579213</v>
      </c>
      <c r="D168" s="68"/>
      <c r="E168" s="27"/>
    </row>
    <row r="169" spans="1:5" ht="18">
      <c r="A169" s="67" t="s">
        <v>277</v>
      </c>
      <c r="B169" s="58" t="s">
        <v>189</v>
      </c>
      <c r="C169" s="127">
        <f>(1/C166)*(C167/1000)/(2*fsw_min*kHz)*1000000000000</f>
        <v>8995.245560474068</v>
      </c>
      <c r="D169" s="68" t="s">
        <v>70</v>
      </c>
      <c r="E169" s="27"/>
    </row>
    <row r="170" spans="1:5" ht="18">
      <c r="A170" s="67" t="s">
        <v>278</v>
      </c>
      <c r="B170" s="58" t="s">
        <v>189</v>
      </c>
      <c r="C170" s="98">
        <v>10000</v>
      </c>
      <c r="D170" s="68" t="s">
        <v>70</v>
      </c>
      <c r="E170" s="27" t="s">
        <v>373</v>
      </c>
    </row>
    <row r="171" spans="1:5" ht="18">
      <c r="A171" s="67" t="s">
        <v>275</v>
      </c>
      <c r="B171" s="58" t="s">
        <v>188</v>
      </c>
      <c r="C171" s="127">
        <f>C170/(C168-1)</f>
        <v>67.457649221597109</v>
      </c>
      <c r="D171" s="68" t="s">
        <v>70</v>
      </c>
      <c r="E171" s="27"/>
    </row>
    <row r="172" spans="1:5" ht="18">
      <c r="A172" s="67" t="s">
        <v>276</v>
      </c>
      <c r="B172" s="58" t="s">
        <v>188</v>
      </c>
      <c r="C172" s="98">
        <v>68</v>
      </c>
      <c r="D172" s="68" t="s">
        <v>70</v>
      </c>
      <c r="E172" s="27" t="s">
        <v>374</v>
      </c>
    </row>
    <row r="173" spans="1:5" ht="18">
      <c r="A173" s="67" t="s">
        <v>371</v>
      </c>
      <c r="B173" s="58" t="s">
        <v>164</v>
      </c>
      <c r="C173" s="112">
        <f>C170/C172+1</f>
        <v>148.05882352941177</v>
      </c>
      <c r="D173" s="68"/>
      <c r="E173" s="27"/>
    </row>
    <row r="174" spans="1:5" ht="18">
      <c r="A174" s="67" t="s">
        <v>370</v>
      </c>
      <c r="B174" s="58" t="s">
        <v>159</v>
      </c>
      <c r="C174" s="110">
        <f>(1/C170)*(C167/1000)/(2*fsw_min*kHz)*1000000000000+C163/C173</f>
        <v>5.0750022108433841</v>
      </c>
      <c r="D174" s="68" t="s">
        <v>7</v>
      </c>
      <c r="E174" s="27"/>
    </row>
    <row r="175" spans="1:5" ht="18">
      <c r="A175" s="67" t="s">
        <v>272</v>
      </c>
      <c r="B175" s="58" t="s">
        <v>161</v>
      </c>
      <c r="C175" s="77">
        <f>C164+C174/2</f>
        <v>5.5575011054216921</v>
      </c>
      <c r="D175" s="68" t="s">
        <v>7</v>
      </c>
      <c r="E175" s="27"/>
    </row>
    <row r="176" spans="1:5" ht="18.75" thickBot="1">
      <c r="A176" s="69" t="s">
        <v>273</v>
      </c>
      <c r="B176" s="70" t="s">
        <v>162</v>
      </c>
      <c r="C176" s="78">
        <f>C164-C174/2</f>
        <v>0.48249889457830797</v>
      </c>
      <c r="D176" s="71" t="s">
        <v>7</v>
      </c>
      <c r="E176" s="145"/>
    </row>
    <row r="177" spans="1:5" ht="17.25" thickBot="1">
      <c r="A177" s="137"/>
      <c r="B177" s="56"/>
      <c r="C177" s="138"/>
      <c r="D177" s="56"/>
    </row>
    <row r="178" spans="1:5">
      <c r="A178" s="357" t="s">
        <v>151</v>
      </c>
      <c r="B178" s="358"/>
      <c r="C178" s="358"/>
      <c r="D178" s="359"/>
      <c r="E178" s="142"/>
    </row>
    <row r="179" spans="1:5" ht="18">
      <c r="A179" s="67" t="s">
        <v>284</v>
      </c>
      <c r="B179" s="58" t="s">
        <v>169</v>
      </c>
      <c r="C179" s="95">
        <v>130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-3.0769230769230771</v>
      </c>
      <c r="D182" s="68" t="s">
        <v>7</v>
      </c>
      <c r="E182" s="27"/>
    </row>
    <row r="183" spans="1:5" ht="18">
      <c r="A183" s="67" t="s">
        <v>287</v>
      </c>
      <c r="B183" s="58" t="s">
        <v>172</v>
      </c>
      <c r="C183" s="66">
        <f>(Vout+C180)*Nps/C42</f>
        <v>17.876923076923077</v>
      </c>
      <c r="D183" s="68" t="s">
        <v>7</v>
      </c>
      <c r="E183" s="27"/>
    </row>
    <row r="184" spans="1:5" ht="18">
      <c r="A184" s="67" t="s">
        <v>288</v>
      </c>
      <c r="B184" s="58" t="s">
        <v>204</v>
      </c>
      <c r="C184" s="65">
        <f>-C183*C179/(100*C181)</f>
        <v>5.81</v>
      </c>
      <c r="D184" s="68"/>
      <c r="E184" s="27"/>
    </row>
    <row r="185" spans="1:5" ht="34.5">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5.5454698544698546</v>
      </c>
      <c r="D188" s="68" t="s">
        <v>179</v>
      </c>
      <c r="E188" s="27"/>
    </row>
    <row r="189" spans="1:5" ht="18">
      <c r="A189" s="67" t="s">
        <v>289</v>
      </c>
      <c r="B189" s="58" t="s">
        <v>173</v>
      </c>
      <c r="C189" s="135">
        <v>5.6</v>
      </c>
      <c r="D189" s="68" t="s">
        <v>179</v>
      </c>
      <c r="E189" s="27" t="s">
        <v>183</v>
      </c>
    </row>
    <row r="190" spans="1:5" ht="18">
      <c r="A190" s="67" t="s">
        <v>290</v>
      </c>
      <c r="B190" s="58" t="s">
        <v>174</v>
      </c>
      <c r="C190" s="122">
        <f>C189*(C184-1)</f>
        <v>26.935999999999996</v>
      </c>
      <c r="D190" s="68" t="s">
        <v>179</v>
      </c>
      <c r="E190" s="27"/>
    </row>
    <row r="191" spans="1:5" ht="18">
      <c r="A191" s="11" t="s">
        <v>291</v>
      </c>
      <c r="B191" s="58" t="s">
        <v>174</v>
      </c>
      <c r="C191" s="133">
        <v>27</v>
      </c>
      <c r="D191" s="68" t="s">
        <v>179</v>
      </c>
      <c r="E191" s="27" t="s">
        <v>372</v>
      </c>
    </row>
    <row r="192" spans="1:5" ht="18">
      <c r="A192" s="121" t="s">
        <v>345</v>
      </c>
      <c r="B192" s="58" t="s">
        <v>343</v>
      </c>
      <c r="C192" s="134">
        <f>1/((1/C189)+(1/C191))</f>
        <v>4.6380368098159508</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130.25571674452914</v>
      </c>
      <c r="D195" s="68" t="s">
        <v>157</v>
      </c>
      <c r="E195" s="27"/>
    </row>
    <row r="196" spans="1:6">
      <c r="A196" s="67" t="s">
        <v>292</v>
      </c>
      <c r="B196" s="58"/>
      <c r="C196" s="79">
        <f>1/(50*f0*10^3)/2/3.14/(C189*C191/(C189+C191))*10^9</f>
        <v>6.7942554215659055</v>
      </c>
      <c r="D196" s="68" t="s">
        <v>70</v>
      </c>
      <c r="E196" s="27"/>
    </row>
    <row r="197" spans="1:6" ht="17.25" thickBot="1">
      <c r="A197" s="74" t="s">
        <v>293</v>
      </c>
      <c r="B197" s="75"/>
      <c r="C197" s="96">
        <v>6.8</v>
      </c>
      <c r="D197" s="76" t="s">
        <v>70</v>
      </c>
      <c r="E197" s="145" t="s">
        <v>185</v>
      </c>
    </row>
    <row r="198" spans="1:6" ht="17.25" thickBot="1">
      <c r="A198" s="50"/>
      <c r="C198" s="53"/>
    </row>
    <row r="199" spans="1:6">
      <c r="A199" s="357" t="s">
        <v>332</v>
      </c>
      <c r="B199" s="358"/>
      <c r="C199" s="358"/>
      <c r="D199" s="359"/>
      <c r="E199" s="142"/>
    </row>
    <row r="200" spans="1:6" ht="18">
      <c r="A200" s="67" t="s">
        <v>279</v>
      </c>
      <c r="B200" s="58" t="s">
        <v>166</v>
      </c>
      <c r="C200" s="112">
        <v>37.5</v>
      </c>
      <c r="D200" s="68" t="s">
        <v>152</v>
      </c>
      <c r="E200" s="27"/>
    </row>
    <row r="201" spans="1:6" ht="18">
      <c r="A201" s="72" t="s">
        <v>280</v>
      </c>
      <c r="B201" s="59" t="s">
        <v>167</v>
      </c>
      <c r="C201" s="97">
        <v>19</v>
      </c>
      <c r="D201" s="73" t="s">
        <v>154</v>
      </c>
      <c r="E201" s="27" t="s">
        <v>182</v>
      </c>
    </row>
    <row r="202" spans="1:6" ht="18">
      <c r="A202" s="72" t="s">
        <v>282</v>
      </c>
      <c r="B202" s="59" t="s">
        <v>168</v>
      </c>
      <c r="C202" s="160">
        <f>1000000000*(C200/1000000)*((C201/1000)-(0.00078)-(0.000265))/(C174-C206)</f>
        <v>144.02399606106977</v>
      </c>
      <c r="D202" s="73" t="s">
        <v>156</v>
      </c>
      <c r="E202" s="27"/>
    </row>
    <row r="203" spans="1:6" ht="16.5" customHeight="1">
      <c r="A203" s="72" t="s">
        <v>283</v>
      </c>
      <c r="B203" s="59" t="s">
        <v>168</v>
      </c>
      <c r="C203" s="157">
        <v>150</v>
      </c>
      <c r="D203" s="73" t="s">
        <v>156</v>
      </c>
      <c r="E203" s="27" t="s">
        <v>509</v>
      </c>
      <c r="F203"/>
    </row>
    <row r="204" spans="1:6" ht="18">
      <c r="A204" s="72" t="s">
        <v>391</v>
      </c>
      <c r="B204" s="59" t="s">
        <v>380</v>
      </c>
      <c r="C204" s="161">
        <v>0.5</v>
      </c>
      <c r="D204" s="73" t="s">
        <v>7</v>
      </c>
      <c r="E204" s="27" t="s">
        <v>508</v>
      </c>
    </row>
    <row r="205" spans="1:6" ht="34.5" customHeight="1">
      <c r="A205" s="72" t="s">
        <v>507</v>
      </c>
      <c r="B205" s="59" t="s">
        <v>510</v>
      </c>
      <c r="C205" s="170">
        <f>'tables and calculations'!B259</f>
        <v>4.4496956677407808E-2</v>
      </c>
      <c r="D205" s="73" t="s">
        <v>7</v>
      </c>
      <c r="E205" s="27"/>
    </row>
    <row r="206" spans="1:6" ht="34.5">
      <c r="A206" s="72" t="s">
        <v>348</v>
      </c>
      <c r="B206" s="59" t="s">
        <v>349</v>
      </c>
      <c r="C206" s="156">
        <v>0.4</v>
      </c>
      <c r="D206" s="73" t="s">
        <v>7</v>
      </c>
      <c r="E206" s="148" t="s">
        <v>511</v>
      </c>
    </row>
    <row r="207" spans="1:6" ht="18">
      <c r="A207" s="72" t="s">
        <v>350</v>
      </c>
      <c r="B207" s="59" t="s">
        <v>351</v>
      </c>
      <c r="C207" s="125">
        <f>'tables and calculations'!B263/1000</f>
        <v>207.13333333333327</v>
      </c>
      <c r="D207" s="64" t="s">
        <v>148</v>
      </c>
      <c r="E207" s="355"/>
      <c r="F207"/>
    </row>
    <row r="208" spans="1:6" ht="18">
      <c r="A208" s="72" t="s">
        <v>353</v>
      </c>
      <c r="B208" s="59" t="s">
        <v>352</v>
      </c>
      <c r="C208" s="125">
        <f>'tables and calculations'!B264/1000</f>
        <v>85.863997099464171</v>
      </c>
      <c r="D208" s="64" t="s">
        <v>148</v>
      </c>
      <c r="E208" s="356"/>
    </row>
    <row r="209" spans="1:7" ht="18">
      <c r="A209" s="72" t="s">
        <v>354</v>
      </c>
      <c r="B209" s="59" t="s">
        <v>351</v>
      </c>
      <c r="C209" s="130">
        <v>200</v>
      </c>
      <c r="D209" s="64" t="s">
        <v>148</v>
      </c>
      <c r="E209" s="27" t="s">
        <v>375</v>
      </c>
    </row>
    <row r="210" spans="1:7" ht="18">
      <c r="A210" s="72" t="s">
        <v>355</v>
      </c>
      <c r="B210" s="59" t="s">
        <v>352</v>
      </c>
      <c r="C210" s="130">
        <v>82</v>
      </c>
      <c r="D210" s="64" t="s">
        <v>148</v>
      </c>
      <c r="E210" s="27" t="s">
        <v>376</v>
      </c>
    </row>
    <row r="211" spans="1:7" ht="18">
      <c r="A211" s="72" t="s">
        <v>364</v>
      </c>
      <c r="B211" s="59" t="s">
        <v>349</v>
      </c>
      <c r="C211" s="126">
        <f>IF(C193="Option 5",0,IF(AND('tables and calculations'!B271&lt;0,'tables and calculations'!B274=0),0,'tables and calculations'!B271))</f>
        <v>0.39974398176220072</v>
      </c>
      <c r="D211" s="73" t="s">
        <v>7</v>
      </c>
      <c r="E211" s="27"/>
    </row>
    <row r="212" spans="1:7" ht="18">
      <c r="A212" s="72" t="s">
        <v>512</v>
      </c>
      <c r="B212" s="59" t="s">
        <v>513</v>
      </c>
      <c r="C212" s="126">
        <f>'tables and calculations'!$B$273</f>
        <v>5.9609929078014181</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0.48170731707317077</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0.28902439024390247</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18.701032916324735</v>
      </c>
      <c r="D216" s="71" t="s">
        <v>154</v>
      </c>
      <c r="E216" s="145"/>
    </row>
    <row r="217" spans="1:7" ht="17.2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0.23436603557085486</v>
      </c>
      <c r="D225" s="68"/>
      <c r="E225" s="27"/>
    </row>
    <row r="226" spans="1:5" ht="18">
      <c r="A226" s="67" t="s">
        <v>301</v>
      </c>
      <c r="B226" s="58" t="s">
        <v>175</v>
      </c>
      <c r="C226" s="95">
        <v>180</v>
      </c>
      <c r="D226" s="68" t="s">
        <v>70</v>
      </c>
      <c r="E226" s="149" t="s">
        <v>402</v>
      </c>
    </row>
    <row r="227" spans="1:5" ht="18">
      <c r="A227" s="67" t="s">
        <v>302</v>
      </c>
      <c r="B227" s="58" t="s">
        <v>176</v>
      </c>
      <c r="C227" s="109">
        <f>Cr*10^-6/(C226*10^-12)*C225</f>
        <v>80.726078918850007</v>
      </c>
      <c r="D227" s="68" t="s">
        <v>155</v>
      </c>
      <c r="E227" s="27"/>
    </row>
    <row r="228" spans="1:5" ht="18">
      <c r="A228" s="67" t="s">
        <v>303</v>
      </c>
      <c r="B228" s="58" t="s">
        <v>176</v>
      </c>
      <c r="C228" s="95">
        <v>110</v>
      </c>
      <c r="D228" s="68" t="s">
        <v>155</v>
      </c>
      <c r="E228" s="27" t="s">
        <v>184</v>
      </c>
    </row>
    <row r="229" spans="1:5" ht="18">
      <c r="A229" s="67" t="s">
        <v>304</v>
      </c>
      <c r="B229" s="58"/>
      <c r="C229" s="77">
        <f>C162*C228*C226*10^-12/(Cr*10^-6)</f>
        <v>1.6772955765421882</v>
      </c>
      <c r="D229" s="68" t="s">
        <v>7</v>
      </c>
      <c r="E229" s="27"/>
    </row>
    <row r="230" spans="1:5">
      <c r="A230" s="67" t="s">
        <v>305</v>
      </c>
      <c r="B230" s="58"/>
      <c r="C230" s="77">
        <f>C221*Cr*10^-6/(C228*C226*10^-12)</f>
        <v>12.525252525252526</v>
      </c>
      <c r="D230" s="68" t="s">
        <v>10</v>
      </c>
      <c r="E230" s="27"/>
    </row>
    <row r="231" spans="1:5" ht="17.25" thickBot="1">
      <c r="A231" s="69" t="s">
        <v>306</v>
      </c>
      <c r="B231" s="70"/>
      <c r="C231" s="78">
        <f>C230*Nps</f>
        <v>50.101010101010104</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phoneticPr fontId="67" type="noConversion"/>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6.5"/>
  <cols>
    <col min="1" max="1" width="37.875" bestFit="1" customWidth="1"/>
    <col min="2" max="2" width="38.875" bestFit="1" customWidth="1"/>
    <col min="3" max="3" width="10.125" bestFit="1" customWidth="1"/>
    <col min="4" max="4" width="8.75" bestFit="1" customWidth="1"/>
    <col min="5" max="5" width="12.75" customWidth="1"/>
    <col min="6" max="6" width="17.375" bestFit="1" customWidth="1"/>
    <col min="7" max="7" width="10.125" bestFit="1" customWidth="1"/>
    <col min="8" max="8" width="10.625" bestFit="1" customWidth="1"/>
    <col min="9" max="10" width="12.75" customWidth="1"/>
    <col min="11" max="11" width="51.25" customWidth="1"/>
    <col min="12" max="12" width="53" customWidth="1"/>
    <col min="13" max="13" width="52.375" customWidth="1"/>
    <col min="14" max="14" width="53" bestFit="1" customWidth="1"/>
    <col min="15" max="15" width="46.625" bestFit="1" customWidth="1"/>
    <col min="16" max="16" width="39" bestFit="1" customWidth="1"/>
    <col min="17" max="17" width="43.25" bestFit="1" customWidth="1"/>
    <col min="18" max="65" width="12.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1.2020512820512821</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v>
      </c>
      <c r="B66" s="20">
        <f t="shared" ref="B66:B141" si="1">Ln_selected</f>
        <v>6</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1.3063013698630137</v>
      </c>
      <c r="V66" s="20">
        <f t="shared" ref="V66:V141" si="5">Mg_min</f>
        <v>1.1434146341463416</v>
      </c>
      <c r="X66" s="20">
        <v>1E-3</v>
      </c>
      <c r="Y66" s="20">
        <f t="shared" ref="Y66:Y141" si="6">Ln_selected</f>
        <v>6</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1.2020512820512821</v>
      </c>
    </row>
    <row r="67" spans="1:44" s="20" customFormat="1">
      <c r="A67" s="20">
        <f t="shared" si="0"/>
        <v>0.3</v>
      </c>
      <c r="B67" s="20">
        <f t="shared" si="1"/>
        <v>6</v>
      </c>
      <c r="C67" s="20">
        <f>C66+0.05</f>
        <v>0.05</v>
      </c>
      <c r="D67" s="20">
        <f t="shared" ref="D67:D134" si="7">C67^2</f>
        <v>2.5000000000000005E-3</v>
      </c>
      <c r="E67" s="20">
        <f t="shared" ref="E67:E134" si="8">B67*D67</f>
        <v>1.5000000000000003E-2</v>
      </c>
      <c r="F67" s="20">
        <f t="shared" ref="F67:F134" si="9">C67^2-1</f>
        <v>-0.99750000000000005</v>
      </c>
      <c r="G67" s="20">
        <f>1</f>
        <v>1</v>
      </c>
      <c r="H67" s="20">
        <f t="shared" ref="H67:H134" si="10">C67*B67*A67</f>
        <v>9.0000000000000011E-2</v>
      </c>
      <c r="I67" s="20" t="str">
        <f t="shared" ref="I67:I134" si="11">COMPLEX(G67,H67,"j")</f>
        <v>1+0.09j</v>
      </c>
      <c r="K67" s="20" t="str">
        <f t="shared" ref="K67:K134" si="12">IMPRODUCT(I67,F67)</f>
        <v>-0.9975-0.089775j</v>
      </c>
      <c r="M67" s="20" t="str">
        <f t="shared" si="2"/>
        <v>-0.9825-0.089775j</v>
      </c>
      <c r="O67" s="20" t="str">
        <f t="shared" si="3"/>
        <v>-0.0151407620758167+0.0013834726873857j</v>
      </c>
      <c r="S67" s="20">
        <f t="shared" ref="S67:S134" si="13">IMABS(O67)</f>
        <v>1.5203837440371147E-2</v>
      </c>
      <c r="U67" s="20">
        <f t="shared" si="4"/>
        <v>1.3063013698630137</v>
      </c>
      <c r="V67" s="20">
        <f t="shared" si="5"/>
        <v>1.1434146341463416</v>
      </c>
      <c r="X67" s="20">
        <f>X66</f>
        <v>1E-3</v>
      </c>
      <c r="Y67" s="20">
        <f t="shared" si="6"/>
        <v>6</v>
      </c>
      <c r="Z67" s="20">
        <f>Z66+0.05</f>
        <v>0.05</v>
      </c>
      <c r="AA67" s="20">
        <f t="shared" ref="AA67:AA134" si="14">Z67^2</f>
        <v>2.5000000000000005E-3</v>
      </c>
      <c r="AB67" s="20">
        <f t="shared" ref="AB67:AB134" si="15">Y67*AA67</f>
        <v>1.5000000000000003E-2</v>
      </c>
      <c r="AC67" s="20">
        <f t="shared" ref="AC67:AC134" si="16">Z67^2-1</f>
        <v>-0.99750000000000005</v>
      </c>
      <c r="AD67" s="20">
        <v>1</v>
      </c>
      <c r="AE67" s="20">
        <f t="shared" ref="AE67:AE134" si="17">Z67*Y67*X67</f>
        <v>3.0000000000000003E-4</v>
      </c>
      <c r="AF67" s="20" t="str">
        <f t="shared" ref="AF67:AF134" si="18">COMPLEX(AD67,AE67,"j")</f>
        <v>1+0.0003j</v>
      </c>
      <c r="AH67" s="20" t="str">
        <f t="shared" ref="AH67:AH134" si="19">IMPRODUCT(AF67,AC67)</f>
        <v>-0.9975-0.00029925j</v>
      </c>
      <c r="AI67" s="20" t="str">
        <f t="shared" ref="AI67:AI134" si="20">IMSUM(AH67,AB67)</f>
        <v>-0.9825-0.00029925j</v>
      </c>
      <c r="AK67" s="20" t="str">
        <f t="shared" ref="AK67:AK134" si="21">IMDIV(AB67,AI67)</f>
        <v>-0.0152671741561975+4.65007823536093E-06j</v>
      </c>
      <c r="AO67" s="20">
        <f t="shared" ref="AO67:AO134" si="22">IMABS(AK67)</f>
        <v>1.5267174864358253E-2</v>
      </c>
      <c r="AP67" s="20">
        <v>1</v>
      </c>
      <c r="AR67" s="20">
        <f>Compensation!$C$16</f>
        <v>1.2020512820512821</v>
      </c>
    </row>
    <row r="68" spans="1:44" s="20" customFormat="1">
      <c r="A68" s="20">
        <f t="shared" si="0"/>
        <v>0.3</v>
      </c>
      <c r="B68" s="20">
        <f t="shared" si="1"/>
        <v>6</v>
      </c>
      <c r="C68" s="20">
        <f t="shared" ref="C68:C135" si="23">C67+0.05</f>
        <v>0.1</v>
      </c>
      <c r="D68" s="20">
        <f t="shared" si="7"/>
        <v>1.0000000000000002E-2</v>
      </c>
      <c r="E68" s="20">
        <f t="shared" si="8"/>
        <v>6.0000000000000012E-2</v>
      </c>
      <c r="F68" s="20">
        <f t="shared" si="9"/>
        <v>-0.99</v>
      </c>
      <c r="G68" s="20">
        <f>1</f>
        <v>1</v>
      </c>
      <c r="H68" s="20">
        <f t="shared" si="10"/>
        <v>0.18000000000000002</v>
      </c>
      <c r="I68" s="20" t="str">
        <f t="shared" si="11"/>
        <v>1+0.18j</v>
      </c>
      <c r="K68" s="20" t="str">
        <f t="shared" si="12"/>
        <v>-0.99-0.1782j</v>
      </c>
      <c r="M68" s="20" t="str">
        <f t="shared" si="2"/>
        <v>-0.93-0.1782j</v>
      </c>
      <c r="O68" s="20" t="str">
        <f t="shared" si="3"/>
        <v>-0.0622312763152982+0.0119243155262217j</v>
      </c>
      <c r="S68" s="20">
        <f t="shared" si="13"/>
        <v>6.3363404679672053E-2</v>
      </c>
      <c r="U68" s="20">
        <f t="shared" si="4"/>
        <v>1.3063013698630137</v>
      </c>
      <c r="V68" s="20">
        <f t="shared" si="5"/>
        <v>1.1434146341463416</v>
      </c>
      <c r="X68" s="20">
        <f t="shared" ref="X68:X135" si="24">X67</f>
        <v>1E-3</v>
      </c>
      <c r="Y68" s="20">
        <f t="shared" si="6"/>
        <v>6</v>
      </c>
      <c r="Z68" s="20">
        <f t="shared" ref="Z68:Z135" si="25">Z67+0.05</f>
        <v>0.1</v>
      </c>
      <c r="AA68" s="20">
        <f t="shared" si="14"/>
        <v>1.0000000000000002E-2</v>
      </c>
      <c r="AB68" s="20">
        <f t="shared" si="15"/>
        <v>6.0000000000000012E-2</v>
      </c>
      <c r="AC68" s="20">
        <f t="shared" si="16"/>
        <v>-0.99</v>
      </c>
      <c r="AD68" s="20">
        <v>1</v>
      </c>
      <c r="AE68" s="20">
        <f t="shared" si="17"/>
        <v>6.0000000000000006E-4</v>
      </c>
      <c r="AF68" s="20" t="str">
        <f t="shared" si="18"/>
        <v>1+0.0006j</v>
      </c>
      <c r="AH68" s="20" t="str">
        <f t="shared" si="19"/>
        <v>-0.99-0.000594j</v>
      </c>
      <c r="AI68" s="20" t="str">
        <f t="shared" si="20"/>
        <v>-0.93-0.000594j</v>
      </c>
      <c r="AK68" s="20" t="str">
        <f t="shared" si="21"/>
        <v>-0.0645161027129106+0.0000412070591521171j</v>
      </c>
      <c r="AO68" s="20">
        <f t="shared" si="22"/>
        <v>6.4516115872582977E-2</v>
      </c>
      <c r="AP68" s="20">
        <v>2</v>
      </c>
      <c r="AR68" s="20">
        <f>Compensation!$C$16</f>
        <v>1.2020512820512821</v>
      </c>
    </row>
    <row r="69" spans="1:44" s="20" customFormat="1">
      <c r="A69" s="20">
        <f t="shared" si="0"/>
        <v>0.3</v>
      </c>
      <c r="B69" s="20">
        <f t="shared" si="1"/>
        <v>6</v>
      </c>
      <c r="C69" s="20">
        <f t="shared" si="23"/>
        <v>0.15000000000000002</v>
      </c>
      <c r="D69" s="20">
        <f t="shared" si="7"/>
        <v>2.2500000000000006E-2</v>
      </c>
      <c r="E69" s="20">
        <f t="shared" si="8"/>
        <v>0.13500000000000004</v>
      </c>
      <c r="F69" s="20">
        <f t="shared" si="9"/>
        <v>-0.97750000000000004</v>
      </c>
      <c r="G69" s="20">
        <f>1</f>
        <v>1</v>
      </c>
      <c r="H69" s="20">
        <f t="shared" si="10"/>
        <v>0.27</v>
      </c>
      <c r="I69" s="20" t="str">
        <f t="shared" si="11"/>
        <v>1+0.27j</v>
      </c>
      <c r="K69" s="20" t="str">
        <f t="shared" si="12"/>
        <v>-0.9775-0.263925j</v>
      </c>
      <c r="M69" s="20" t="str">
        <f t="shared" si="2"/>
        <v>-0.8425-0.263925j</v>
      </c>
      <c r="O69" s="20" t="str">
        <f t="shared" si="3"/>
        <v>-0.145917830930337+0.0457108172442601j</v>
      </c>
      <c r="S69" s="20">
        <f t="shared" si="13"/>
        <v>0.15291007879323246</v>
      </c>
      <c r="U69" s="20">
        <f t="shared" si="4"/>
        <v>1.3063013698630137</v>
      </c>
      <c r="V69" s="20">
        <f t="shared" si="5"/>
        <v>1.1434146341463416</v>
      </c>
      <c r="X69" s="20">
        <f t="shared" si="24"/>
        <v>1E-3</v>
      </c>
      <c r="Y69" s="20">
        <f t="shared" si="6"/>
        <v>6</v>
      </c>
      <c r="Z69" s="20">
        <f t="shared" si="25"/>
        <v>0.15000000000000002</v>
      </c>
      <c r="AA69" s="20">
        <f t="shared" si="14"/>
        <v>2.2500000000000006E-2</v>
      </c>
      <c r="AB69" s="20">
        <f t="shared" si="15"/>
        <v>0.13500000000000004</v>
      </c>
      <c r="AC69" s="20">
        <f t="shared" si="16"/>
        <v>-0.97750000000000004</v>
      </c>
      <c r="AD69" s="20">
        <v>1</v>
      </c>
      <c r="AE69" s="20">
        <f t="shared" si="17"/>
        <v>9.0000000000000019E-4</v>
      </c>
      <c r="AF69" s="20" t="str">
        <f t="shared" si="18"/>
        <v>1+0.0009j</v>
      </c>
      <c r="AH69" s="20" t="str">
        <f t="shared" si="19"/>
        <v>-0.9775-0.00087975j</v>
      </c>
      <c r="AI69" s="20" t="str">
        <f t="shared" si="20"/>
        <v>-0.8425-0.00087975j</v>
      </c>
      <c r="AK69" s="20" t="str">
        <f t="shared" si="21"/>
        <v>-0.160237214004238+0.000167321886077423j</v>
      </c>
      <c r="AO69" s="20">
        <f t="shared" si="22"/>
        <v>0.16023730136411285</v>
      </c>
      <c r="AP69" s="20">
        <v>3</v>
      </c>
      <c r="AR69" s="20">
        <f>Compensation!$C$16</f>
        <v>1.2020512820512821</v>
      </c>
    </row>
    <row r="70" spans="1:44" s="20" customFormat="1">
      <c r="A70" s="20">
        <f t="shared" si="0"/>
        <v>0.3</v>
      </c>
      <c r="B70" s="20">
        <f t="shared" si="1"/>
        <v>6</v>
      </c>
      <c r="C70" s="20">
        <f t="shared" si="23"/>
        <v>0.2</v>
      </c>
      <c r="D70" s="20">
        <f t="shared" si="7"/>
        <v>4.0000000000000008E-2</v>
      </c>
      <c r="E70" s="20">
        <f t="shared" si="8"/>
        <v>0.24000000000000005</v>
      </c>
      <c r="F70" s="20">
        <f t="shared" si="9"/>
        <v>-0.96</v>
      </c>
      <c r="G70" s="20">
        <f>1</f>
        <v>1</v>
      </c>
      <c r="H70" s="20">
        <f t="shared" si="10"/>
        <v>0.36000000000000004</v>
      </c>
      <c r="I70" s="20" t="str">
        <f t="shared" si="11"/>
        <v>1+0.36j</v>
      </c>
      <c r="K70" s="20" t="str">
        <f t="shared" si="12"/>
        <v>-0.96-0.3456j</v>
      </c>
      <c r="M70" s="20" t="str">
        <f t="shared" si="2"/>
        <v>-0.72-0.3456j</v>
      </c>
      <c r="O70" s="20" t="str">
        <f t="shared" si="3"/>
        <v>-0.270914607715648+0.130039011703511j</v>
      </c>
      <c r="P70" s="303" t="s">
        <v>595</v>
      </c>
      <c r="S70" s="20">
        <f t="shared" si="13"/>
        <v>0.30050768582275783</v>
      </c>
      <c r="U70" s="20">
        <f t="shared" si="4"/>
        <v>1.3063013698630137</v>
      </c>
      <c r="V70" s="20">
        <f t="shared" si="5"/>
        <v>1.1434146341463416</v>
      </c>
      <c r="X70" s="20">
        <f t="shared" si="24"/>
        <v>1E-3</v>
      </c>
      <c r="Y70" s="20">
        <f t="shared" si="6"/>
        <v>6</v>
      </c>
      <c r="Z70" s="20">
        <f t="shared" si="25"/>
        <v>0.2</v>
      </c>
      <c r="AA70" s="20">
        <f t="shared" si="14"/>
        <v>4.0000000000000008E-2</v>
      </c>
      <c r="AB70" s="20">
        <f t="shared" si="15"/>
        <v>0.24000000000000005</v>
      </c>
      <c r="AC70" s="20">
        <f t="shared" si="16"/>
        <v>-0.96</v>
      </c>
      <c r="AD70" s="20">
        <v>1</v>
      </c>
      <c r="AE70" s="20">
        <f t="shared" si="17"/>
        <v>1.2000000000000001E-3</v>
      </c>
      <c r="AF70" s="20" t="str">
        <f t="shared" si="18"/>
        <v>1+0.0012j</v>
      </c>
      <c r="AH70" s="20" t="str">
        <f t="shared" si="19"/>
        <v>-0.96-0.001152j</v>
      </c>
      <c r="AI70" s="20" t="str">
        <f t="shared" si="20"/>
        <v>-0.72-0.001152j</v>
      </c>
      <c r="AK70" s="20" t="str">
        <f t="shared" si="21"/>
        <v>-0.333332480002185+0.000533331968003495j</v>
      </c>
      <c r="AO70" s="20">
        <f t="shared" si="22"/>
        <v>0.33333290666748638</v>
      </c>
      <c r="AP70" s="20">
        <v>4</v>
      </c>
      <c r="AR70" s="20">
        <f>Compensation!$C$16</f>
        <v>1.2020512820512821</v>
      </c>
    </row>
    <row r="71" spans="1:44" s="20" customFormat="1" ht="18">
      <c r="A71" s="20">
        <f t="shared" si="0"/>
        <v>0.3</v>
      </c>
      <c r="B71" s="20">
        <f t="shared" si="1"/>
        <v>6</v>
      </c>
      <c r="C71" s="20">
        <f t="shared" si="23"/>
        <v>0.25</v>
      </c>
      <c r="D71" s="20">
        <f t="shared" si="7"/>
        <v>6.25E-2</v>
      </c>
      <c r="E71" s="20">
        <f t="shared" si="8"/>
        <v>0.375</v>
      </c>
      <c r="F71" s="20">
        <f t="shared" si="9"/>
        <v>-0.9375</v>
      </c>
      <c r="G71" s="20">
        <f>1</f>
        <v>1</v>
      </c>
      <c r="H71" s="20">
        <f t="shared" si="10"/>
        <v>0.44999999999999996</v>
      </c>
      <c r="I71" s="20" t="str">
        <f t="shared" si="11"/>
        <v>1+0.45j</v>
      </c>
      <c r="K71" s="20" t="str">
        <f t="shared" si="12"/>
        <v>-0.9375-0.421875j</v>
      </c>
      <c r="M71" s="20" t="str">
        <f t="shared" si="2"/>
        <v>-0.5625-0.421875j</v>
      </c>
      <c r="O71" s="20" t="str">
        <f t="shared" si="3"/>
        <v>-0.426666666666667+0.32j</v>
      </c>
      <c r="P71" s="28" t="s">
        <v>75</v>
      </c>
      <c r="S71" s="20">
        <f t="shared" si="13"/>
        <v>0.53333333333333355</v>
      </c>
      <c r="U71" s="20">
        <f t="shared" si="4"/>
        <v>1.3063013698630137</v>
      </c>
      <c r="V71" s="20">
        <f t="shared" si="5"/>
        <v>1.1434146341463416</v>
      </c>
      <c r="X71" s="20">
        <f t="shared" si="24"/>
        <v>1E-3</v>
      </c>
      <c r="Y71" s="20">
        <f t="shared" si="6"/>
        <v>6</v>
      </c>
      <c r="Z71" s="20">
        <f t="shared" si="25"/>
        <v>0.25</v>
      </c>
      <c r="AA71" s="20">
        <f t="shared" si="14"/>
        <v>6.25E-2</v>
      </c>
      <c r="AB71" s="20">
        <f t="shared" si="15"/>
        <v>0.375</v>
      </c>
      <c r="AC71" s="20">
        <f t="shared" si="16"/>
        <v>-0.9375</v>
      </c>
      <c r="AD71" s="20">
        <v>1</v>
      </c>
      <c r="AE71" s="20">
        <f t="shared" si="17"/>
        <v>1.5E-3</v>
      </c>
      <c r="AF71" s="20" t="str">
        <f t="shared" si="18"/>
        <v>1+0.0015j</v>
      </c>
      <c r="AH71" s="20" t="str">
        <f t="shared" si="19"/>
        <v>-0.9375-0.00140625j</v>
      </c>
      <c r="AI71" s="20" t="str">
        <f t="shared" si="20"/>
        <v>-0.5625-0.00140625j</v>
      </c>
      <c r="AK71" s="20" t="str">
        <f t="shared" si="21"/>
        <v>-0.666662500026042+0.0016666562500651j</v>
      </c>
      <c r="AO71" s="20">
        <f t="shared" si="22"/>
        <v>0.6666645833430993</v>
      </c>
      <c r="AP71" s="20">
        <v>5</v>
      </c>
      <c r="AR71" s="20">
        <f>Compensation!$C$16</f>
        <v>1.2020512820512821</v>
      </c>
    </row>
    <row r="72" spans="1:44" s="20" customFormat="1" ht="18">
      <c r="A72" s="20">
        <f t="shared" si="0"/>
        <v>0.3</v>
      </c>
      <c r="B72" s="20">
        <f t="shared" si="1"/>
        <v>6</v>
      </c>
      <c r="C72" s="20">
        <f t="shared" si="23"/>
        <v>0.3</v>
      </c>
      <c r="D72" s="20">
        <f t="shared" si="7"/>
        <v>0.09</v>
      </c>
      <c r="E72" s="20">
        <f t="shared" si="8"/>
        <v>0.54</v>
      </c>
      <c r="F72" s="20">
        <f t="shared" si="9"/>
        <v>-0.91</v>
      </c>
      <c r="G72" s="20">
        <f>1</f>
        <v>1</v>
      </c>
      <c r="H72" s="20">
        <f t="shared" si="10"/>
        <v>0.53999999999999992</v>
      </c>
      <c r="I72" s="20" t="str">
        <f t="shared" si="11"/>
        <v>1+0.54j</v>
      </c>
      <c r="K72" s="20" t="str">
        <f t="shared" si="12"/>
        <v>-0.91-0.4914j</v>
      </c>
      <c r="M72" s="20" t="str">
        <f t="shared" si="2"/>
        <v>-0.37-0.4914j</v>
      </c>
      <c r="O72" s="20" t="str">
        <f t="shared" si="3"/>
        <v>-0.528049023246737+0.701306189252558j</v>
      </c>
      <c r="P72" s="28" t="s">
        <v>72</v>
      </c>
      <c r="S72" s="20">
        <f t="shared" si="13"/>
        <v>0.87787592633343003</v>
      </c>
      <c r="U72" s="20">
        <f t="shared" si="4"/>
        <v>1.3063013698630137</v>
      </c>
      <c r="V72" s="20">
        <f t="shared" si="5"/>
        <v>1.1434146341463416</v>
      </c>
      <c r="X72" s="20">
        <f t="shared" si="24"/>
        <v>1E-3</v>
      </c>
      <c r="Y72" s="20">
        <f t="shared" si="6"/>
        <v>6</v>
      </c>
      <c r="Z72" s="20">
        <f t="shared" si="25"/>
        <v>0.3</v>
      </c>
      <c r="AA72" s="20">
        <f t="shared" si="14"/>
        <v>0.09</v>
      </c>
      <c r="AB72" s="20">
        <f t="shared" si="15"/>
        <v>0.54</v>
      </c>
      <c r="AC72" s="20">
        <f t="shared" si="16"/>
        <v>-0.91</v>
      </c>
      <c r="AD72" s="20">
        <v>1</v>
      </c>
      <c r="AE72" s="20">
        <f t="shared" si="17"/>
        <v>1.8E-3</v>
      </c>
      <c r="AF72" s="20" t="str">
        <f t="shared" si="18"/>
        <v>1+0.0018j</v>
      </c>
      <c r="AH72" s="20" t="str">
        <f t="shared" si="19"/>
        <v>-0.91-0.001638j</v>
      </c>
      <c r="AI72" s="20" t="str">
        <f t="shared" si="20"/>
        <v>-0.37-0.001638j</v>
      </c>
      <c r="AK72" s="20" t="str">
        <f t="shared" si="21"/>
        <v>-1.45943085670414+0.00646093984670643j</v>
      </c>
      <c r="AO72" s="20">
        <f t="shared" si="22"/>
        <v>1.4594451580117298</v>
      </c>
      <c r="AP72" s="20">
        <v>6</v>
      </c>
      <c r="AR72" s="20">
        <f>Compensation!$C$16</f>
        <v>1.2020512820512821</v>
      </c>
    </row>
    <row r="73" spans="1:44" s="20" customFormat="1" ht="18">
      <c r="A73" s="20">
        <f t="shared" si="0"/>
        <v>0.3</v>
      </c>
      <c r="B73" s="20">
        <f t="shared" si="1"/>
        <v>6</v>
      </c>
      <c r="C73" s="20">
        <f t="shared" si="23"/>
        <v>0.35</v>
      </c>
      <c r="D73" s="20">
        <f t="shared" si="7"/>
        <v>0.12249999999999998</v>
      </c>
      <c r="E73" s="20">
        <f t="shared" si="8"/>
        <v>0.73499999999999988</v>
      </c>
      <c r="F73" s="20">
        <f t="shared" si="9"/>
        <v>-0.87750000000000006</v>
      </c>
      <c r="G73" s="20">
        <f>1</f>
        <v>1</v>
      </c>
      <c r="H73" s="20">
        <f t="shared" si="10"/>
        <v>0.62999999999999989</v>
      </c>
      <c r="I73" s="20" t="str">
        <f t="shared" si="11"/>
        <v>1+0.63j</v>
      </c>
      <c r="K73" s="20" t="str">
        <f t="shared" si="12"/>
        <v>-0.8775-0.552825j</v>
      </c>
      <c r="M73" s="20" t="str">
        <f t="shared" si="2"/>
        <v>-0.1425-0.552825j</v>
      </c>
      <c r="O73" s="20" t="str">
        <f t="shared" si="3"/>
        <v>-0.321357829682456+1.2466992434681j</v>
      </c>
      <c r="P73" s="28" t="s">
        <v>76</v>
      </c>
      <c r="S73" s="20">
        <f t="shared" si="13"/>
        <v>1.287450914933129</v>
      </c>
      <c r="U73" s="20">
        <f t="shared" si="4"/>
        <v>1.3063013698630137</v>
      </c>
      <c r="V73" s="20">
        <f t="shared" si="5"/>
        <v>1.1434146341463416</v>
      </c>
      <c r="X73" s="20">
        <f t="shared" si="24"/>
        <v>1E-3</v>
      </c>
      <c r="Y73" s="20">
        <f t="shared" si="6"/>
        <v>6</v>
      </c>
      <c r="Z73" s="20">
        <f t="shared" si="25"/>
        <v>0.35</v>
      </c>
      <c r="AA73" s="20">
        <f t="shared" si="14"/>
        <v>0.12249999999999998</v>
      </c>
      <c r="AB73" s="20">
        <f t="shared" si="15"/>
        <v>0.73499999999999988</v>
      </c>
      <c r="AC73" s="20">
        <f t="shared" si="16"/>
        <v>-0.87750000000000006</v>
      </c>
      <c r="AD73" s="20">
        <v>1</v>
      </c>
      <c r="AE73" s="20">
        <f t="shared" si="17"/>
        <v>2.0999999999999999E-3</v>
      </c>
      <c r="AF73" s="20" t="str">
        <f t="shared" si="18"/>
        <v>1+0.0021j</v>
      </c>
      <c r="AH73" s="20" t="str">
        <f t="shared" si="19"/>
        <v>-0.8775-0.00184275j</v>
      </c>
      <c r="AI73" s="20" t="str">
        <f t="shared" si="20"/>
        <v>-0.1425-0.00184275j</v>
      </c>
      <c r="AK73" s="20" t="str">
        <f t="shared" si="21"/>
        <v>-5.15703234832202+0.066688570946459j</v>
      </c>
      <c r="AO73" s="20">
        <f t="shared" si="22"/>
        <v>5.1574635245568734</v>
      </c>
      <c r="AP73" s="20">
        <v>7</v>
      </c>
      <c r="AR73" s="20">
        <f>Compensation!$C$16</f>
        <v>1.2020512820512821</v>
      </c>
    </row>
    <row r="74" spans="1:44" s="20" customFormat="1" ht="18">
      <c r="A74" s="20">
        <f t="shared" si="0"/>
        <v>0.3</v>
      </c>
      <c r="B74" s="20">
        <f t="shared" si="1"/>
        <v>6</v>
      </c>
      <c r="C74" s="20">
        <f t="shared" si="23"/>
        <v>0.39999999999999997</v>
      </c>
      <c r="D74" s="20">
        <f t="shared" si="7"/>
        <v>0.15999999999999998</v>
      </c>
      <c r="E74" s="20">
        <f t="shared" si="8"/>
        <v>0.95999999999999985</v>
      </c>
      <c r="F74" s="20">
        <f t="shared" si="9"/>
        <v>-0.84000000000000008</v>
      </c>
      <c r="G74" s="20">
        <f>1</f>
        <v>1</v>
      </c>
      <c r="H74" s="20">
        <f t="shared" si="10"/>
        <v>0.72</v>
      </c>
      <c r="I74" s="20" t="str">
        <f t="shared" si="11"/>
        <v>1+0.72j</v>
      </c>
      <c r="K74" s="20" t="str">
        <f t="shared" si="12"/>
        <v>-0.84-0.6048j</v>
      </c>
      <c r="M74" s="20" t="str">
        <f t="shared" si="2"/>
        <v>0.12-0.6048j</v>
      </c>
      <c r="O74" s="20" t="str">
        <f t="shared" si="3"/>
        <v>0.303011938670384+1.52718017089873j</v>
      </c>
      <c r="P74" s="28" t="s">
        <v>74</v>
      </c>
      <c r="S74" s="20">
        <f t="shared" si="13"/>
        <v>1.556950708713368</v>
      </c>
      <c r="U74" s="20">
        <f t="shared" si="4"/>
        <v>1.3063013698630137</v>
      </c>
      <c r="V74" s="20">
        <f t="shared" si="5"/>
        <v>1.1434146341463416</v>
      </c>
      <c r="X74" s="20">
        <f t="shared" si="24"/>
        <v>1E-3</v>
      </c>
      <c r="Y74" s="20">
        <f t="shared" si="6"/>
        <v>6</v>
      </c>
      <c r="Z74" s="20">
        <f t="shared" si="25"/>
        <v>0.39999999999999997</v>
      </c>
      <c r="AA74" s="20">
        <f t="shared" si="14"/>
        <v>0.15999999999999998</v>
      </c>
      <c r="AB74" s="20">
        <f t="shared" si="15"/>
        <v>0.95999999999999985</v>
      </c>
      <c r="AC74" s="20">
        <f t="shared" si="16"/>
        <v>-0.84000000000000008</v>
      </c>
      <c r="AD74" s="20">
        <v>1</v>
      </c>
      <c r="AE74" s="20">
        <f t="shared" si="17"/>
        <v>2.3999999999999998E-3</v>
      </c>
      <c r="AF74" s="20" t="str">
        <f t="shared" si="18"/>
        <v>1+0.0024j</v>
      </c>
      <c r="AH74" s="20" t="str">
        <f t="shared" si="19"/>
        <v>-0.84-0.002016j</v>
      </c>
      <c r="AI74" s="20" t="str">
        <f t="shared" si="20"/>
        <v>0.12-0.002016j</v>
      </c>
      <c r="AK74" s="20" t="str">
        <f t="shared" si="21"/>
        <v>7.99774271709553+0.134362077647205j</v>
      </c>
      <c r="AO74" s="20">
        <f t="shared" si="22"/>
        <v>7.9988712789220617</v>
      </c>
      <c r="AP74" s="20">
        <v>8</v>
      </c>
      <c r="AR74" s="20">
        <f>Compensation!$C$16</f>
        <v>1.2020512820512821</v>
      </c>
    </row>
    <row r="75" spans="1:44" s="20" customFormat="1" ht="18">
      <c r="P75" s="28" t="s">
        <v>608</v>
      </c>
    </row>
    <row r="76" spans="1:44" s="20" customFormat="1" ht="18">
      <c r="P76" s="28" t="s">
        <v>609</v>
      </c>
    </row>
    <row r="77" spans="1:44" s="20" customFormat="1" ht="18">
      <c r="A77" s="20">
        <f t="shared" si="0"/>
        <v>0.3</v>
      </c>
      <c r="B77" s="20">
        <f t="shared" si="1"/>
        <v>6</v>
      </c>
      <c r="C77" s="20">
        <f>C74+0.05</f>
        <v>0.44999999999999996</v>
      </c>
      <c r="D77" s="20">
        <f t="shared" si="7"/>
        <v>0.20249999999999996</v>
      </c>
      <c r="E77" s="20">
        <f t="shared" si="8"/>
        <v>1.2149999999999999</v>
      </c>
      <c r="F77" s="20">
        <f t="shared" si="9"/>
        <v>-0.7975000000000001</v>
      </c>
      <c r="G77" s="20">
        <f>1</f>
        <v>1</v>
      </c>
      <c r="H77" s="20">
        <f t="shared" si="10"/>
        <v>0.80999999999999994</v>
      </c>
      <c r="I77" s="20" t="str">
        <f t="shared" si="11"/>
        <v>1+0.81j</v>
      </c>
      <c r="K77" s="20" t="str">
        <f t="shared" si="12"/>
        <v>-0.7975-0.645975j</v>
      </c>
      <c r="M77" s="20" t="str">
        <f t="shared" si="2"/>
        <v>0.4175-0.645975j</v>
      </c>
      <c r="O77" s="20" t="str">
        <f t="shared" si="3"/>
        <v>0.857456248984774+1.32669533039027j</v>
      </c>
      <c r="P77" s="28" t="s">
        <v>77</v>
      </c>
      <c r="S77" s="20">
        <f t="shared" si="13"/>
        <v>1.5796682305479168</v>
      </c>
      <c r="U77" s="20">
        <f t="shared" si="4"/>
        <v>1.3063013698630137</v>
      </c>
      <c r="V77" s="20">
        <f t="shared" si="5"/>
        <v>1.1434146341463416</v>
      </c>
      <c r="X77" s="20">
        <f>X74</f>
        <v>1E-3</v>
      </c>
      <c r="Y77" s="20">
        <f t="shared" si="6"/>
        <v>6</v>
      </c>
      <c r="Z77" s="20">
        <f>Z74+0.05</f>
        <v>0.44999999999999996</v>
      </c>
      <c r="AA77" s="20">
        <f t="shared" si="14"/>
        <v>0.20249999999999996</v>
      </c>
      <c r="AB77" s="20">
        <f t="shared" si="15"/>
        <v>1.2149999999999999</v>
      </c>
      <c r="AC77" s="20">
        <f t="shared" si="16"/>
        <v>-0.7975000000000001</v>
      </c>
      <c r="AD77" s="20">
        <v>1</v>
      </c>
      <c r="AE77" s="20">
        <f t="shared" si="17"/>
        <v>2.6999999999999997E-3</v>
      </c>
      <c r="AF77" s="20" t="str">
        <f t="shared" si="18"/>
        <v>1+0.0027j</v>
      </c>
      <c r="AH77" s="20" t="str">
        <f t="shared" si="19"/>
        <v>-0.7975-0.00215325j</v>
      </c>
      <c r="AI77" s="20" t="str">
        <f t="shared" si="20"/>
        <v>0.4175-0.00215325j</v>
      </c>
      <c r="AK77" s="20" t="str">
        <f t="shared" si="21"/>
        <v>2.91010223301236+0.0150088087023566j</v>
      </c>
      <c r="AO77" s="20">
        <f t="shared" si="22"/>
        <v>2.9101409366080859</v>
      </c>
      <c r="AP77" s="20">
        <v>9</v>
      </c>
      <c r="AR77" s="20">
        <f>Compensation!$C$16</f>
        <v>1.2020512820512821</v>
      </c>
    </row>
    <row r="78" spans="1:44" s="20" customFormat="1" ht="18">
      <c r="A78" s="20">
        <f t="shared" si="0"/>
        <v>0.3</v>
      </c>
      <c r="B78" s="20">
        <f t="shared" si="1"/>
        <v>6</v>
      </c>
      <c r="C78" s="20">
        <f t="shared" si="23"/>
        <v>0.49999999999999994</v>
      </c>
      <c r="D78" s="20">
        <f t="shared" si="7"/>
        <v>0.24999999999999994</v>
      </c>
      <c r="E78" s="20">
        <f t="shared" si="8"/>
        <v>1.4999999999999996</v>
      </c>
      <c r="F78" s="20">
        <f t="shared" si="9"/>
        <v>-0.75</v>
      </c>
      <c r="G78" s="20">
        <f>1</f>
        <v>1</v>
      </c>
      <c r="H78" s="20">
        <f t="shared" si="10"/>
        <v>0.8999999999999998</v>
      </c>
      <c r="I78" s="20" t="str">
        <f t="shared" si="11"/>
        <v>1+0.9j</v>
      </c>
      <c r="K78" s="20" t="str">
        <f t="shared" si="12"/>
        <v>-0.75-0.675j</v>
      </c>
      <c r="M78" s="20" t="str">
        <f t="shared" si="2"/>
        <v>0.75-0.675j</v>
      </c>
      <c r="O78" s="20" t="str">
        <f t="shared" si="3"/>
        <v>1.10497237569061+0.994475138121547j</v>
      </c>
      <c r="P78" s="28" t="s">
        <v>78</v>
      </c>
      <c r="S78" s="20">
        <f t="shared" si="13"/>
        <v>1.4865882924943343</v>
      </c>
      <c r="U78" s="20">
        <f t="shared" si="4"/>
        <v>1.3063013698630137</v>
      </c>
      <c r="V78" s="20">
        <f t="shared" si="5"/>
        <v>1.1434146341463416</v>
      </c>
      <c r="X78" s="20">
        <f t="shared" si="24"/>
        <v>1E-3</v>
      </c>
      <c r="Y78" s="20">
        <f t="shared" si="6"/>
        <v>6</v>
      </c>
      <c r="Z78" s="20">
        <f t="shared" si="25"/>
        <v>0.49999999999999994</v>
      </c>
      <c r="AA78" s="20">
        <f t="shared" si="14"/>
        <v>0.24999999999999994</v>
      </c>
      <c r="AB78" s="20">
        <f t="shared" si="15"/>
        <v>1.4999999999999996</v>
      </c>
      <c r="AC78" s="20">
        <f t="shared" si="16"/>
        <v>-0.75</v>
      </c>
      <c r="AD78" s="20">
        <v>1</v>
      </c>
      <c r="AE78" s="20">
        <f t="shared" si="17"/>
        <v>2.9999999999999996E-3</v>
      </c>
      <c r="AF78" s="20" t="str">
        <f t="shared" si="18"/>
        <v>1+0.003j</v>
      </c>
      <c r="AH78" s="20" t="str">
        <f t="shared" si="19"/>
        <v>-0.75-0.00225j</v>
      </c>
      <c r="AI78" s="20" t="str">
        <f t="shared" si="20"/>
        <v>0.75-0.00225j</v>
      </c>
      <c r="AK78" s="20" t="str">
        <f t="shared" si="21"/>
        <v>1.999982000162+0.00599994600048599j</v>
      </c>
      <c r="AO78" s="20">
        <f t="shared" si="22"/>
        <v>1.9999910000607508</v>
      </c>
      <c r="AP78" s="20">
        <v>10</v>
      </c>
      <c r="AR78" s="20">
        <f>Compensation!$C$16</f>
        <v>1.2020512820512821</v>
      </c>
    </row>
    <row r="79" spans="1:44" s="20" customFormat="1" ht="18">
      <c r="P79" s="28" t="s">
        <v>596</v>
      </c>
    </row>
    <row r="80" spans="1:44" s="20" customFormat="1">
      <c r="P80" s="28"/>
    </row>
    <row r="81" spans="1:44" s="20" customFormat="1" ht="18">
      <c r="A81" s="20">
        <f t="shared" si="0"/>
        <v>0.3</v>
      </c>
      <c r="B81" s="20">
        <f t="shared" si="1"/>
        <v>6</v>
      </c>
      <c r="C81" s="20">
        <f>C78+0.05</f>
        <v>0.54999999999999993</v>
      </c>
      <c r="D81" s="20">
        <f t="shared" si="7"/>
        <v>0.30249999999999994</v>
      </c>
      <c r="E81" s="20">
        <f t="shared" si="8"/>
        <v>1.8149999999999995</v>
      </c>
      <c r="F81" s="20">
        <f t="shared" si="9"/>
        <v>-0.69750000000000001</v>
      </c>
      <c r="G81" s="20">
        <f>1</f>
        <v>1</v>
      </c>
      <c r="H81" s="20">
        <f t="shared" si="10"/>
        <v>0.98999999999999988</v>
      </c>
      <c r="I81" s="20" t="str">
        <f t="shared" si="11"/>
        <v>1+0.99j</v>
      </c>
      <c r="K81" s="20" t="str">
        <f t="shared" si="12"/>
        <v>-0.6975-0.690525j</v>
      </c>
      <c r="M81" s="20" t="str">
        <f t="shared" si="2"/>
        <v>1.1175-0.690525j</v>
      </c>
      <c r="O81" s="20" t="str">
        <f t="shared" si="3"/>
        <v>1.17537438182383+0.726286706943085j</v>
      </c>
      <c r="P81" s="28" t="s">
        <v>25</v>
      </c>
      <c r="S81" s="20">
        <f t="shared" si="13"/>
        <v>1.3816646909181625</v>
      </c>
      <c r="U81" s="20">
        <f t="shared" si="4"/>
        <v>1.3063013698630137</v>
      </c>
      <c r="V81" s="20">
        <f t="shared" si="5"/>
        <v>1.1434146341463416</v>
      </c>
      <c r="X81" s="20">
        <f>X78</f>
        <v>1E-3</v>
      </c>
      <c r="Y81" s="20">
        <f t="shared" si="6"/>
        <v>6</v>
      </c>
      <c r="Z81" s="20">
        <f>Z78+0.05</f>
        <v>0.54999999999999993</v>
      </c>
      <c r="AA81" s="20">
        <f t="shared" si="14"/>
        <v>0.30249999999999994</v>
      </c>
      <c r="AB81" s="20">
        <f t="shared" si="15"/>
        <v>1.8149999999999995</v>
      </c>
      <c r="AC81" s="20">
        <f t="shared" si="16"/>
        <v>-0.69750000000000001</v>
      </c>
      <c r="AD81" s="20">
        <v>1</v>
      </c>
      <c r="AE81" s="20">
        <f t="shared" si="17"/>
        <v>3.3E-3</v>
      </c>
      <c r="AF81" s="20" t="str">
        <f t="shared" si="18"/>
        <v>1+0.0033j</v>
      </c>
      <c r="AH81" s="20" t="str">
        <f t="shared" si="19"/>
        <v>-0.6975-0.00230175j</v>
      </c>
      <c r="AI81" s="20" t="str">
        <f t="shared" si="20"/>
        <v>1.1175-0.00230175j</v>
      </c>
      <c r="AK81" s="20" t="str">
        <f t="shared" si="21"/>
        <v>1.62415418336107+0.00334532160317794j</v>
      </c>
      <c r="AO81" s="20">
        <f t="shared" si="22"/>
        <v>1.6241576285896306</v>
      </c>
      <c r="AP81" s="20">
        <v>11</v>
      </c>
      <c r="AR81" s="20">
        <f>Compensation!$C$16</f>
        <v>1.2020512820512821</v>
      </c>
    </row>
    <row r="82" spans="1:44" s="20" customFormat="1" ht="18">
      <c r="A82" s="20">
        <f t="shared" si="0"/>
        <v>0.3</v>
      </c>
      <c r="B82" s="20">
        <f t="shared" si="1"/>
        <v>6</v>
      </c>
      <c r="C82" s="20">
        <f t="shared" si="23"/>
        <v>0.6</v>
      </c>
      <c r="D82" s="20">
        <f t="shared" si="7"/>
        <v>0.36</v>
      </c>
      <c r="E82" s="20">
        <f t="shared" si="8"/>
        <v>2.16</v>
      </c>
      <c r="F82" s="20">
        <f t="shared" si="9"/>
        <v>-0.64</v>
      </c>
      <c r="G82" s="20">
        <f>1</f>
        <v>1</v>
      </c>
      <c r="H82" s="20">
        <f t="shared" si="10"/>
        <v>1.0799999999999998</v>
      </c>
      <c r="I82" s="20" t="str">
        <f t="shared" si="11"/>
        <v>1+1.08j</v>
      </c>
      <c r="K82" s="20" t="str">
        <f t="shared" si="12"/>
        <v>-0.64-0.6912j</v>
      </c>
      <c r="M82" s="20" t="str">
        <f t="shared" si="2"/>
        <v>1.52-0.6912j</v>
      </c>
      <c r="O82" s="20" t="str">
        <f t="shared" si="3"/>
        <v>1.17755186737231+0.53547621758404j</v>
      </c>
      <c r="P82" s="28" t="s">
        <v>26</v>
      </c>
      <c r="S82" s="20">
        <f t="shared" si="13"/>
        <v>1.2935853972390552</v>
      </c>
      <c r="U82" s="20">
        <f t="shared" si="4"/>
        <v>1.3063013698630137</v>
      </c>
      <c r="V82" s="20">
        <f t="shared" si="5"/>
        <v>1.1434146341463416</v>
      </c>
      <c r="X82" s="20">
        <f t="shared" si="24"/>
        <v>1E-3</v>
      </c>
      <c r="Y82" s="20">
        <f t="shared" si="6"/>
        <v>6</v>
      </c>
      <c r="Z82" s="20">
        <f t="shared" si="25"/>
        <v>0.6</v>
      </c>
      <c r="AA82" s="20">
        <f t="shared" si="14"/>
        <v>0.36</v>
      </c>
      <c r="AB82" s="20">
        <f t="shared" si="15"/>
        <v>2.16</v>
      </c>
      <c r="AC82" s="20">
        <f t="shared" si="16"/>
        <v>-0.64</v>
      </c>
      <c r="AD82" s="20">
        <v>1</v>
      </c>
      <c r="AE82" s="20">
        <f t="shared" si="17"/>
        <v>3.5999999999999999E-3</v>
      </c>
      <c r="AF82" s="20" t="str">
        <f t="shared" si="18"/>
        <v>1+0.0036j</v>
      </c>
      <c r="AH82" s="20" t="str">
        <f t="shared" si="19"/>
        <v>-0.64-0.002304j</v>
      </c>
      <c r="AI82" s="20" t="str">
        <f t="shared" si="20"/>
        <v>1.52-0.002304j</v>
      </c>
      <c r="AK82" s="20" t="str">
        <f t="shared" si="21"/>
        <v>1.42104936655073+0.00215401167140321j</v>
      </c>
      <c r="AO82" s="20">
        <f t="shared" si="22"/>
        <v>1.4210509990639011</v>
      </c>
      <c r="AP82" s="20">
        <v>12</v>
      </c>
      <c r="AR82" s="20">
        <f>Compensation!$C$16</f>
        <v>1.2020512820512821</v>
      </c>
    </row>
    <row r="83" spans="1:44" s="20" customFormat="1" ht="18">
      <c r="A83" s="20">
        <f t="shared" si="0"/>
        <v>0.3</v>
      </c>
      <c r="B83" s="20">
        <f t="shared" si="1"/>
        <v>6</v>
      </c>
      <c r="C83" s="20">
        <f t="shared" si="23"/>
        <v>0.65</v>
      </c>
      <c r="D83" s="20">
        <f t="shared" si="7"/>
        <v>0.42250000000000004</v>
      </c>
      <c r="E83" s="20">
        <f t="shared" si="8"/>
        <v>2.5350000000000001</v>
      </c>
      <c r="F83" s="20">
        <f t="shared" si="9"/>
        <v>-0.5774999999999999</v>
      </c>
      <c r="G83" s="20">
        <f>1</f>
        <v>1</v>
      </c>
      <c r="H83" s="20">
        <f t="shared" si="10"/>
        <v>1.1700000000000002</v>
      </c>
      <c r="I83" s="20" t="str">
        <f t="shared" si="11"/>
        <v>1+1.17j</v>
      </c>
      <c r="K83" s="20" t="str">
        <f t="shared" si="12"/>
        <v>-0.5775-0.675675j</v>
      </c>
      <c r="M83" s="20" t="str">
        <f t="shared" si="2"/>
        <v>1.9575-0.675675j</v>
      </c>
      <c r="O83" s="20" t="str">
        <f t="shared" si="3"/>
        <v>1.15715150382061+0.399416777698081j</v>
      </c>
      <c r="P83" s="28" t="s">
        <v>32</v>
      </c>
      <c r="S83" s="20">
        <f t="shared" si="13"/>
        <v>1.2241459737715177</v>
      </c>
      <c r="U83" s="20">
        <f t="shared" si="4"/>
        <v>1.3063013698630137</v>
      </c>
      <c r="V83" s="20">
        <f t="shared" si="5"/>
        <v>1.1434146341463416</v>
      </c>
      <c r="X83" s="20">
        <f t="shared" si="24"/>
        <v>1E-3</v>
      </c>
      <c r="Y83" s="20">
        <f t="shared" si="6"/>
        <v>6</v>
      </c>
      <c r="Z83" s="20">
        <f t="shared" si="25"/>
        <v>0.65</v>
      </c>
      <c r="AA83" s="20">
        <f t="shared" si="14"/>
        <v>0.42250000000000004</v>
      </c>
      <c r="AB83" s="20">
        <f t="shared" si="15"/>
        <v>2.5350000000000001</v>
      </c>
      <c r="AC83" s="20">
        <f t="shared" si="16"/>
        <v>-0.5774999999999999</v>
      </c>
      <c r="AD83" s="20">
        <v>1</v>
      </c>
      <c r="AE83" s="20">
        <f t="shared" si="17"/>
        <v>3.9000000000000003E-3</v>
      </c>
      <c r="AF83" s="20" t="str">
        <f t="shared" si="18"/>
        <v>1+0.0039j</v>
      </c>
      <c r="AH83" s="20" t="str">
        <f t="shared" si="19"/>
        <v>-0.5775-0.00225225j</v>
      </c>
      <c r="AI83" s="20" t="str">
        <f t="shared" si="20"/>
        <v>1.9575-0.00225225j</v>
      </c>
      <c r="AK83" s="20" t="str">
        <f t="shared" si="21"/>
        <v>1.29501744271532+0.00149001432202073j</v>
      </c>
      <c r="AO83" s="20">
        <f t="shared" si="22"/>
        <v>1.2950182999014366</v>
      </c>
      <c r="AP83" s="20">
        <v>13</v>
      </c>
      <c r="AR83" s="20">
        <f>Compensation!$C$16</f>
        <v>1.2020512820512821</v>
      </c>
    </row>
    <row r="84" spans="1:44" s="20" customFormat="1" ht="18">
      <c r="A84" s="20">
        <f t="shared" si="0"/>
        <v>0.3</v>
      </c>
      <c r="B84" s="20">
        <f t="shared" si="1"/>
        <v>6</v>
      </c>
      <c r="C84" s="20">
        <f t="shared" si="23"/>
        <v>0.70000000000000007</v>
      </c>
      <c r="D84" s="20">
        <f t="shared" si="7"/>
        <v>0.4900000000000001</v>
      </c>
      <c r="E84" s="20">
        <f t="shared" si="8"/>
        <v>2.9400000000000004</v>
      </c>
      <c r="F84" s="20">
        <f t="shared" si="9"/>
        <v>-0.5099999999999999</v>
      </c>
      <c r="G84" s="20">
        <f>1</f>
        <v>1</v>
      </c>
      <c r="H84" s="20">
        <f t="shared" si="10"/>
        <v>1.26</v>
      </c>
      <c r="I84" s="20" t="str">
        <f t="shared" si="11"/>
        <v>1+1.26j</v>
      </c>
      <c r="K84" s="20" t="str">
        <f t="shared" si="12"/>
        <v>-0.51-0.6426j</v>
      </c>
      <c r="M84" s="20" t="str">
        <f t="shared" si="2"/>
        <v>2.43-0.6426j</v>
      </c>
      <c r="O84" s="20" t="str">
        <f t="shared" si="3"/>
        <v>1.13079880550722+0.299033461900798j</v>
      </c>
      <c r="P84" s="28" t="s">
        <v>34</v>
      </c>
      <c r="S84" s="20">
        <f t="shared" si="13"/>
        <v>1.169669590043672</v>
      </c>
      <c r="U84" s="20">
        <f t="shared" si="4"/>
        <v>1.3063013698630137</v>
      </c>
      <c r="V84" s="20">
        <f t="shared" si="5"/>
        <v>1.1434146341463416</v>
      </c>
      <c r="X84" s="20">
        <f t="shared" si="24"/>
        <v>1E-3</v>
      </c>
      <c r="Y84" s="20">
        <f t="shared" si="6"/>
        <v>6</v>
      </c>
      <c r="Z84" s="20">
        <f t="shared" si="25"/>
        <v>0.70000000000000007</v>
      </c>
      <c r="AA84" s="20">
        <f t="shared" si="14"/>
        <v>0.4900000000000001</v>
      </c>
      <c r="AB84" s="20">
        <f t="shared" si="15"/>
        <v>2.9400000000000004</v>
      </c>
      <c r="AC84" s="20">
        <f t="shared" si="16"/>
        <v>-0.5099999999999999</v>
      </c>
      <c r="AD84" s="20">
        <v>1</v>
      </c>
      <c r="AE84" s="20">
        <f t="shared" si="17"/>
        <v>4.2000000000000006E-3</v>
      </c>
      <c r="AF84" s="20" t="str">
        <f t="shared" si="18"/>
        <v>1+0.0042j</v>
      </c>
      <c r="AH84" s="20" t="str">
        <f t="shared" si="19"/>
        <v>-0.51-0.002142j</v>
      </c>
      <c r="AI84" s="20" t="str">
        <f t="shared" si="20"/>
        <v>2.43-0.002142j</v>
      </c>
      <c r="AK84" s="20" t="str">
        <f t="shared" si="21"/>
        <v>1.20987560312492+0.00106648293905085j</v>
      </c>
      <c r="AO84" s="20">
        <f t="shared" si="22"/>
        <v>1.2098760731673095</v>
      </c>
      <c r="AP84" s="20">
        <v>14</v>
      </c>
      <c r="AR84" s="20">
        <f>Compensation!$C$16</f>
        <v>1.2020512820512821</v>
      </c>
    </row>
    <row r="85" spans="1:44" s="20" customFormat="1">
      <c r="A85" s="20">
        <f t="shared" si="0"/>
        <v>0.3</v>
      </c>
      <c r="B85" s="20">
        <f t="shared" si="1"/>
        <v>6</v>
      </c>
      <c r="C85" s="20">
        <f t="shared" si="23"/>
        <v>0.75000000000000011</v>
      </c>
      <c r="D85" s="20">
        <f t="shared" si="7"/>
        <v>0.56250000000000022</v>
      </c>
      <c r="E85" s="20">
        <f t="shared" si="8"/>
        <v>3.3750000000000013</v>
      </c>
      <c r="F85" s="20">
        <f t="shared" si="9"/>
        <v>-0.43749999999999978</v>
      </c>
      <c r="G85" s="20">
        <f>1</f>
        <v>1</v>
      </c>
      <c r="H85" s="20">
        <f t="shared" si="10"/>
        <v>1.3500000000000003</v>
      </c>
      <c r="I85" s="20" t="str">
        <f t="shared" si="11"/>
        <v>1+1.35j</v>
      </c>
      <c r="K85" s="20" t="str">
        <f t="shared" si="12"/>
        <v>-0.4375-0.590625j</v>
      </c>
      <c r="M85" s="20" t="str">
        <f t="shared" si="2"/>
        <v>2.9375-0.590625j</v>
      </c>
      <c r="O85" s="20" t="str">
        <f t="shared" si="3"/>
        <v>1.10429327732098+0.222033435546452j</v>
      </c>
      <c r="S85" s="20">
        <f t="shared" si="13"/>
        <v>1.1263935763474822</v>
      </c>
      <c r="U85" s="20">
        <f t="shared" si="4"/>
        <v>1.3063013698630137</v>
      </c>
      <c r="V85" s="20">
        <f t="shared" si="5"/>
        <v>1.1434146341463416</v>
      </c>
      <c r="X85" s="20">
        <f t="shared" si="24"/>
        <v>1E-3</v>
      </c>
      <c r="Y85" s="20">
        <f t="shared" si="6"/>
        <v>6</v>
      </c>
      <c r="Z85" s="20">
        <f t="shared" si="25"/>
        <v>0.75000000000000011</v>
      </c>
      <c r="AA85" s="20">
        <f t="shared" si="14"/>
        <v>0.56250000000000022</v>
      </c>
      <c r="AB85" s="20">
        <f t="shared" si="15"/>
        <v>3.3750000000000013</v>
      </c>
      <c r="AC85" s="20">
        <f t="shared" si="16"/>
        <v>-0.43749999999999978</v>
      </c>
      <c r="AD85" s="20">
        <v>1</v>
      </c>
      <c r="AE85" s="20">
        <f t="shared" si="17"/>
        <v>4.5000000000000014E-3</v>
      </c>
      <c r="AF85" s="20" t="str">
        <f t="shared" si="18"/>
        <v>1+0.0045j</v>
      </c>
      <c r="AH85" s="20" t="str">
        <f t="shared" si="19"/>
        <v>-0.4375-0.00196875j</v>
      </c>
      <c r="AI85" s="20" t="str">
        <f t="shared" si="20"/>
        <v>2.9375-0.00196875j</v>
      </c>
      <c r="AK85" s="20" t="str">
        <f t="shared" si="21"/>
        <v>1.14893565412793+0.000770031342660209j</v>
      </c>
      <c r="AO85" s="20">
        <f t="shared" si="22"/>
        <v>1.1489359121703191</v>
      </c>
      <c r="AP85" s="20">
        <v>15</v>
      </c>
      <c r="AR85" s="20">
        <f>Compensation!$C$16</f>
        <v>1.2020512820512821</v>
      </c>
    </row>
    <row r="86" spans="1:44" s="20" customFormat="1">
      <c r="A86" s="20">
        <f t="shared" si="0"/>
        <v>0.3</v>
      </c>
      <c r="B86" s="20">
        <f t="shared" si="1"/>
        <v>6</v>
      </c>
      <c r="C86" s="20">
        <f t="shared" si="23"/>
        <v>0.80000000000000016</v>
      </c>
      <c r="D86" s="20">
        <f t="shared" si="7"/>
        <v>0.64000000000000024</v>
      </c>
      <c r="E86" s="20">
        <f t="shared" si="8"/>
        <v>3.8400000000000016</v>
      </c>
      <c r="F86" s="20">
        <f t="shared" si="9"/>
        <v>-0.35999999999999976</v>
      </c>
      <c r="G86" s="20">
        <f>1</f>
        <v>1</v>
      </c>
      <c r="H86" s="20">
        <f t="shared" si="10"/>
        <v>1.4400000000000002</v>
      </c>
      <c r="I86" s="20" t="str">
        <f t="shared" si="11"/>
        <v>1+1.44j</v>
      </c>
      <c r="K86" s="20" t="str">
        <f t="shared" si="12"/>
        <v>-0.36-0.5184j</v>
      </c>
      <c r="M86" s="20" t="str">
        <f t="shared" si="2"/>
        <v>3.48-0.5184j</v>
      </c>
      <c r="O86" s="20" t="str">
        <f t="shared" si="3"/>
        <v>1.07949353141419+0.160807312265838j</v>
      </c>
      <c r="S86" s="20">
        <f t="shared" si="13"/>
        <v>1.0914051841746224</v>
      </c>
      <c r="U86" s="20">
        <f t="shared" si="4"/>
        <v>1.3063013698630137</v>
      </c>
      <c r="V86" s="20">
        <f t="shared" si="5"/>
        <v>1.1434146341463416</v>
      </c>
      <c r="X86" s="20">
        <f t="shared" si="24"/>
        <v>1E-3</v>
      </c>
      <c r="Y86" s="20">
        <f t="shared" si="6"/>
        <v>6</v>
      </c>
      <c r="Z86" s="20">
        <f t="shared" si="25"/>
        <v>0.80000000000000016</v>
      </c>
      <c r="AA86" s="20">
        <f t="shared" si="14"/>
        <v>0.64000000000000024</v>
      </c>
      <c r="AB86" s="20">
        <f t="shared" si="15"/>
        <v>3.8400000000000016</v>
      </c>
      <c r="AC86" s="20">
        <f t="shared" si="16"/>
        <v>-0.35999999999999976</v>
      </c>
      <c r="AD86" s="20">
        <v>1</v>
      </c>
      <c r="AE86" s="20">
        <f t="shared" si="17"/>
        <v>4.8000000000000004E-3</v>
      </c>
      <c r="AF86" s="20" t="str">
        <f t="shared" si="18"/>
        <v>1+0.0048j</v>
      </c>
      <c r="AH86" s="20" t="str">
        <f t="shared" si="19"/>
        <v>-0.36-0.001728j</v>
      </c>
      <c r="AI86" s="20" t="str">
        <f t="shared" si="20"/>
        <v>3.48-0.001728j</v>
      </c>
      <c r="AK86" s="20" t="str">
        <f t="shared" si="21"/>
        <v>1.10344800379194+0.000547919008779447j</v>
      </c>
      <c r="AO86" s="20">
        <f t="shared" si="22"/>
        <v>1.1034481398269957</v>
      </c>
      <c r="AP86" s="20">
        <v>16</v>
      </c>
      <c r="AR86" s="20">
        <f>Compensation!$C$16</f>
        <v>1.2020512820512821</v>
      </c>
    </row>
    <row r="87" spans="1:44" s="20" customFormat="1">
      <c r="A87" s="20">
        <f t="shared" si="0"/>
        <v>0.3</v>
      </c>
      <c r="B87" s="20">
        <f t="shared" si="1"/>
        <v>6</v>
      </c>
      <c r="C87" s="20">
        <f t="shared" si="23"/>
        <v>0.8500000000000002</v>
      </c>
      <c r="D87" s="20">
        <f t="shared" si="7"/>
        <v>0.72250000000000036</v>
      </c>
      <c r="E87" s="20">
        <f t="shared" si="8"/>
        <v>4.3350000000000026</v>
      </c>
      <c r="F87" s="20">
        <f t="shared" si="9"/>
        <v>-0.27749999999999964</v>
      </c>
      <c r="G87" s="20">
        <f>1</f>
        <v>1</v>
      </c>
      <c r="H87" s="20">
        <f t="shared" si="10"/>
        <v>1.5300000000000005</v>
      </c>
      <c r="I87" s="20" t="str">
        <f t="shared" si="11"/>
        <v>1+1.53j</v>
      </c>
      <c r="K87" s="20" t="str">
        <f t="shared" si="12"/>
        <v>-0.2775-0.424574999999999j</v>
      </c>
      <c r="M87" s="20" t="str">
        <f t="shared" si="2"/>
        <v>4.0575-0.424574999999999j</v>
      </c>
      <c r="O87" s="20" t="str">
        <f t="shared" si="3"/>
        <v>1.05682028009086+0.110585205279008j</v>
      </c>
      <c r="S87" s="20">
        <f t="shared" si="13"/>
        <v>1.0625903218258315</v>
      </c>
      <c r="U87" s="20">
        <f t="shared" si="4"/>
        <v>1.3063013698630137</v>
      </c>
      <c r="V87" s="20">
        <f t="shared" si="5"/>
        <v>1.1434146341463416</v>
      </c>
      <c r="X87" s="20">
        <f t="shared" si="24"/>
        <v>1E-3</v>
      </c>
      <c r="Y87" s="20">
        <f t="shared" si="6"/>
        <v>6</v>
      </c>
      <c r="Z87" s="20">
        <f t="shared" si="25"/>
        <v>0.8500000000000002</v>
      </c>
      <c r="AA87" s="20">
        <f t="shared" si="14"/>
        <v>0.72250000000000036</v>
      </c>
      <c r="AB87" s="20">
        <f t="shared" si="15"/>
        <v>4.3350000000000026</v>
      </c>
      <c r="AC87" s="20">
        <f t="shared" si="16"/>
        <v>-0.27749999999999964</v>
      </c>
      <c r="AD87" s="20">
        <v>1</v>
      </c>
      <c r="AE87" s="20">
        <f t="shared" si="17"/>
        <v>5.1000000000000012E-3</v>
      </c>
      <c r="AF87" s="20" t="str">
        <f t="shared" si="18"/>
        <v>1+0.0051j</v>
      </c>
      <c r="AH87" s="20" t="str">
        <f t="shared" si="19"/>
        <v>-0.2775-0.00141525j</v>
      </c>
      <c r="AI87" s="20" t="str">
        <f t="shared" si="20"/>
        <v>4.0575-0.00141525j</v>
      </c>
      <c r="AK87" s="20" t="str">
        <f t="shared" si="21"/>
        <v>1.06839173693215+0.000372653457965058j</v>
      </c>
      <c r="AO87" s="20">
        <f t="shared" si="22"/>
        <v>1.0683918019226357</v>
      </c>
      <c r="AP87" s="20">
        <v>17</v>
      </c>
      <c r="AR87" s="20">
        <f>Compensation!$C$16</f>
        <v>1.2020512820512821</v>
      </c>
    </row>
    <row r="88" spans="1:44" s="20" customFormat="1">
      <c r="A88" s="20">
        <f t="shared" si="0"/>
        <v>0.3</v>
      </c>
      <c r="B88" s="20">
        <f t="shared" si="1"/>
        <v>6</v>
      </c>
      <c r="C88" s="20">
        <f t="shared" si="23"/>
        <v>0.90000000000000024</v>
      </c>
      <c r="D88" s="20">
        <f t="shared" si="7"/>
        <v>0.81000000000000039</v>
      </c>
      <c r="E88" s="20">
        <f t="shared" si="8"/>
        <v>4.8600000000000021</v>
      </c>
      <c r="F88" s="20">
        <f t="shared" si="9"/>
        <v>-0.18999999999999961</v>
      </c>
      <c r="G88" s="20">
        <f>1</f>
        <v>1</v>
      </c>
      <c r="H88" s="20">
        <f t="shared" si="10"/>
        <v>1.6200000000000003</v>
      </c>
      <c r="I88" s="20" t="str">
        <f t="shared" si="11"/>
        <v>1+1.62j</v>
      </c>
      <c r="K88" s="20" t="str">
        <f t="shared" si="12"/>
        <v>-0.19-0.307799999999999j</v>
      </c>
      <c r="M88" s="20" t="str">
        <f t="shared" si="2"/>
        <v>4.67-0.307799999999999j</v>
      </c>
      <c r="O88" s="20" t="str">
        <f t="shared" si="3"/>
        <v>1.03618390046611+0.0682949474439974j</v>
      </c>
      <c r="S88" s="20">
        <f t="shared" si="13"/>
        <v>1.0384321236515843</v>
      </c>
      <c r="U88" s="20">
        <f t="shared" si="4"/>
        <v>1.3063013698630137</v>
      </c>
      <c r="V88" s="20">
        <f t="shared" si="5"/>
        <v>1.1434146341463416</v>
      </c>
      <c r="X88" s="20">
        <f t="shared" si="24"/>
        <v>1E-3</v>
      </c>
      <c r="Y88" s="20">
        <f t="shared" si="6"/>
        <v>6</v>
      </c>
      <c r="Z88" s="20">
        <f t="shared" si="25"/>
        <v>0.90000000000000024</v>
      </c>
      <c r="AA88" s="20">
        <f t="shared" si="14"/>
        <v>0.81000000000000039</v>
      </c>
      <c r="AB88" s="20">
        <f t="shared" si="15"/>
        <v>4.8600000000000021</v>
      </c>
      <c r="AC88" s="20">
        <f t="shared" si="16"/>
        <v>-0.18999999999999961</v>
      </c>
      <c r="AD88" s="20">
        <v>1</v>
      </c>
      <c r="AE88" s="20">
        <f t="shared" si="17"/>
        <v>5.4000000000000012E-3</v>
      </c>
      <c r="AF88" s="20" t="str">
        <f t="shared" si="18"/>
        <v>1+0.0054j</v>
      </c>
      <c r="AH88" s="20" t="str">
        <f t="shared" si="19"/>
        <v>-0.19-0.001026j</v>
      </c>
      <c r="AI88" s="20" t="str">
        <f t="shared" si="20"/>
        <v>4.67-0.001026j</v>
      </c>
      <c r="AK88" s="20" t="str">
        <f t="shared" si="21"/>
        <v>1.04068517460742+0.000228638755706041j</v>
      </c>
      <c r="AO88" s="20">
        <f t="shared" si="22"/>
        <v>1.0406851997234114</v>
      </c>
      <c r="AP88" s="20">
        <v>18</v>
      </c>
      <c r="AR88" s="20">
        <f>Compensation!$C$16</f>
        <v>1.2020512820512821</v>
      </c>
    </row>
    <row r="89" spans="1:44" s="20" customFormat="1">
      <c r="A89" s="20">
        <f t="shared" si="0"/>
        <v>0.3</v>
      </c>
      <c r="B89" s="20">
        <f t="shared" si="1"/>
        <v>6</v>
      </c>
      <c r="C89" s="20">
        <f t="shared" si="23"/>
        <v>0.95000000000000029</v>
      </c>
      <c r="D89" s="20">
        <f t="shared" si="7"/>
        <v>0.90250000000000052</v>
      </c>
      <c r="E89" s="20">
        <f t="shared" si="8"/>
        <v>5.4150000000000027</v>
      </c>
      <c r="F89" s="20">
        <f t="shared" si="9"/>
        <v>-9.7499999999999476E-2</v>
      </c>
      <c r="G89" s="20">
        <f>1</f>
        <v>1</v>
      </c>
      <c r="H89" s="20">
        <f t="shared" si="10"/>
        <v>1.7100000000000006</v>
      </c>
      <c r="I89" s="20" t="str">
        <f t="shared" si="11"/>
        <v>1+1.71j</v>
      </c>
      <c r="K89" s="20" t="str">
        <f t="shared" si="12"/>
        <v>-0.0974999999999995-0.166724999999999j</v>
      </c>
      <c r="M89" s="20" t="str">
        <f t="shared" si="2"/>
        <v>5.3175-0.166724999999999j</v>
      </c>
      <c r="O89" s="20" t="str">
        <f t="shared" si="3"/>
        <v>1.01733556735267+0.031897559467207j</v>
      </c>
      <c r="S89" s="20">
        <f t="shared" si="13"/>
        <v>1.0178355028690751</v>
      </c>
      <c r="U89" s="20">
        <f t="shared" si="4"/>
        <v>1.3063013698630137</v>
      </c>
      <c r="V89" s="20">
        <f t="shared" si="5"/>
        <v>1.1434146341463416</v>
      </c>
      <c r="X89" s="20">
        <f t="shared" si="24"/>
        <v>1E-3</v>
      </c>
      <c r="Y89" s="20">
        <f t="shared" si="6"/>
        <v>6</v>
      </c>
      <c r="Z89" s="20">
        <f t="shared" si="25"/>
        <v>0.95000000000000029</v>
      </c>
      <c r="AA89" s="20">
        <f t="shared" si="14"/>
        <v>0.90250000000000052</v>
      </c>
      <c r="AB89" s="20">
        <f t="shared" si="15"/>
        <v>5.4150000000000027</v>
      </c>
      <c r="AC89" s="20">
        <f t="shared" si="16"/>
        <v>-9.7499999999999476E-2</v>
      </c>
      <c r="AD89" s="20">
        <v>1</v>
      </c>
      <c r="AE89" s="20">
        <f t="shared" si="17"/>
        <v>5.7000000000000019E-3</v>
      </c>
      <c r="AF89" s="20" t="str">
        <f t="shared" si="18"/>
        <v>1+0.0057j</v>
      </c>
      <c r="AH89" s="20" t="str">
        <f t="shared" si="19"/>
        <v>-0.0974999999999995-0.000555749999999997j</v>
      </c>
      <c r="AI89" s="20" t="str">
        <f t="shared" si="20"/>
        <v>5.3175-0.000555749999999997j</v>
      </c>
      <c r="AK89" s="20" t="str">
        <f t="shared" si="21"/>
        <v>1.01833567293873+0.000106429722658335j</v>
      </c>
      <c r="AO89" s="20">
        <f t="shared" si="22"/>
        <v>1.0183356785003961</v>
      </c>
      <c r="AP89" s="20">
        <v>19</v>
      </c>
      <c r="AR89" s="20">
        <f>Compensation!$C$16</f>
        <v>1.2020512820512821</v>
      </c>
    </row>
    <row r="90" spans="1:44" s="20" customFormat="1">
      <c r="A90" s="20">
        <f t="shared" si="0"/>
        <v>0.3</v>
      </c>
      <c r="B90" s="20">
        <f t="shared" si="1"/>
        <v>6</v>
      </c>
      <c r="C90" s="20">
        <f t="shared" si="23"/>
        <v>1.0000000000000002</v>
      </c>
      <c r="D90" s="20">
        <f t="shared" si="7"/>
        <v>1.0000000000000004</v>
      </c>
      <c r="E90" s="20">
        <f t="shared" si="8"/>
        <v>6.0000000000000027</v>
      </c>
      <c r="F90" s="20">
        <f t="shared" si="9"/>
        <v>0</v>
      </c>
      <c r="G90" s="20">
        <f>1</f>
        <v>1</v>
      </c>
      <c r="H90" s="20">
        <f t="shared" si="10"/>
        <v>1.8000000000000005</v>
      </c>
      <c r="I90" s="20" t="str">
        <f t="shared" si="11"/>
        <v>1+1.8j</v>
      </c>
      <c r="K90" s="20" t="str">
        <f t="shared" si="12"/>
        <v>0</v>
      </c>
      <c r="M90" s="20" t="str">
        <f t="shared" si="2"/>
        <v>6</v>
      </c>
      <c r="O90" s="20" t="str">
        <f t="shared" si="3"/>
        <v>1</v>
      </c>
      <c r="S90" s="20">
        <f t="shared" si="13"/>
        <v>1</v>
      </c>
      <c r="U90" s="20">
        <f t="shared" si="4"/>
        <v>1.3063013698630137</v>
      </c>
      <c r="V90" s="20">
        <f t="shared" si="5"/>
        <v>1.1434146341463416</v>
      </c>
      <c r="X90" s="20">
        <f t="shared" si="24"/>
        <v>1E-3</v>
      </c>
      <c r="Y90" s="20">
        <f t="shared" si="6"/>
        <v>6</v>
      </c>
      <c r="Z90" s="20">
        <f t="shared" si="25"/>
        <v>1.0000000000000002</v>
      </c>
      <c r="AA90" s="20">
        <f t="shared" si="14"/>
        <v>1.0000000000000004</v>
      </c>
      <c r="AB90" s="20">
        <f t="shared" si="15"/>
        <v>6.0000000000000027</v>
      </c>
      <c r="AC90" s="20">
        <f t="shared" si="16"/>
        <v>0</v>
      </c>
      <c r="AD90" s="20">
        <v>1</v>
      </c>
      <c r="AE90" s="20">
        <f t="shared" si="17"/>
        <v>6.0000000000000019E-3</v>
      </c>
      <c r="AF90" s="20" t="str">
        <f t="shared" si="18"/>
        <v>1+0.006j</v>
      </c>
      <c r="AH90" s="20" t="str">
        <f t="shared" si="19"/>
        <v>0</v>
      </c>
      <c r="AI90" s="20" t="str">
        <f t="shared" si="20"/>
        <v>6</v>
      </c>
      <c r="AK90" s="20" t="str">
        <f t="shared" si="21"/>
        <v>1</v>
      </c>
      <c r="AO90" s="20">
        <f t="shared" si="22"/>
        <v>1</v>
      </c>
      <c r="AP90" s="20">
        <v>20</v>
      </c>
      <c r="AR90" s="20">
        <f>Compensation!$C$16</f>
        <v>1.2020512820512821</v>
      </c>
    </row>
    <row r="91" spans="1:44" s="20" customFormat="1">
      <c r="A91" s="20">
        <f t="shared" si="0"/>
        <v>0.3</v>
      </c>
      <c r="B91" s="20">
        <f t="shared" si="1"/>
        <v>6</v>
      </c>
      <c r="C91" s="20">
        <f t="shared" si="23"/>
        <v>1.0500000000000003</v>
      </c>
      <c r="D91" s="20">
        <f t="shared" si="7"/>
        <v>1.1025000000000005</v>
      </c>
      <c r="E91" s="20">
        <f t="shared" si="8"/>
        <v>6.6150000000000029</v>
      </c>
      <c r="F91" s="20">
        <f t="shared" si="9"/>
        <v>0.10250000000000048</v>
      </c>
      <c r="G91" s="20">
        <f>1</f>
        <v>1</v>
      </c>
      <c r="H91" s="20">
        <f t="shared" si="10"/>
        <v>1.8900000000000003</v>
      </c>
      <c r="I91" s="20" t="str">
        <f t="shared" si="11"/>
        <v>1+1.89j</v>
      </c>
      <c r="K91" s="20" t="str">
        <f t="shared" si="12"/>
        <v>0.1025+0.193725000000001j</v>
      </c>
      <c r="M91" s="20" t="str">
        <f t="shared" si="2"/>
        <v>6.7175+0.193725000000001j</v>
      </c>
      <c r="O91" s="20" t="str">
        <f t="shared" si="3"/>
        <v>0.983923038621302-0.0283752126024433j</v>
      </c>
      <c r="S91" s="20">
        <f t="shared" si="13"/>
        <v>0.98433210788839465</v>
      </c>
      <c r="U91" s="20">
        <f t="shared" si="4"/>
        <v>1.3063013698630137</v>
      </c>
      <c r="V91" s="20">
        <f t="shared" si="5"/>
        <v>1.1434146341463416</v>
      </c>
      <c r="X91" s="20">
        <f t="shared" si="24"/>
        <v>1E-3</v>
      </c>
      <c r="Y91" s="20">
        <f t="shared" si="6"/>
        <v>6</v>
      </c>
      <c r="Z91" s="20">
        <f t="shared" si="25"/>
        <v>1.0500000000000003</v>
      </c>
      <c r="AA91" s="20">
        <f t="shared" si="14"/>
        <v>1.1025000000000005</v>
      </c>
      <c r="AB91" s="20">
        <f t="shared" si="15"/>
        <v>6.6150000000000029</v>
      </c>
      <c r="AC91" s="20">
        <f t="shared" si="16"/>
        <v>0.10250000000000048</v>
      </c>
      <c r="AD91" s="20">
        <v>1</v>
      </c>
      <c r="AE91" s="20">
        <f t="shared" si="17"/>
        <v>6.3000000000000018E-3</v>
      </c>
      <c r="AF91" s="20" t="str">
        <f t="shared" si="18"/>
        <v>1+0.0063j</v>
      </c>
      <c r="AH91" s="20" t="str">
        <f t="shared" si="19"/>
        <v>0.1025+0.000645750000000003j</v>
      </c>
      <c r="AI91" s="20" t="str">
        <f t="shared" si="20"/>
        <v>6.7175+0.000645750000000003j</v>
      </c>
      <c r="AK91" s="20" t="str">
        <f t="shared" si="21"/>
        <v>0.984741338127512-0.0000946627047407285j</v>
      </c>
      <c r="AO91" s="20">
        <f t="shared" si="22"/>
        <v>0.98474134267745184</v>
      </c>
      <c r="AP91" s="20">
        <v>21</v>
      </c>
      <c r="AR91" s="20">
        <f>Compensation!$C$16</f>
        <v>1.2020512820512821</v>
      </c>
    </row>
    <row r="92" spans="1:44" s="20" customFormat="1">
      <c r="A92" s="20">
        <f t="shared" si="0"/>
        <v>0.3</v>
      </c>
      <c r="B92" s="20">
        <f t="shared" si="1"/>
        <v>6</v>
      </c>
      <c r="C92" s="20">
        <f t="shared" si="23"/>
        <v>1.1000000000000003</v>
      </c>
      <c r="D92" s="20">
        <f t="shared" si="7"/>
        <v>1.2100000000000006</v>
      </c>
      <c r="E92" s="20">
        <f t="shared" si="8"/>
        <v>7.2600000000000033</v>
      </c>
      <c r="F92" s="20">
        <f t="shared" si="9"/>
        <v>0.21000000000000063</v>
      </c>
      <c r="G92" s="20">
        <f>1</f>
        <v>1</v>
      </c>
      <c r="H92" s="20">
        <f t="shared" si="10"/>
        <v>1.9800000000000004</v>
      </c>
      <c r="I92" s="20" t="str">
        <f t="shared" si="11"/>
        <v>1+1.98j</v>
      </c>
      <c r="K92" s="20" t="str">
        <f t="shared" si="12"/>
        <v>0.210000000000001+0.415800000000001j</v>
      </c>
      <c r="M92" s="20" t="str">
        <f t="shared" si="2"/>
        <v>7.47+0.415800000000001j</v>
      </c>
      <c r="O92" s="20" t="str">
        <f t="shared" si="3"/>
        <v>0.968885622159923-0.0539307418599862j</v>
      </c>
      <c r="S92" s="20">
        <f t="shared" si="13"/>
        <v>0.97038542535725969</v>
      </c>
      <c r="U92" s="20">
        <f t="shared" si="4"/>
        <v>1.3063013698630137</v>
      </c>
      <c r="V92" s="20">
        <f t="shared" si="5"/>
        <v>1.1434146341463416</v>
      </c>
      <c r="X92" s="20">
        <f t="shared" si="24"/>
        <v>1E-3</v>
      </c>
      <c r="Y92" s="20">
        <f t="shared" si="6"/>
        <v>6</v>
      </c>
      <c r="Z92" s="20">
        <f t="shared" si="25"/>
        <v>1.1000000000000003</v>
      </c>
      <c r="AA92" s="20">
        <f t="shared" si="14"/>
        <v>1.2100000000000006</v>
      </c>
      <c r="AB92" s="20">
        <f t="shared" si="15"/>
        <v>7.2600000000000033</v>
      </c>
      <c r="AC92" s="20">
        <f t="shared" si="16"/>
        <v>0.21000000000000063</v>
      </c>
      <c r="AD92" s="20">
        <v>1</v>
      </c>
      <c r="AE92" s="20">
        <f t="shared" si="17"/>
        <v>6.6000000000000017E-3</v>
      </c>
      <c r="AF92" s="20" t="str">
        <f t="shared" si="18"/>
        <v>1+0.0066j</v>
      </c>
      <c r="AH92" s="20" t="str">
        <f t="shared" si="19"/>
        <v>0.210000000000001+0.001386j</v>
      </c>
      <c r="AI92" s="20" t="str">
        <f t="shared" si="20"/>
        <v>7.47+0.001386j</v>
      </c>
      <c r="AK92" s="20" t="str">
        <f t="shared" si="21"/>
        <v>0.971887516742705-0.000180326117564309j</v>
      </c>
      <c r="AO92" s="20">
        <f t="shared" si="22"/>
        <v>0.97188753347175427</v>
      </c>
      <c r="AP92" s="20">
        <v>22</v>
      </c>
      <c r="AR92" s="20">
        <f>Compensation!$C$16</f>
        <v>1.2020512820512821</v>
      </c>
    </row>
    <row r="93" spans="1:44" s="20" customFormat="1">
      <c r="A93" s="20">
        <f t="shared" si="0"/>
        <v>0.3</v>
      </c>
      <c r="B93" s="20">
        <f t="shared" si="1"/>
        <v>6</v>
      </c>
      <c r="C93" s="20">
        <f t="shared" si="23"/>
        <v>1.1500000000000004</v>
      </c>
      <c r="D93" s="20">
        <f t="shared" si="7"/>
        <v>1.3225000000000009</v>
      </c>
      <c r="E93" s="20">
        <f t="shared" si="8"/>
        <v>7.9350000000000058</v>
      </c>
      <c r="F93" s="20">
        <f t="shared" si="9"/>
        <v>0.3225000000000009</v>
      </c>
      <c r="G93" s="20">
        <f>1</f>
        <v>1</v>
      </c>
      <c r="H93" s="20">
        <f t="shared" si="10"/>
        <v>2.0700000000000007</v>
      </c>
      <c r="I93" s="20" t="str">
        <f t="shared" si="11"/>
        <v>1+2.07j</v>
      </c>
      <c r="K93" s="20" t="str">
        <f t="shared" si="12"/>
        <v>0.322500000000001+0.667575000000002j</v>
      </c>
      <c r="M93" s="20" t="str">
        <f t="shared" si="2"/>
        <v>8.25750000000001+0.667575000000002j</v>
      </c>
      <c r="O93" s="20" t="str">
        <f t="shared" si="3"/>
        <v>0.954704775858503-0.0771828084461085j</v>
      </c>
      <c r="S93" s="20">
        <f t="shared" si="13"/>
        <v>0.95781960460551407</v>
      </c>
      <c r="U93" s="20">
        <f t="shared" si="4"/>
        <v>1.3063013698630137</v>
      </c>
      <c r="V93" s="20">
        <f t="shared" si="5"/>
        <v>1.1434146341463416</v>
      </c>
      <c r="X93" s="20">
        <f t="shared" si="24"/>
        <v>1E-3</v>
      </c>
      <c r="Y93" s="20">
        <f t="shared" si="6"/>
        <v>6</v>
      </c>
      <c r="Z93" s="20">
        <f t="shared" si="25"/>
        <v>1.1500000000000004</v>
      </c>
      <c r="AA93" s="20">
        <f t="shared" si="14"/>
        <v>1.3225000000000009</v>
      </c>
      <c r="AB93" s="20">
        <f t="shared" si="15"/>
        <v>7.9350000000000058</v>
      </c>
      <c r="AC93" s="20">
        <f t="shared" si="16"/>
        <v>0.3225000000000009</v>
      </c>
      <c r="AD93" s="20">
        <v>1</v>
      </c>
      <c r="AE93" s="20">
        <f t="shared" si="17"/>
        <v>6.9000000000000025E-3</v>
      </c>
      <c r="AF93" s="20" t="str">
        <f t="shared" si="18"/>
        <v>1+0.0069j</v>
      </c>
      <c r="AH93" s="20" t="str">
        <f t="shared" si="19"/>
        <v>0.322500000000001+0.00222525000000001j</v>
      </c>
      <c r="AI93" s="20" t="str">
        <f t="shared" si="20"/>
        <v>8.25750000000001+0.00222525000000001j</v>
      </c>
      <c r="AK93" s="20" t="str">
        <f t="shared" si="21"/>
        <v>0.960944526037512-0.000258957530313652j</v>
      </c>
      <c r="AO93" s="20">
        <f t="shared" si="22"/>
        <v>0.96094456092974545</v>
      </c>
      <c r="AP93" s="20">
        <v>23</v>
      </c>
      <c r="AR93" s="20">
        <f>Compensation!$C$16</f>
        <v>1.2020512820512821</v>
      </c>
    </row>
    <row r="94" spans="1:44" s="20" customFormat="1">
      <c r="A94" s="20">
        <f t="shared" si="0"/>
        <v>0.3</v>
      </c>
      <c r="B94" s="20">
        <f t="shared" si="1"/>
        <v>6</v>
      </c>
      <c r="C94" s="20">
        <f t="shared" si="23"/>
        <v>1.2000000000000004</v>
      </c>
      <c r="D94" s="20">
        <f t="shared" si="7"/>
        <v>1.4400000000000011</v>
      </c>
      <c r="E94" s="20">
        <f t="shared" si="8"/>
        <v>8.6400000000000059</v>
      </c>
      <c r="F94" s="20">
        <f t="shared" si="9"/>
        <v>0.44000000000000106</v>
      </c>
      <c r="G94" s="20">
        <f>1</f>
        <v>1</v>
      </c>
      <c r="H94" s="20">
        <f t="shared" si="10"/>
        <v>2.1600000000000006</v>
      </c>
      <c r="I94" s="20" t="str">
        <f t="shared" si="11"/>
        <v>1+2.16j</v>
      </c>
      <c r="K94" s="20" t="str">
        <f t="shared" si="12"/>
        <v>0.440000000000001+0.950400000000002j</v>
      </c>
      <c r="M94" s="20" t="str">
        <f t="shared" si="2"/>
        <v>9.08000000000001+0.950400000000002j</v>
      </c>
      <c r="O94" s="20" t="str">
        <f t="shared" si="3"/>
        <v>0.941229992412724-0.0985181701309531j</v>
      </c>
      <c r="S94" s="20">
        <f t="shared" si="13"/>
        <v>0.94637187641180864</v>
      </c>
      <c r="U94" s="20">
        <f t="shared" si="4"/>
        <v>1.3063013698630137</v>
      </c>
      <c r="V94" s="20">
        <f t="shared" si="5"/>
        <v>1.1434146341463416</v>
      </c>
      <c r="X94" s="20">
        <f t="shared" si="24"/>
        <v>1E-3</v>
      </c>
      <c r="Y94" s="20">
        <f t="shared" si="6"/>
        <v>6</v>
      </c>
      <c r="Z94" s="20">
        <f t="shared" si="25"/>
        <v>1.2000000000000004</v>
      </c>
      <c r="AA94" s="20">
        <f t="shared" si="14"/>
        <v>1.4400000000000011</v>
      </c>
      <c r="AB94" s="20">
        <f t="shared" si="15"/>
        <v>8.6400000000000059</v>
      </c>
      <c r="AC94" s="20">
        <f t="shared" si="16"/>
        <v>0.44000000000000106</v>
      </c>
      <c r="AD94" s="20">
        <v>1</v>
      </c>
      <c r="AE94" s="20">
        <f t="shared" si="17"/>
        <v>7.2000000000000033E-3</v>
      </c>
      <c r="AF94" s="20" t="str">
        <f t="shared" si="18"/>
        <v>1+0.0072j</v>
      </c>
      <c r="AH94" s="20" t="str">
        <f t="shared" si="19"/>
        <v>0.440000000000001+0.00316800000000001j</v>
      </c>
      <c r="AI94" s="20" t="str">
        <f t="shared" si="20"/>
        <v>9.08000000000001+0.00316800000000001j</v>
      </c>
      <c r="AK94" s="20" t="str">
        <f t="shared" si="21"/>
        <v>0.951541734388815-0.000331991653584116j</v>
      </c>
      <c r="AO94" s="20">
        <f t="shared" si="22"/>
        <v>0.95154179230453773</v>
      </c>
      <c r="AP94" s="20">
        <v>24</v>
      </c>
      <c r="AR94" s="20">
        <f>Compensation!$C$16</f>
        <v>1.2020512820512821</v>
      </c>
    </row>
    <row r="95" spans="1:44" s="20" customFormat="1">
      <c r="A95" s="20">
        <f t="shared" si="0"/>
        <v>0.3</v>
      </c>
      <c r="B95" s="20">
        <f t="shared" si="1"/>
        <v>6</v>
      </c>
      <c r="C95" s="20">
        <f t="shared" si="23"/>
        <v>1.2500000000000004</v>
      </c>
      <c r="D95" s="20">
        <f t="shared" si="7"/>
        <v>1.5625000000000011</v>
      </c>
      <c r="E95" s="20">
        <f t="shared" si="8"/>
        <v>9.3750000000000071</v>
      </c>
      <c r="F95" s="20">
        <f t="shared" si="9"/>
        <v>0.56250000000000111</v>
      </c>
      <c r="G95" s="20">
        <f>1</f>
        <v>1</v>
      </c>
      <c r="H95" s="20">
        <f t="shared" si="10"/>
        <v>2.2500000000000009</v>
      </c>
      <c r="I95" s="20" t="str">
        <f t="shared" si="11"/>
        <v>1+2.25j</v>
      </c>
      <c r="K95" s="20" t="str">
        <f t="shared" si="12"/>
        <v>0.562500000000001+1.265625j</v>
      </c>
      <c r="M95" s="20" t="str">
        <f t="shared" si="2"/>
        <v>9.93750000000001+1.265625j</v>
      </c>
      <c r="O95" s="20" t="str">
        <f t="shared" si="3"/>
        <v>0.928338405622578-0.118231778074573j</v>
      </c>
      <c r="S95" s="20">
        <f t="shared" si="13"/>
        <v>0.93583703105858396</v>
      </c>
      <c r="U95" s="20">
        <f t="shared" si="4"/>
        <v>1.3063013698630137</v>
      </c>
      <c r="V95" s="20">
        <f t="shared" si="5"/>
        <v>1.1434146341463416</v>
      </c>
      <c r="X95" s="20">
        <f t="shared" si="24"/>
        <v>1E-3</v>
      </c>
      <c r="Y95" s="20">
        <f t="shared" si="6"/>
        <v>6</v>
      </c>
      <c r="Z95" s="20">
        <f t="shared" si="25"/>
        <v>1.2500000000000004</v>
      </c>
      <c r="AA95" s="20">
        <f t="shared" si="14"/>
        <v>1.5625000000000011</v>
      </c>
      <c r="AB95" s="20">
        <f t="shared" si="15"/>
        <v>9.3750000000000071</v>
      </c>
      <c r="AC95" s="20">
        <f t="shared" si="16"/>
        <v>0.56250000000000111</v>
      </c>
      <c r="AD95" s="20">
        <v>1</v>
      </c>
      <c r="AE95" s="20">
        <f t="shared" si="17"/>
        <v>7.5000000000000032E-3</v>
      </c>
      <c r="AF95" s="20" t="str">
        <f t="shared" si="18"/>
        <v>1+0.0075j</v>
      </c>
      <c r="AH95" s="20" t="str">
        <f t="shared" si="19"/>
        <v>0.562500000000001+0.00421875000000001j</v>
      </c>
      <c r="AI95" s="20" t="str">
        <f t="shared" si="20"/>
        <v>9.93750000000001+0.00421875000000001j</v>
      </c>
      <c r="AK95" s="20" t="str">
        <f t="shared" si="21"/>
        <v>0.94339605639222-0.000400498325826886j</v>
      </c>
      <c r="AO95" s="20">
        <f t="shared" si="22"/>
        <v>0.94339614140365335</v>
      </c>
      <c r="AP95" s="20">
        <v>25</v>
      </c>
      <c r="AR95" s="20">
        <f>Compensation!$C$16</f>
        <v>1.2020512820512821</v>
      </c>
    </row>
    <row r="96" spans="1:44" s="20" customFormat="1">
      <c r="A96" s="20">
        <f t="shared" si="0"/>
        <v>0.3</v>
      </c>
      <c r="B96" s="20">
        <f t="shared" si="1"/>
        <v>6</v>
      </c>
      <c r="C96" s="20">
        <f t="shared" si="23"/>
        <v>1.3000000000000005</v>
      </c>
      <c r="D96" s="20">
        <f t="shared" si="7"/>
        <v>1.6900000000000013</v>
      </c>
      <c r="E96" s="20">
        <f t="shared" si="8"/>
        <v>10.140000000000008</v>
      </c>
      <c r="F96" s="20">
        <f t="shared" si="9"/>
        <v>0.69000000000000128</v>
      </c>
      <c r="G96" s="20">
        <f>1</f>
        <v>1</v>
      </c>
      <c r="H96" s="20">
        <f t="shared" si="10"/>
        <v>2.3400000000000007</v>
      </c>
      <c r="I96" s="20" t="str">
        <f t="shared" si="11"/>
        <v>1+2.34j</v>
      </c>
      <c r="K96" s="20" t="str">
        <f t="shared" si="12"/>
        <v>0.690000000000001+1.6146j</v>
      </c>
      <c r="M96" s="20" t="str">
        <f t="shared" si="2"/>
        <v>10.83+1.6146j</v>
      </c>
      <c r="O96" s="20" t="str">
        <f t="shared" si="3"/>
        <v>0.915930079517036-0.136552235123565j</v>
      </c>
      <c r="S96" s="20">
        <f t="shared" si="13"/>
        <v>0.92605314290343255</v>
      </c>
      <c r="U96" s="20">
        <f t="shared" si="4"/>
        <v>1.3063013698630137</v>
      </c>
      <c r="V96" s="20">
        <f t="shared" si="5"/>
        <v>1.1434146341463416</v>
      </c>
      <c r="X96" s="20">
        <f t="shared" si="24"/>
        <v>1E-3</v>
      </c>
      <c r="Y96" s="20">
        <f t="shared" si="6"/>
        <v>6</v>
      </c>
      <c r="Z96" s="20">
        <f t="shared" si="25"/>
        <v>1.3000000000000005</v>
      </c>
      <c r="AA96" s="20">
        <f t="shared" si="14"/>
        <v>1.6900000000000013</v>
      </c>
      <c r="AB96" s="20">
        <f t="shared" si="15"/>
        <v>10.140000000000008</v>
      </c>
      <c r="AC96" s="20">
        <f t="shared" si="16"/>
        <v>0.69000000000000128</v>
      </c>
      <c r="AD96" s="20">
        <v>1</v>
      </c>
      <c r="AE96" s="20">
        <f t="shared" si="17"/>
        <v>7.8000000000000022E-3</v>
      </c>
      <c r="AF96" s="20" t="str">
        <f t="shared" si="18"/>
        <v>1+0.0078j</v>
      </c>
      <c r="AH96" s="20" t="str">
        <f t="shared" si="19"/>
        <v>0.690000000000001+0.00538200000000001j</v>
      </c>
      <c r="AI96" s="20" t="str">
        <f t="shared" si="20"/>
        <v>10.83+0.00538200000000001j</v>
      </c>
      <c r="AK96" s="20" t="str">
        <f t="shared" si="21"/>
        <v>0.936287857414957-0.000465290974017295j</v>
      </c>
      <c r="AO96" s="20">
        <f t="shared" si="22"/>
        <v>0.9362879730288014</v>
      </c>
      <c r="AP96" s="20">
        <v>26</v>
      </c>
      <c r="AR96" s="20">
        <f>Compensation!$C$16</f>
        <v>1.2020512820512821</v>
      </c>
    </row>
    <row r="97" spans="1:44" s="20" customFormat="1">
      <c r="A97" s="20">
        <f t="shared" si="0"/>
        <v>0.3</v>
      </c>
      <c r="B97" s="20">
        <f t="shared" si="1"/>
        <v>6</v>
      </c>
      <c r="C97" s="20">
        <f t="shared" si="23"/>
        <v>1.3500000000000005</v>
      </c>
      <c r="D97" s="20">
        <f t="shared" si="7"/>
        <v>1.8225000000000013</v>
      </c>
      <c r="E97" s="20">
        <f t="shared" si="8"/>
        <v>10.935000000000008</v>
      </c>
      <c r="F97" s="20">
        <f t="shared" si="9"/>
        <v>0.82250000000000134</v>
      </c>
      <c r="G97" s="20">
        <f>1</f>
        <v>1</v>
      </c>
      <c r="H97" s="20">
        <f t="shared" si="10"/>
        <v>2.430000000000001</v>
      </c>
      <c r="I97" s="20" t="str">
        <f t="shared" si="11"/>
        <v>1+2.43j</v>
      </c>
      <c r="K97" s="20" t="str">
        <f t="shared" si="12"/>
        <v>0.822500000000001+1.998675j</v>
      </c>
      <c r="M97" s="20" t="str">
        <f t="shared" si="2"/>
        <v>11.7575+1.998675j</v>
      </c>
      <c r="O97" s="20" t="str">
        <f t="shared" si="3"/>
        <v>0.903923866483807-0.153659369240444j</v>
      </c>
      <c r="S97" s="20">
        <f t="shared" si="13"/>
        <v>0.91689124663419397</v>
      </c>
      <c r="U97" s="20">
        <f t="shared" si="4"/>
        <v>1.3063013698630137</v>
      </c>
      <c r="V97" s="20">
        <f t="shared" si="5"/>
        <v>1.1434146341463416</v>
      </c>
      <c r="X97" s="20">
        <f t="shared" si="24"/>
        <v>1E-3</v>
      </c>
      <c r="Y97" s="20">
        <f t="shared" si="6"/>
        <v>6</v>
      </c>
      <c r="Z97" s="20">
        <f t="shared" si="25"/>
        <v>1.3500000000000005</v>
      </c>
      <c r="AA97" s="20">
        <f t="shared" si="14"/>
        <v>1.8225000000000013</v>
      </c>
      <c r="AB97" s="20">
        <f t="shared" si="15"/>
        <v>10.935000000000008</v>
      </c>
      <c r="AC97" s="20">
        <f t="shared" si="16"/>
        <v>0.82250000000000134</v>
      </c>
      <c r="AD97" s="20">
        <v>1</v>
      </c>
      <c r="AE97" s="20">
        <f t="shared" si="17"/>
        <v>8.100000000000003E-3</v>
      </c>
      <c r="AF97" s="20" t="str">
        <f t="shared" si="18"/>
        <v>1+0.0081j</v>
      </c>
      <c r="AH97" s="20" t="str">
        <f t="shared" si="19"/>
        <v>0.822500000000001+0.00666225000000001j</v>
      </c>
      <c r="AI97" s="20" t="str">
        <f t="shared" si="20"/>
        <v>11.7575+0.00666225000000001j</v>
      </c>
      <c r="AK97" s="20" t="str">
        <f t="shared" si="21"/>
        <v>0.930044353731871-0.000526998766374669j</v>
      </c>
      <c r="AO97" s="20">
        <f t="shared" si="22"/>
        <v>0.93004450304070585</v>
      </c>
      <c r="AP97" s="20">
        <v>27</v>
      </c>
      <c r="AR97" s="20">
        <f>Compensation!$C$16</f>
        <v>1.2020512820512821</v>
      </c>
    </row>
    <row r="98" spans="1:44" s="20" customFormat="1">
      <c r="A98" s="20">
        <f t="shared" si="0"/>
        <v>0.3</v>
      </c>
      <c r="B98" s="20">
        <f t="shared" si="1"/>
        <v>6</v>
      </c>
      <c r="C98" s="20">
        <f t="shared" si="23"/>
        <v>1.4000000000000006</v>
      </c>
      <c r="D98" s="20">
        <f t="shared" si="7"/>
        <v>1.9600000000000015</v>
      </c>
      <c r="E98" s="20">
        <f t="shared" si="8"/>
        <v>11.760000000000009</v>
      </c>
      <c r="F98" s="20">
        <f t="shared" si="9"/>
        <v>0.96000000000000152</v>
      </c>
      <c r="G98" s="20">
        <f>1</f>
        <v>1</v>
      </c>
      <c r="H98" s="20">
        <f t="shared" si="10"/>
        <v>2.5200000000000009</v>
      </c>
      <c r="I98" s="20" t="str">
        <f t="shared" si="11"/>
        <v>1+2.52j</v>
      </c>
      <c r="K98" s="20" t="str">
        <f t="shared" si="12"/>
        <v>0.960000000000002+2.4192j</v>
      </c>
      <c r="M98" s="20" t="str">
        <f t="shared" si="2"/>
        <v>12.72+2.4192j</v>
      </c>
      <c r="O98" s="20" t="str">
        <f t="shared" si="3"/>
        <v>0.892253930315003-0.169696596558023j</v>
      </c>
      <c r="S98" s="20">
        <f t="shared" si="13"/>
        <v>0.90824776963444642</v>
      </c>
      <c r="U98" s="20">
        <f t="shared" si="4"/>
        <v>1.3063013698630137</v>
      </c>
      <c r="V98" s="20">
        <f t="shared" si="5"/>
        <v>1.1434146341463416</v>
      </c>
      <c r="X98" s="20">
        <f t="shared" si="24"/>
        <v>1E-3</v>
      </c>
      <c r="Y98" s="20">
        <f t="shared" si="6"/>
        <v>6</v>
      </c>
      <c r="Z98" s="20">
        <f t="shared" si="25"/>
        <v>1.4000000000000006</v>
      </c>
      <c r="AA98" s="20">
        <f t="shared" si="14"/>
        <v>1.9600000000000015</v>
      </c>
      <c r="AB98" s="20">
        <f t="shared" si="15"/>
        <v>11.760000000000009</v>
      </c>
      <c r="AC98" s="20">
        <f t="shared" si="16"/>
        <v>0.96000000000000152</v>
      </c>
      <c r="AD98" s="20">
        <v>1</v>
      </c>
      <c r="AE98" s="20">
        <f t="shared" si="17"/>
        <v>8.4000000000000047E-3</v>
      </c>
      <c r="AF98" s="20" t="str">
        <f t="shared" si="18"/>
        <v>1+0.0084j</v>
      </c>
      <c r="AH98" s="20" t="str">
        <f t="shared" si="19"/>
        <v>0.960000000000002+0.00806400000000001j</v>
      </c>
      <c r="AI98" s="20" t="str">
        <f t="shared" si="20"/>
        <v>12.72+0.00806400000000001j</v>
      </c>
      <c r="AK98" s="20" t="str">
        <f t="shared" si="21"/>
        <v>0.924527930311481-0.000586115819971053j</v>
      </c>
      <c r="AO98" s="20">
        <f t="shared" si="22"/>
        <v>0.92452811609911845</v>
      </c>
      <c r="AP98" s="20">
        <v>28</v>
      </c>
      <c r="AR98" s="20">
        <f>Compensation!$C$16</f>
        <v>1.2020512820512821</v>
      </c>
    </row>
    <row r="99" spans="1:44" s="20" customFormat="1">
      <c r="A99" s="20">
        <f t="shared" si="0"/>
        <v>0.3</v>
      </c>
      <c r="B99" s="20">
        <f t="shared" si="1"/>
        <v>6</v>
      </c>
      <c r="C99" s="20">
        <f t="shared" si="23"/>
        <v>1.4500000000000006</v>
      </c>
      <c r="D99" s="20">
        <f t="shared" si="7"/>
        <v>2.1025000000000018</v>
      </c>
      <c r="E99" s="20">
        <f t="shared" si="8"/>
        <v>12.615000000000011</v>
      </c>
      <c r="F99" s="20">
        <f t="shared" si="9"/>
        <v>1.1025000000000018</v>
      </c>
      <c r="G99" s="20">
        <f>1</f>
        <v>1</v>
      </c>
      <c r="H99" s="20">
        <f t="shared" si="10"/>
        <v>2.6100000000000008</v>
      </c>
      <c r="I99" s="20" t="str">
        <f t="shared" si="11"/>
        <v>1+2.61j</v>
      </c>
      <c r="K99" s="20" t="str">
        <f t="shared" si="12"/>
        <v>1.1025+2.877525j</v>
      </c>
      <c r="M99" s="20" t="str">
        <f t="shared" si="2"/>
        <v>13.7175+2.877525j</v>
      </c>
      <c r="O99" s="20" t="str">
        <f t="shared" si="3"/>
        <v>0.880866891968785-0.184779770607799j</v>
      </c>
      <c r="S99" s="20">
        <f t="shared" si="13"/>
        <v>0.90003891304355166</v>
      </c>
      <c r="U99" s="20">
        <f t="shared" si="4"/>
        <v>1.3063013698630137</v>
      </c>
      <c r="V99" s="20">
        <f t="shared" si="5"/>
        <v>1.1434146341463416</v>
      </c>
      <c r="X99" s="20">
        <f t="shared" si="24"/>
        <v>1E-3</v>
      </c>
      <c r="Y99" s="20">
        <f t="shared" si="6"/>
        <v>6</v>
      </c>
      <c r="Z99" s="20">
        <f t="shared" si="25"/>
        <v>1.4500000000000006</v>
      </c>
      <c r="AA99" s="20">
        <f t="shared" si="14"/>
        <v>2.1025000000000018</v>
      </c>
      <c r="AB99" s="20">
        <f t="shared" si="15"/>
        <v>12.615000000000011</v>
      </c>
      <c r="AC99" s="20">
        <f t="shared" si="16"/>
        <v>1.1025000000000018</v>
      </c>
      <c r="AD99" s="20">
        <v>1</v>
      </c>
      <c r="AE99" s="20">
        <f t="shared" si="17"/>
        <v>8.7000000000000029E-3</v>
      </c>
      <c r="AF99" s="20" t="str">
        <f t="shared" si="18"/>
        <v>1+0.0087j</v>
      </c>
      <c r="AH99" s="20" t="str">
        <f t="shared" si="19"/>
        <v>1.1025+0.00959175000000002j</v>
      </c>
      <c r="AI99" s="20" t="str">
        <f t="shared" si="20"/>
        <v>13.7175+0.00959175000000002j</v>
      </c>
      <c r="AK99" s="20" t="str">
        <f t="shared" si="21"/>
        <v>0.919627762505134-0.000643035508730354j</v>
      </c>
      <c r="AO99" s="20">
        <f t="shared" si="22"/>
        <v>0.91962798732143025</v>
      </c>
      <c r="AP99" s="20">
        <v>29</v>
      </c>
      <c r="AR99" s="20">
        <f>Compensation!$C$16</f>
        <v>1.2020512820512821</v>
      </c>
    </row>
    <row r="100" spans="1:44" s="20" customFormat="1">
      <c r="A100" s="20">
        <f t="shared" si="0"/>
        <v>0.3</v>
      </c>
      <c r="B100" s="20">
        <f t="shared" si="1"/>
        <v>6</v>
      </c>
      <c r="C100" s="20">
        <f t="shared" si="23"/>
        <v>1.5000000000000007</v>
      </c>
      <c r="D100" s="20">
        <f t="shared" si="7"/>
        <v>2.2500000000000018</v>
      </c>
      <c r="E100" s="20">
        <f t="shared" si="8"/>
        <v>13.500000000000011</v>
      </c>
      <c r="F100" s="20">
        <f t="shared" si="9"/>
        <v>1.2500000000000018</v>
      </c>
      <c r="G100" s="20">
        <f>1</f>
        <v>1</v>
      </c>
      <c r="H100" s="20">
        <f t="shared" si="10"/>
        <v>2.7000000000000011</v>
      </c>
      <c r="I100" s="20" t="str">
        <f t="shared" si="11"/>
        <v>1+2.7j</v>
      </c>
      <c r="K100" s="20" t="str">
        <f t="shared" si="12"/>
        <v>1.25+3.375j</v>
      </c>
      <c r="M100" s="20" t="str">
        <f t="shared" si="2"/>
        <v>14.75+3.375j</v>
      </c>
      <c r="O100" s="20" t="str">
        <f t="shared" si="3"/>
        <v>0.869719511362862-0.199003617006756j</v>
      </c>
      <c r="S100" s="20">
        <f t="shared" si="13"/>
        <v>0.89219642905978214</v>
      </c>
      <c r="U100" s="20">
        <f t="shared" si="4"/>
        <v>1.3063013698630137</v>
      </c>
      <c r="V100" s="20">
        <f t="shared" si="5"/>
        <v>1.1434146341463416</v>
      </c>
      <c r="X100" s="20">
        <f t="shared" si="24"/>
        <v>1E-3</v>
      </c>
      <c r="Y100" s="20">
        <f t="shared" si="6"/>
        <v>6</v>
      </c>
      <c r="Z100" s="20">
        <f t="shared" si="25"/>
        <v>1.5000000000000007</v>
      </c>
      <c r="AA100" s="20">
        <f t="shared" si="14"/>
        <v>2.2500000000000018</v>
      </c>
      <c r="AB100" s="20">
        <f t="shared" si="15"/>
        <v>13.500000000000011</v>
      </c>
      <c r="AC100" s="20">
        <f t="shared" si="16"/>
        <v>1.2500000000000018</v>
      </c>
      <c r="AD100" s="20">
        <v>1</v>
      </c>
      <c r="AE100" s="20">
        <f t="shared" si="17"/>
        <v>9.0000000000000045E-3</v>
      </c>
      <c r="AF100" s="20" t="str">
        <f t="shared" si="18"/>
        <v>1+0.009j</v>
      </c>
      <c r="AH100" s="20" t="str">
        <f t="shared" si="19"/>
        <v>1.25+0.01125j</v>
      </c>
      <c r="AI100" s="20" t="str">
        <f t="shared" si="20"/>
        <v>14.75+0.01125j</v>
      </c>
      <c r="AK100" s="20" t="str">
        <f t="shared" si="21"/>
        <v>0.915253704858159-0.000698074859637579j</v>
      </c>
      <c r="AO100" s="20">
        <f t="shared" si="22"/>
        <v>0.91525397107310913</v>
      </c>
      <c r="AP100" s="20">
        <v>30</v>
      </c>
      <c r="AR100" s="20">
        <f>Compensation!$C$16</f>
        <v>1.2020512820512821</v>
      </c>
    </row>
    <row r="101" spans="1:44" s="20" customFormat="1">
      <c r="A101" s="20">
        <f t="shared" si="0"/>
        <v>0.3</v>
      </c>
      <c r="B101" s="20">
        <f t="shared" si="1"/>
        <v>6</v>
      </c>
      <c r="C101" s="20">
        <f t="shared" si="23"/>
        <v>1.5500000000000007</v>
      </c>
      <c r="D101" s="20">
        <f t="shared" si="7"/>
        <v>2.4025000000000021</v>
      </c>
      <c r="E101" s="20">
        <f t="shared" si="8"/>
        <v>14.415000000000013</v>
      </c>
      <c r="F101" s="20">
        <f t="shared" si="9"/>
        <v>1.4025000000000021</v>
      </c>
      <c r="G101" s="20">
        <f>1</f>
        <v>1</v>
      </c>
      <c r="H101" s="20">
        <f t="shared" si="10"/>
        <v>2.7900000000000014</v>
      </c>
      <c r="I101" s="20" t="str">
        <f t="shared" si="11"/>
        <v>1+2.79j</v>
      </c>
      <c r="K101" s="20" t="str">
        <f t="shared" si="12"/>
        <v>1.4025+3.91297500000001j</v>
      </c>
      <c r="M101" s="20" t="str">
        <f t="shared" si="2"/>
        <v>15.8175+3.91297500000001j</v>
      </c>
      <c r="O101" s="20" t="str">
        <f t="shared" si="3"/>
        <v>0.858776812683581-0.212446480076532j</v>
      </c>
      <c r="S101" s="20">
        <f t="shared" si="13"/>
        <v>0.8846644114577451</v>
      </c>
      <c r="U101" s="20">
        <f t="shared" si="4"/>
        <v>1.3063013698630137</v>
      </c>
      <c r="V101" s="20">
        <f t="shared" si="5"/>
        <v>1.1434146341463416</v>
      </c>
      <c r="X101" s="20">
        <f t="shared" si="24"/>
        <v>1E-3</v>
      </c>
      <c r="Y101" s="20">
        <f t="shared" si="6"/>
        <v>6</v>
      </c>
      <c r="Z101" s="20">
        <f t="shared" si="25"/>
        <v>1.5500000000000007</v>
      </c>
      <c r="AA101" s="20">
        <f t="shared" si="14"/>
        <v>2.4025000000000021</v>
      </c>
      <c r="AB101" s="20">
        <f t="shared" si="15"/>
        <v>14.415000000000013</v>
      </c>
      <c r="AC101" s="20">
        <f t="shared" si="16"/>
        <v>1.4025000000000021</v>
      </c>
      <c r="AD101" s="20">
        <v>1</v>
      </c>
      <c r="AE101" s="20">
        <f t="shared" si="17"/>
        <v>9.3000000000000044E-3</v>
      </c>
      <c r="AF101" s="20" t="str">
        <f t="shared" si="18"/>
        <v>1+0.0093j</v>
      </c>
      <c r="AH101" s="20" t="str">
        <f t="shared" si="19"/>
        <v>1.4025+0.01304325j</v>
      </c>
      <c r="AI101" s="20" t="str">
        <f t="shared" si="20"/>
        <v>15.8175+0.01304325j</v>
      </c>
      <c r="AK101" s="20" t="str">
        <f t="shared" si="21"/>
        <v>0.911331765329491-0.000751492211040549j</v>
      </c>
      <c r="AO101" s="20">
        <f t="shared" si="22"/>
        <v>0.91133207517299086</v>
      </c>
      <c r="AP101" s="20">
        <v>31</v>
      </c>
      <c r="AR101" s="20">
        <f>Compensation!$C$16</f>
        <v>1.2020512820512821</v>
      </c>
    </row>
    <row r="102" spans="1:44" s="20" customFormat="1">
      <c r="A102" s="20">
        <f t="shared" si="0"/>
        <v>0.3</v>
      </c>
      <c r="B102" s="20">
        <f t="shared" si="1"/>
        <v>6</v>
      </c>
      <c r="C102" s="20">
        <f t="shared" si="23"/>
        <v>1.6000000000000008</v>
      </c>
      <c r="D102" s="20">
        <f t="shared" si="7"/>
        <v>2.5600000000000023</v>
      </c>
      <c r="E102" s="20">
        <f t="shared" si="8"/>
        <v>15.360000000000014</v>
      </c>
      <c r="F102" s="20">
        <f t="shared" si="9"/>
        <v>1.5600000000000023</v>
      </c>
      <c r="G102" s="20">
        <f>1</f>
        <v>1</v>
      </c>
      <c r="H102" s="20">
        <f t="shared" si="10"/>
        <v>2.8800000000000012</v>
      </c>
      <c r="I102" s="20" t="str">
        <f t="shared" si="11"/>
        <v>1+2.88j</v>
      </c>
      <c r="K102" s="20" t="str">
        <f t="shared" si="12"/>
        <v>1.56+4.49280000000001j</v>
      </c>
      <c r="M102" s="20" t="str">
        <f t="shared" ref="M102:M133" si="26">IMSUM(K102,E102)</f>
        <v>16.92+4.49280000000001j</v>
      </c>
      <c r="O102" s="20" t="str">
        <f t="shared" ref="O102:O133" si="27">IMDIV(E102,M102)</f>
        <v>0.848010569459396-0.22517387035858j</v>
      </c>
      <c r="S102" s="20">
        <f t="shared" si="13"/>
        <v>0.87739683029237792</v>
      </c>
      <c r="U102" s="20">
        <f t="shared" si="4"/>
        <v>1.3063013698630137</v>
      </c>
      <c r="V102" s="20">
        <f t="shared" si="5"/>
        <v>1.1434146341463416</v>
      </c>
      <c r="X102" s="20">
        <f t="shared" si="24"/>
        <v>1E-3</v>
      </c>
      <c r="Y102" s="20">
        <f t="shared" si="6"/>
        <v>6</v>
      </c>
      <c r="Z102" s="20">
        <f t="shared" si="25"/>
        <v>1.6000000000000008</v>
      </c>
      <c r="AA102" s="20">
        <f t="shared" si="14"/>
        <v>2.5600000000000023</v>
      </c>
      <c r="AB102" s="20">
        <f t="shared" si="15"/>
        <v>15.360000000000014</v>
      </c>
      <c r="AC102" s="20">
        <f t="shared" si="16"/>
        <v>1.5600000000000023</v>
      </c>
      <c r="AD102" s="20">
        <v>1</v>
      </c>
      <c r="AE102" s="20">
        <f t="shared" si="17"/>
        <v>9.6000000000000044E-3</v>
      </c>
      <c r="AF102" s="20" t="str">
        <f t="shared" si="18"/>
        <v>1+0.0096j</v>
      </c>
      <c r="AH102" s="20" t="str">
        <f t="shared" si="19"/>
        <v>1.56+0.014976j</v>
      </c>
      <c r="AI102" s="20" t="str">
        <f t="shared" si="20"/>
        <v>16.92+0.014976j</v>
      </c>
      <c r="AK102" s="20" t="str">
        <f t="shared" si="21"/>
        <v>0.907800707256561-0.000803500200465381j</v>
      </c>
      <c r="AO102" s="20">
        <f t="shared" si="22"/>
        <v>0.90780106284806938</v>
      </c>
      <c r="AP102" s="20">
        <v>32</v>
      </c>
      <c r="AR102" s="20">
        <f>Compensation!$C$16</f>
        <v>1.2020512820512821</v>
      </c>
    </row>
    <row r="103" spans="1:44" s="20" customFormat="1">
      <c r="A103" s="20">
        <f t="shared" si="0"/>
        <v>0.3</v>
      </c>
      <c r="B103" s="20">
        <f t="shared" si="1"/>
        <v>6</v>
      </c>
      <c r="C103" s="20">
        <f t="shared" si="23"/>
        <v>1.6500000000000008</v>
      </c>
      <c r="D103" s="20">
        <f t="shared" si="7"/>
        <v>2.7225000000000028</v>
      </c>
      <c r="E103" s="20">
        <f t="shared" si="8"/>
        <v>16.335000000000015</v>
      </c>
      <c r="F103" s="20">
        <f t="shared" si="9"/>
        <v>1.7225000000000028</v>
      </c>
      <c r="G103" s="20">
        <f>1</f>
        <v>1</v>
      </c>
      <c r="H103" s="20">
        <f t="shared" si="10"/>
        <v>2.9700000000000015</v>
      </c>
      <c r="I103" s="20" t="str">
        <f t="shared" si="11"/>
        <v>1+2.97j</v>
      </c>
      <c r="K103" s="20" t="str">
        <f t="shared" si="12"/>
        <v>1.7225+5.11582500000001j</v>
      </c>
      <c r="M103" s="20" t="str">
        <f t="shared" si="26"/>
        <v>18.0575+5.11582500000001j</v>
      </c>
      <c r="O103" s="20" t="str">
        <f t="shared" si="27"/>
        <v>0.837398078651479-0.237241147762271j</v>
      </c>
      <c r="S103" s="20">
        <f t="shared" si="13"/>
        <v>0.87035561945721263</v>
      </c>
      <c r="U103" s="20">
        <f t="shared" si="4"/>
        <v>1.3063013698630137</v>
      </c>
      <c r="V103" s="20">
        <f t="shared" si="5"/>
        <v>1.1434146341463416</v>
      </c>
      <c r="X103" s="20">
        <f t="shared" si="24"/>
        <v>1E-3</v>
      </c>
      <c r="Y103" s="20">
        <f t="shared" si="6"/>
        <v>6</v>
      </c>
      <c r="Z103" s="20">
        <f t="shared" si="25"/>
        <v>1.6500000000000008</v>
      </c>
      <c r="AA103" s="20">
        <f t="shared" si="14"/>
        <v>2.7225000000000028</v>
      </c>
      <c r="AB103" s="20">
        <f t="shared" si="15"/>
        <v>16.335000000000015</v>
      </c>
      <c r="AC103" s="20">
        <f t="shared" si="16"/>
        <v>1.7225000000000028</v>
      </c>
      <c r="AD103" s="20">
        <v>1</v>
      </c>
      <c r="AE103" s="20">
        <f t="shared" si="17"/>
        <v>9.900000000000006E-3</v>
      </c>
      <c r="AF103" s="20" t="str">
        <f t="shared" si="18"/>
        <v>1+0.00990000000000001j</v>
      </c>
      <c r="AH103" s="20" t="str">
        <f t="shared" si="19"/>
        <v>1.7225+0.01705275j</v>
      </c>
      <c r="AI103" s="20" t="str">
        <f t="shared" si="20"/>
        <v>18.0575+0.01705275j</v>
      </c>
      <c r="AK103" s="20" t="str">
        <f t="shared" si="21"/>
        <v>0.904609465997741-0.000854275457360818j</v>
      </c>
      <c r="AO103" s="20">
        <f t="shared" si="22"/>
        <v>0.90460986936871013</v>
      </c>
      <c r="AP103" s="20">
        <v>33</v>
      </c>
      <c r="AR103" s="20">
        <f>Compensation!$C$16</f>
        <v>1.2020512820512821</v>
      </c>
    </row>
    <row r="104" spans="1:44" s="20" customFormat="1">
      <c r="A104" s="20">
        <f t="shared" si="0"/>
        <v>0.3</v>
      </c>
      <c r="B104" s="20">
        <f t="shared" si="1"/>
        <v>6</v>
      </c>
      <c r="C104" s="20">
        <f t="shared" si="23"/>
        <v>1.7000000000000008</v>
      </c>
      <c r="D104" s="20">
        <f t="shared" si="7"/>
        <v>2.8900000000000028</v>
      </c>
      <c r="E104" s="20">
        <f t="shared" si="8"/>
        <v>17.340000000000018</v>
      </c>
      <c r="F104" s="20">
        <f t="shared" si="9"/>
        <v>1.8900000000000028</v>
      </c>
      <c r="G104" s="20">
        <f>1</f>
        <v>1</v>
      </c>
      <c r="H104" s="20">
        <f t="shared" si="10"/>
        <v>3.0600000000000014</v>
      </c>
      <c r="I104" s="20" t="str">
        <f t="shared" si="11"/>
        <v>1+3.06j</v>
      </c>
      <c r="K104" s="20" t="str">
        <f t="shared" si="12"/>
        <v>1.89+5.78340000000001j</v>
      </c>
      <c r="M104" s="20" t="str">
        <f t="shared" si="26"/>
        <v>19.23+5.78340000000001j</v>
      </c>
      <c r="O104" s="20" t="str">
        <f t="shared" si="27"/>
        <v>0.826921166006367-0.248695573139949j</v>
      </c>
      <c r="S104" s="20">
        <f t="shared" si="13"/>
        <v>0.86350917938881067</v>
      </c>
      <c r="U104" s="20">
        <f t="shared" si="4"/>
        <v>1.3063013698630137</v>
      </c>
      <c r="V104" s="20">
        <f t="shared" si="5"/>
        <v>1.1434146341463416</v>
      </c>
      <c r="X104" s="20">
        <f t="shared" si="24"/>
        <v>1E-3</v>
      </c>
      <c r="Y104" s="20">
        <f t="shared" si="6"/>
        <v>6</v>
      </c>
      <c r="Z104" s="20">
        <f t="shared" si="25"/>
        <v>1.7000000000000008</v>
      </c>
      <c r="AA104" s="20">
        <f t="shared" si="14"/>
        <v>2.8900000000000028</v>
      </c>
      <c r="AB104" s="20">
        <f t="shared" si="15"/>
        <v>17.340000000000018</v>
      </c>
      <c r="AC104" s="20">
        <f t="shared" si="16"/>
        <v>1.8900000000000028</v>
      </c>
      <c r="AD104" s="20">
        <v>1</v>
      </c>
      <c r="AE104" s="20">
        <f t="shared" si="17"/>
        <v>1.0200000000000004E-2</v>
      </c>
      <c r="AF104" s="20" t="str">
        <f t="shared" si="18"/>
        <v>1+0.0102j</v>
      </c>
      <c r="AH104" s="20" t="str">
        <f t="shared" si="19"/>
        <v>1.89+0.019278j</v>
      </c>
      <c r="AI104" s="20" t="str">
        <f t="shared" si="20"/>
        <v>19.23+0.019278j</v>
      </c>
      <c r="AK104" s="20" t="str">
        <f t="shared" si="21"/>
        <v>0.901715162420424-0.000903965933496668j</v>
      </c>
      <c r="AO104" s="20">
        <f t="shared" si="22"/>
        <v>0.9017156155314715</v>
      </c>
      <c r="AP104" s="20">
        <v>34</v>
      </c>
      <c r="AR104" s="20">
        <f>Compensation!$C$16</f>
        <v>1.2020512820512821</v>
      </c>
    </row>
    <row r="105" spans="1:44" s="20" customFormat="1">
      <c r="A105" s="20">
        <f t="shared" si="0"/>
        <v>0.3</v>
      </c>
      <c r="B105" s="20">
        <f t="shared" si="1"/>
        <v>6</v>
      </c>
      <c r="C105" s="20">
        <f t="shared" si="23"/>
        <v>1.7500000000000009</v>
      </c>
      <c r="D105" s="20">
        <f t="shared" si="7"/>
        <v>3.0625000000000031</v>
      </c>
      <c r="E105" s="20">
        <f t="shared" si="8"/>
        <v>18.375000000000018</v>
      </c>
      <c r="F105" s="20">
        <f t="shared" si="9"/>
        <v>2.0625000000000031</v>
      </c>
      <c r="G105" s="20">
        <f>1</f>
        <v>1</v>
      </c>
      <c r="H105" s="20">
        <f t="shared" si="10"/>
        <v>3.1500000000000017</v>
      </c>
      <c r="I105" s="20" t="str">
        <f t="shared" si="11"/>
        <v>1+3.15j</v>
      </c>
      <c r="K105" s="20" t="str">
        <f t="shared" si="12"/>
        <v>2.0625+6.49687500000001j</v>
      </c>
      <c r="M105" s="20" t="str">
        <f t="shared" si="26"/>
        <v>20.4375+6.49687500000001j</v>
      </c>
      <c r="O105" s="20" t="str">
        <f t="shared" si="27"/>
        <v>0.816565376351443-0.259577892574106j</v>
      </c>
      <c r="S105" s="20">
        <f t="shared" si="13"/>
        <v>0.85683119467558366</v>
      </c>
      <c r="U105" s="20">
        <f t="shared" si="4"/>
        <v>1.3063013698630137</v>
      </c>
      <c r="V105" s="20">
        <f t="shared" si="5"/>
        <v>1.1434146341463416</v>
      </c>
      <c r="X105" s="20">
        <f t="shared" si="24"/>
        <v>1E-3</v>
      </c>
      <c r="Y105" s="20">
        <f t="shared" si="6"/>
        <v>6</v>
      </c>
      <c r="Z105" s="20">
        <f t="shared" si="25"/>
        <v>1.7500000000000009</v>
      </c>
      <c r="AA105" s="20">
        <f t="shared" si="14"/>
        <v>3.0625000000000031</v>
      </c>
      <c r="AB105" s="20">
        <f t="shared" si="15"/>
        <v>18.375000000000018</v>
      </c>
      <c r="AC105" s="20">
        <f t="shared" si="16"/>
        <v>2.0625000000000031</v>
      </c>
      <c r="AD105" s="20">
        <v>1</v>
      </c>
      <c r="AE105" s="20">
        <f t="shared" si="17"/>
        <v>1.0500000000000006E-2</v>
      </c>
      <c r="AF105" s="20" t="str">
        <f t="shared" si="18"/>
        <v>1+0.0105j</v>
      </c>
      <c r="AH105" s="20" t="str">
        <f t="shared" si="19"/>
        <v>2.0625+0.02165625j</v>
      </c>
      <c r="AI105" s="20" t="str">
        <f t="shared" si="20"/>
        <v>20.4375+0.02165625j</v>
      </c>
      <c r="AK105" s="20" t="str">
        <f t="shared" si="21"/>
        <v>0.899081559298648-0.000952696514669668j</v>
      </c>
      <c r="AO105" s="20">
        <f t="shared" si="22"/>
        <v>0.89908206405285229</v>
      </c>
      <c r="AP105" s="20">
        <v>35</v>
      </c>
      <c r="AR105" s="20">
        <f>Compensation!$C$16</f>
        <v>1.2020512820512821</v>
      </c>
    </row>
    <row r="106" spans="1:44" s="20" customFormat="1">
      <c r="A106" s="20">
        <f t="shared" si="0"/>
        <v>0.3</v>
      </c>
      <c r="B106" s="20">
        <f t="shared" si="1"/>
        <v>6</v>
      </c>
      <c r="C106" s="20">
        <f t="shared" si="23"/>
        <v>1.8000000000000009</v>
      </c>
      <c r="D106" s="20">
        <f t="shared" si="7"/>
        <v>3.2400000000000033</v>
      </c>
      <c r="E106" s="20">
        <f t="shared" si="8"/>
        <v>19.440000000000019</v>
      </c>
      <c r="F106" s="20">
        <f t="shared" si="9"/>
        <v>2.2400000000000033</v>
      </c>
      <c r="G106" s="20">
        <f>1</f>
        <v>1</v>
      </c>
      <c r="H106" s="20">
        <f t="shared" si="10"/>
        <v>3.2400000000000015</v>
      </c>
      <c r="I106" s="20" t="str">
        <f t="shared" si="11"/>
        <v>1+3.24j</v>
      </c>
      <c r="K106" s="20" t="str">
        <f t="shared" si="12"/>
        <v>2.24+7.25760000000001j</v>
      </c>
      <c r="M106" s="20" t="str">
        <f t="shared" si="26"/>
        <v>21.68+7.25760000000001j</v>
      </c>
      <c r="O106" s="20" t="str">
        <f t="shared" si="27"/>
        <v>0.80631931201765-0.26992357190495j</v>
      </c>
      <c r="S106" s="20">
        <f t="shared" si="13"/>
        <v>0.8502996928157408</v>
      </c>
      <c r="U106" s="20">
        <f t="shared" si="4"/>
        <v>1.3063013698630137</v>
      </c>
      <c r="V106" s="20">
        <f t="shared" si="5"/>
        <v>1.1434146341463416</v>
      </c>
      <c r="X106" s="20">
        <f t="shared" si="24"/>
        <v>1E-3</v>
      </c>
      <c r="Y106" s="20">
        <f t="shared" si="6"/>
        <v>6</v>
      </c>
      <c r="Z106" s="20">
        <f t="shared" si="25"/>
        <v>1.8000000000000009</v>
      </c>
      <c r="AA106" s="20">
        <f t="shared" si="14"/>
        <v>3.2400000000000033</v>
      </c>
      <c r="AB106" s="20">
        <f t="shared" si="15"/>
        <v>19.440000000000019</v>
      </c>
      <c r="AC106" s="20">
        <f t="shared" si="16"/>
        <v>2.2400000000000033</v>
      </c>
      <c r="AD106" s="20">
        <v>1</v>
      </c>
      <c r="AE106" s="20">
        <f t="shared" si="17"/>
        <v>1.0800000000000006E-2</v>
      </c>
      <c r="AF106" s="20" t="str">
        <f t="shared" si="18"/>
        <v>1+0.0108j</v>
      </c>
      <c r="AH106" s="20" t="str">
        <f t="shared" si="19"/>
        <v>2.24+0.024192j</v>
      </c>
      <c r="AI106" s="20" t="str">
        <f t="shared" si="20"/>
        <v>21.68+0.024192j</v>
      </c>
      <c r="AK106" s="20" t="str">
        <f t="shared" si="21"/>
        <v>0.896677850282711-0.00100057336503872j</v>
      </c>
      <c r="AO106" s="20">
        <f t="shared" si="22"/>
        <v>0.8966784085360161</v>
      </c>
      <c r="AP106" s="20">
        <v>36</v>
      </c>
      <c r="AR106" s="20">
        <f>Compensation!$C$16</f>
        <v>1.2020512820512821</v>
      </c>
    </row>
    <row r="107" spans="1:44" s="20" customFormat="1">
      <c r="A107" s="20">
        <f t="shared" si="0"/>
        <v>0.3</v>
      </c>
      <c r="B107" s="20">
        <f t="shared" si="1"/>
        <v>6</v>
      </c>
      <c r="C107" s="20">
        <f t="shared" si="23"/>
        <v>1.850000000000001</v>
      </c>
      <c r="D107" s="20">
        <f t="shared" si="7"/>
        <v>3.4225000000000034</v>
      </c>
      <c r="E107" s="20">
        <f t="shared" si="8"/>
        <v>20.535000000000021</v>
      </c>
      <c r="F107" s="20">
        <f t="shared" si="9"/>
        <v>2.4225000000000034</v>
      </c>
      <c r="G107" s="20">
        <f>1</f>
        <v>1</v>
      </c>
      <c r="H107" s="20">
        <f t="shared" si="10"/>
        <v>3.3300000000000014</v>
      </c>
      <c r="I107" s="20" t="str">
        <f t="shared" si="11"/>
        <v>1+3.33j</v>
      </c>
      <c r="K107" s="20" t="str">
        <f t="shared" si="12"/>
        <v>2.4225+8.06692500000001j</v>
      </c>
      <c r="M107" s="20" t="str">
        <f t="shared" si="26"/>
        <v>22.9575+8.06692500000001j</v>
      </c>
      <c r="O107" s="20" t="str">
        <f t="shared" si="27"/>
        <v>0.796174090240676-0.279763766652065j</v>
      </c>
      <c r="S107" s="20">
        <f t="shared" si="13"/>
        <v>0.84389628930450866</v>
      </c>
      <c r="U107" s="20">
        <f t="shared" si="4"/>
        <v>1.3063013698630137</v>
      </c>
      <c r="V107" s="20">
        <f t="shared" si="5"/>
        <v>1.1434146341463416</v>
      </c>
      <c r="X107" s="20">
        <f t="shared" si="24"/>
        <v>1E-3</v>
      </c>
      <c r="Y107" s="20">
        <f t="shared" si="6"/>
        <v>6</v>
      </c>
      <c r="Z107" s="20">
        <f t="shared" si="25"/>
        <v>1.850000000000001</v>
      </c>
      <c r="AA107" s="20">
        <f t="shared" si="14"/>
        <v>3.4225000000000034</v>
      </c>
      <c r="AB107" s="20">
        <f t="shared" si="15"/>
        <v>20.535000000000021</v>
      </c>
      <c r="AC107" s="20">
        <f t="shared" si="16"/>
        <v>2.4225000000000034</v>
      </c>
      <c r="AD107" s="20">
        <v>1</v>
      </c>
      <c r="AE107" s="20">
        <f t="shared" si="17"/>
        <v>1.1100000000000006E-2</v>
      </c>
      <c r="AF107" s="20" t="str">
        <f t="shared" si="18"/>
        <v>1+0.0111j</v>
      </c>
      <c r="AH107" s="20" t="str">
        <f t="shared" si="19"/>
        <v>2.4225+0.02688975j</v>
      </c>
      <c r="AI107" s="20" t="str">
        <f t="shared" si="20"/>
        <v>22.9575+0.02688975j</v>
      </c>
      <c r="AK107" s="20" t="str">
        <f t="shared" si="21"/>
        <v>0.894477701315464-0.00104768732522912j</v>
      </c>
      <c r="AO107" s="20">
        <f t="shared" si="22"/>
        <v>0.8944783148848986</v>
      </c>
      <c r="AP107" s="20">
        <v>37</v>
      </c>
      <c r="AR107" s="20">
        <f>Compensation!$C$16</f>
        <v>1.2020512820512821</v>
      </c>
    </row>
    <row r="108" spans="1:44" s="20" customFormat="1">
      <c r="A108" s="20">
        <f t="shared" si="0"/>
        <v>0.3</v>
      </c>
      <c r="B108" s="20">
        <f t="shared" si="1"/>
        <v>6</v>
      </c>
      <c r="C108" s="20">
        <f t="shared" si="23"/>
        <v>1.900000000000001</v>
      </c>
      <c r="D108" s="20">
        <f t="shared" si="7"/>
        <v>3.6100000000000039</v>
      </c>
      <c r="E108" s="20">
        <f t="shared" si="8"/>
        <v>21.660000000000025</v>
      </c>
      <c r="F108" s="20">
        <f t="shared" si="9"/>
        <v>2.6100000000000039</v>
      </c>
      <c r="G108" s="20">
        <f>1</f>
        <v>1</v>
      </c>
      <c r="H108" s="20">
        <f t="shared" si="10"/>
        <v>3.4200000000000017</v>
      </c>
      <c r="I108" s="20" t="str">
        <f t="shared" si="11"/>
        <v>1+3.42j</v>
      </c>
      <c r="K108" s="20" t="str">
        <f t="shared" si="12"/>
        <v>2.61+8.92620000000001j</v>
      </c>
      <c r="M108" s="20" t="str">
        <f t="shared" si="26"/>
        <v>24.27+8.92620000000001j</v>
      </c>
      <c r="O108" s="20" t="str">
        <f t="shared" si="27"/>
        <v>0.786122896479405-0.289126089763266j</v>
      </c>
      <c r="S108" s="20">
        <f t="shared" si="13"/>
        <v>0.83760557791299683</v>
      </c>
      <c r="U108" s="20">
        <f t="shared" si="4"/>
        <v>1.3063013698630137</v>
      </c>
      <c r="V108" s="20">
        <f t="shared" si="5"/>
        <v>1.1434146341463416</v>
      </c>
      <c r="X108" s="20">
        <f t="shared" si="24"/>
        <v>1E-3</v>
      </c>
      <c r="Y108" s="20">
        <f t="shared" si="6"/>
        <v>6</v>
      </c>
      <c r="Z108" s="20">
        <f t="shared" si="25"/>
        <v>1.900000000000001</v>
      </c>
      <c r="AA108" s="20">
        <f t="shared" si="14"/>
        <v>3.6100000000000039</v>
      </c>
      <c r="AB108" s="20">
        <f t="shared" si="15"/>
        <v>21.660000000000025</v>
      </c>
      <c r="AC108" s="20">
        <f t="shared" si="16"/>
        <v>2.6100000000000039</v>
      </c>
      <c r="AD108" s="20">
        <v>1</v>
      </c>
      <c r="AE108" s="20">
        <f t="shared" si="17"/>
        <v>1.1400000000000006E-2</v>
      </c>
      <c r="AF108" s="20" t="str">
        <f t="shared" si="18"/>
        <v>1+0.0114j</v>
      </c>
      <c r="AH108" s="20" t="str">
        <f t="shared" si="19"/>
        <v>2.61+0.029754j</v>
      </c>
      <c r="AI108" s="20" t="str">
        <f t="shared" si="20"/>
        <v>24.27+0.029754j</v>
      </c>
      <c r="AK108" s="20" t="str">
        <f t="shared" si="21"/>
        <v>0.892458485605885-0.00109411659582684j</v>
      </c>
      <c r="AO108" s="20">
        <f t="shared" si="22"/>
        <v>0.89245915627611483</v>
      </c>
      <c r="AP108" s="20">
        <v>38</v>
      </c>
      <c r="AR108" s="20">
        <f>Compensation!$C$16</f>
        <v>1.2020512820512821</v>
      </c>
    </row>
    <row r="109" spans="1:44" s="20" customFormat="1">
      <c r="A109" s="20">
        <f t="shared" si="0"/>
        <v>0.3</v>
      </c>
      <c r="B109" s="20">
        <f t="shared" si="1"/>
        <v>6</v>
      </c>
      <c r="C109" s="20">
        <f t="shared" si="23"/>
        <v>1.9500000000000011</v>
      </c>
      <c r="D109" s="20">
        <f t="shared" si="7"/>
        <v>3.8025000000000042</v>
      </c>
      <c r="E109" s="20">
        <f t="shared" si="8"/>
        <v>22.815000000000026</v>
      </c>
      <c r="F109" s="20">
        <f t="shared" si="9"/>
        <v>2.8025000000000042</v>
      </c>
      <c r="G109" s="20">
        <f>1</f>
        <v>1</v>
      </c>
      <c r="H109" s="20">
        <f t="shared" si="10"/>
        <v>3.510000000000002</v>
      </c>
      <c r="I109" s="20" t="str">
        <f t="shared" si="11"/>
        <v>1+3.51j</v>
      </c>
      <c r="K109" s="20" t="str">
        <f t="shared" si="12"/>
        <v>2.8025+9.83677500000001j</v>
      </c>
      <c r="M109" s="20" t="str">
        <f t="shared" si="26"/>
        <v>25.6175+9.83677500000001j</v>
      </c>
      <c r="O109" s="20" t="str">
        <f t="shared" si="27"/>
        <v>0.776160615383769-0.298035223475815j</v>
      </c>
      <c r="S109" s="20">
        <f t="shared" si="13"/>
        <v>0.83141463500782209</v>
      </c>
      <c r="U109" s="20">
        <f t="shared" si="4"/>
        <v>1.3063013698630137</v>
      </c>
      <c r="V109" s="20">
        <f t="shared" si="5"/>
        <v>1.1434146341463416</v>
      </c>
      <c r="X109" s="20">
        <f t="shared" si="24"/>
        <v>1E-3</v>
      </c>
      <c r="Y109" s="20">
        <f t="shared" si="6"/>
        <v>6</v>
      </c>
      <c r="Z109" s="20">
        <f t="shared" si="25"/>
        <v>1.9500000000000011</v>
      </c>
      <c r="AA109" s="20">
        <f t="shared" si="14"/>
        <v>3.8025000000000042</v>
      </c>
      <c r="AB109" s="20">
        <f t="shared" si="15"/>
        <v>22.815000000000026</v>
      </c>
      <c r="AC109" s="20">
        <f t="shared" si="16"/>
        <v>2.8025000000000042</v>
      </c>
      <c r="AD109" s="20">
        <v>1</v>
      </c>
      <c r="AE109" s="20">
        <f t="shared" si="17"/>
        <v>1.1700000000000007E-2</v>
      </c>
      <c r="AF109" s="20" t="str">
        <f t="shared" si="18"/>
        <v>1+0.0117j</v>
      </c>
      <c r="AH109" s="20" t="str">
        <f t="shared" si="19"/>
        <v>2.8025+0.03278925j</v>
      </c>
      <c r="AI109" s="20" t="str">
        <f t="shared" si="20"/>
        <v>25.6175+0.03278925j</v>
      </c>
      <c r="AK109" s="20" t="str">
        <f t="shared" si="21"/>
        <v>0.89060066839415-0.00113992887542277j</v>
      </c>
      <c r="AO109" s="20">
        <f t="shared" si="22"/>
        <v>0.89060139792274506</v>
      </c>
      <c r="AP109" s="20">
        <v>39</v>
      </c>
      <c r="AR109" s="20">
        <f>Compensation!$C$16</f>
        <v>1.2020512820512821</v>
      </c>
    </row>
    <row r="110" spans="1:44" s="20" customFormat="1">
      <c r="A110" s="20">
        <f t="shared" si="0"/>
        <v>0.3</v>
      </c>
      <c r="B110" s="20">
        <f t="shared" si="1"/>
        <v>6</v>
      </c>
      <c r="C110" s="20">
        <f t="shared" si="23"/>
        <v>2.0000000000000009</v>
      </c>
      <c r="D110" s="20">
        <f t="shared" si="7"/>
        <v>4.0000000000000036</v>
      </c>
      <c r="E110" s="20">
        <f t="shared" si="8"/>
        <v>24.000000000000021</v>
      </c>
      <c r="F110" s="20">
        <f t="shared" si="9"/>
        <v>3.0000000000000036</v>
      </c>
      <c r="G110" s="20">
        <f>1</f>
        <v>1</v>
      </c>
      <c r="H110" s="20">
        <f t="shared" si="10"/>
        <v>3.6000000000000014</v>
      </c>
      <c r="I110" s="20" t="str">
        <f t="shared" si="11"/>
        <v>1+3.6j</v>
      </c>
      <c r="K110" s="20" t="str">
        <f t="shared" si="12"/>
        <v>3+10.8j</v>
      </c>
      <c r="M110" s="20" t="str">
        <f t="shared" si="26"/>
        <v>27+10.8j</v>
      </c>
      <c r="O110" s="20" t="str">
        <f t="shared" si="27"/>
        <v>0.766283524904215-0.306513409961686j</v>
      </c>
      <c r="S110" s="20">
        <f t="shared" si="13"/>
        <v>0.82531261412023116</v>
      </c>
      <c r="U110" s="20">
        <f t="shared" si="4"/>
        <v>1.3063013698630137</v>
      </c>
      <c r="V110" s="20">
        <f t="shared" si="5"/>
        <v>1.1434146341463416</v>
      </c>
      <c r="X110" s="20">
        <f t="shared" si="24"/>
        <v>1E-3</v>
      </c>
      <c r="Y110" s="20">
        <f t="shared" si="6"/>
        <v>6</v>
      </c>
      <c r="Z110" s="20">
        <f t="shared" si="25"/>
        <v>2.0000000000000009</v>
      </c>
      <c r="AA110" s="20">
        <f t="shared" si="14"/>
        <v>4.0000000000000036</v>
      </c>
      <c r="AB110" s="20">
        <f t="shared" si="15"/>
        <v>24.000000000000021</v>
      </c>
      <c r="AC110" s="20">
        <f t="shared" si="16"/>
        <v>3.0000000000000036</v>
      </c>
      <c r="AD110" s="20">
        <v>1</v>
      </c>
      <c r="AE110" s="20">
        <f t="shared" si="17"/>
        <v>1.2000000000000005E-2</v>
      </c>
      <c r="AF110" s="20" t="str">
        <f t="shared" si="18"/>
        <v>1+0.012j</v>
      </c>
      <c r="AH110" s="20" t="str">
        <f t="shared" si="19"/>
        <v>3+0.036j</v>
      </c>
      <c r="AI110" s="20" t="str">
        <f t="shared" si="20"/>
        <v>27+0.036j</v>
      </c>
      <c r="AK110" s="20" t="str">
        <f t="shared" si="21"/>
        <v>0.888887308644785-0.00118518307819305j</v>
      </c>
      <c r="AO110" s="20">
        <f t="shared" si="22"/>
        <v>0.88888809876648611</v>
      </c>
      <c r="AP110" s="20">
        <v>40</v>
      </c>
      <c r="AR110" s="20">
        <f>Compensation!$C$16</f>
        <v>1.2020512820512821</v>
      </c>
    </row>
    <row r="111" spans="1:44" s="20" customFormat="1">
      <c r="A111" s="20">
        <f t="shared" si="0"/>
        <v>0.3</v>
      </c>
      <c r="B111" s="20">
        <f t="shared" si="1"/>
        <v>6</v>
      </c>
      <c r="C111" s="20">
        <f t="shared" si="23"/>
        <v>2.0500000000000007</v>
      </c>
      <c r="D111" s="20">
        <f t="shared" si="7"/>
        <v>4.2025000000000032</v>
      </c>
      <c r="E111" s="20">
        <f t="shared" si="8"/>
        <v>25.215000000000018</v>
      </c>
      <c r="F111" s="20">
        <f t="shared" si="9"/>
        <v>3.2025000000000032</v>
      </c>
      <c r="G111" s="20">
        <f>1</f>
        <v>1</v>
      </c>
      <c r="H111" s="20">
        <f t="shared" si="10"/>
        <v>3.6900000000000013</v>
      </c>
      <c r="I111" s="20" t="str">
        <f t="shared" si="11"/>
        <v>1+3.69j</v>
      </c>
      <c r="K111" s="20" t="str">
        <f t="shared" si="12"/>
        <v>3.2025+11.817225j</v>
      </c>
      <c r="M111" s="20" t="str">
        <f t="shared" si="26"/>
        <v>28.4175+11.817225j</v>
      </c>
      <c r="O111" s="20" t="str">
        <f t="shared" si="27"/>
        <v>0.756489041981681-0.314580846982739j</v>
      </c>
      <c r="S111" s="20">
        <f t="shared" si="13"/>
        <v>0.81929041244648959</v>
      </c>
      <c r="U111" s="20">
        <f t="shared" si="4"/>
        <v>1.3063013698630137</v>
      </c>
      <c r="V111" s="20">
        <f t="shared" si="5"/>
        <v>1.1434146341463416</v>
      </c>
      <c r="X111" s="20">
        <f t="shared" si="24"/>
        <v>1E-3</v>
      </c>
      <c r="Y111" s="20">
        <f t="shared" si="6"/>
        <v>6</v>
      </c>
      <c r="Z111" s="20">
        <f t="shared" si="25"/>
        <v>2.0500000000000007</v>
      </c>
      <c r="AA111" s="20">
        <f t="shared" si="14"/>
        <v>4.2025000000000032</v>
      </c>
      <c r="AB111" s="20">
        <f t="shared" si="15"/>
        <v>25.215000000000018</v>
      </c>
      <c r="AC111" s="20">
        <f t="shared" si="16"/>
        <v>3.2025000000000032</v>
      </c>
      <c r="AD111" s="20">
        <v>1</v>
      </c>
      <c r="AE111" s="20">
        <f t="shared" si="17"/>
        <v>1.2300000000000005E-2</v>
      </c>
      <c r="AF111" s="20" t="str">
        <f t="shared" si="18"/>
        <v>1+0.0123j</v>
      </c>
      <c r="AH111" s="20" t="str">
        <f t="shared" si="19"/>
        <v>3.2025+0.03939075j</v>
      </c>
      <c r="AI111" s="20" t="str">
        <f t="shared" si="20"/>
        <v>28.4175+0.03939075j</v>
      </c>
      <c r="AK111" s="20" t="str">
        <f t="shared" si="21"/>
        <v>0.887303652752928-0.00122993072436623j</v>
      </c>
      <c r="AO111" s="20">
        <f t="shared" si="22"/>
        <v>0.88730450518312776</v>
      </c>
      <c r="AP111" s="20">
        <v>41</v>
      </c>
      <c r="AR111" s="20">
        <f>Compensation!$C$16</f>
        <v>1.2020512820512821</v>
      </c>
    </row>
    <row r="112" spans="1:44" s="20" customFormat="1">
      <c r="A112" s="20">
        <f t="shared" si="0"/>
        <v>0.3</v>
      </c>
      <c r="B112" s="20">
        <f t="shared" si="1"/>
        <v>6</v>
      </c>
      <c r="C112" s="20">
        <f t="shared" si="23"/>
        <v>2.1000000000000005</v>
      </c>
      <c r="D112" s="20">
        <f t="shared" si="7"/>
        <v>4.4100000000000019</v>
      </c>
      <c r="E112" s="20">
        <f t="shared" si="8"/>
        <v>26.460000000000012</v>
      </c>
      <c r="F112" s="20">
        <f t="shared" si="9"/>
        <v>3.4100000000000019</v>
      </c>
      <c r="G112" s="20">
        <f>1</f>
        <v>1</v>
      </c>
      <c r="H112" s="20">
        <f t="shared" si="10"/>
        <v>3.7800000000000007</v>
      </c>
      <c r="I112" s="20" t="str">
        <f t="shared" si="11"/>
        <v>1+3.78j</v>
      </c>
      <c r="K112" s="20" t="str">
        <f t="shared" si="12"/>
        <v>3.41+12.8898j</v>
      </c>
      <c r="M112" s="20" t="str">
        <f t="shared" si="26"/>
        <v>29.87+12.8898j</v>
      </c>
      <c r="O112" s="20" t="str">
        <f t="shared" si="27"/>
        <v>0.746775510568301-0.322256008574599j</v>
      </c>
      <c r="S112" s="20">
        <f t="shared" si="13"/>
        <v>0.81334039506652989</v>
      </c>
      <c r="U112" s="20">
        <f t="shared" si="4"/>
        <v>1.3063013698630137</v>
      </c>
      <c r="V112" s="20">
        <f t="shared" si="5"/>
        <v>1.1434146341463416</v>
      </c>
      <c r="X112" s="20">
        <f t="shared" si="24"/>
        <v>1E-3</v>
      </c>
      <c r="Y112" s="20">
        <f t="shared" si="6"/>
        <v>6</v>
      </c>
      <c r="Z112" s="20">
        <f t="shared" si="25"/>
        <v>2.1000000000000005</v>
      </c>
      <c r="AA112" s="20">
        <f t="shared" si="14"/>
        <v>4.4100000000000019</v>
      </c>
      <c r="AB112" s="20">
        <f t="shared" si="15"/>
        <v>26.460000000000012</v>
      </c>
      <c r="AC112" s="20">
        <f t="shared" si="16"/>
        <v>3.4100000000000019</v>
      </c>
      <c r="AD112" s="20">
        <v>1</v>
      </c>
      <c r="AE112" s="20">
        <f t="shared" si="17"/>
        <v>1.2600000000000004E-2</v>
      </c>
      <c r="AF112" s="20" t="str">
        <f t="shared" si="18"/>
        <v>1+0.0126j</v>
      </c>
      <c r="AH112" s="20" t="str">
        <f t="shared" si="19"/>
        <v>3.41+0.042966j</v>
      </c>
      <c r="AI112" s="20" t="str">
        <f t="shared" si="20"/>
        <v>29.87+0.042966j</v>
      </c>
      <c r="AK112" s="20" t="str">
        <f t="shared" si="21"/>
        <v>0.885836801204861-0.0012742170740063j</v>
      </c>
      <c r="AO112" s="20">
        <f t="shared" si="22"/>
        <v>0.88583771764246522</v>
      </c>
      <c r="AP112" s="20">
        <v>42</v>
      </c>
      <c r="AR112" s="20">
        <f>Compensation!$C$16</f>
        <v>1.2020512820512821</v>
      </c>
    </row>
    <row r="113" spans="1:44" s="20" customFormat="1">
      <c r="A113" s="20">
        <f t="shared" si="0"/>
        <v>0.3</v>
      </c>
      <c r="B113" s="20">
        <f t="shared" si="1"/>
        <v>6</v>
      </c>
      <c r="C113" s="20">
        <f t="shared" si="23"/>
        <v>2.1500000000000004</v>
      </c>
      <c r="D113" s="20">
        <f t="shared" si="7"/>
        <v>4.6225000000000014</v>
      </c>
      <c r="E113" s="20">
        <f t="shared" si="8"/>
        <v>27.735000000000007</v>
      </c>
      <c r="F113" s="20">
        <f t="shared" si="9"/>
        <v>3.6225000000000014</v>
      </c>
      <c r="G113" s="20">
        <f>1</f>
        <v>1</v>
      </c>
      <c r="H113" s="20">
        <f t="shared" si="10"/>
        <v>3.8700000000000006</v>
      </c>
      <c r="I113" s="20" t="str">
        <f t="shared" si="11"/>
        <v>1+3.87j</v>
      </c>
      <c r="K113" s="20" t="str">
        <f t="shared" si="12"/>
        <v>3.6225+14.019075j</v>
      </c>
      <c r="M113" s="20" t="str">
        <f t="shared" si="26"/>
        <v>31.3575+14.019075j</v>
      </c>
      <c r="O113" s="20" t="str">
        <f t="shared" si="27"/>
        <v>0.737142024545796-0.329555906171071j</v>
      </c>
      <c r="S113" s="20">
        <f t="shared" si="13"/>
        <v>0.80745616577230417</v>
      </c>
      <c r="U113" s="20">
        <f t="shared" si="4"/>
        <v>1.3063013698630137</v>
      </c>
      <c r="V113" s="20">
        <f t="shared" si="5"/>
        <v>1.1434146341463416</v>
      </c>
      <c r="X113" s="20">
        <f t="shared" si="24"/>
        <v>1E-3</v>
      </c>
      <c r="Y113" s="20">
        <f t="shared" si="6"/>
        <v>6</v>
      </c>
      <c r="Z113" s="20">
        <f t="shared" si="25"/>
        <v>2.1500000000000004</v>
      </c>
      <c r="AA113" s="20">
        <f t="shared" si="14"/>
        <v>4.6225000000000014</v>
      </c>
      <c r="AB113" s="20">
        <f t="shared" si="15"/>
        <v>27.735000000000007</v>
      </c>
      <c r="AC113" s="20">
        <f t="shared" si="16"/>
        <v>3.6225000000000014</v>
      </c>
      <c r="AD113" s="20">
        <v>1</v>
      </c>
      <c r="AE113" s="20">
        <f t="shared" si="17"/>
        <v>1.2900000000000002E-2</v>
      </c>
      <c r="AF113" s="20" t="str">
        <f t="shared" si="18"/>
        <v>1+0.0129j</v>
      </c>
      <c r="AH113" s="20" t="str">
        <f t="shared" si="19"/>
        <v>3.6225+0.04673025j</v>
      </c>
      <c r="AI113" s="20" t="str">
        <f t="shared" si="20"/>
        <v>31.3575+0.04673025j</v>
      </c>
      <c r="AK113" s="20" t="str">
        <f t="shared" si="21"/>
        <v>0.88447543349106-0.00131808205775j</v>
      </c>
      <c r="AO113" s="20">
        <f t="shared" si="22"/>
        <v>0.88447641562085155</v>
      </c>
      <c r="AP113" s="20">
        <v>43</v>
      </c>
      <c r="AR113" s="20">
        <f>Compensation!$C$16</f>
        <v>1.2020512820512821</v>
      </c>
    </row>
    <row r="114" spans="1:44" s="20" customFormat="1">
      <c r="A114" s="20">
        <f t="shared" si="0"/>
        <v>0.3</v>
      </c>
      <c r="B114" s="20">
        <f t="shared" si="1"/>
        <v>6</v>
      </c>
      <c r="C114" s="20">
        <f t="shared" si="23"/>
        <v>2.2000000000000002</v>
      </c>
      <c r="D114" s="20">
        <f t="shared" si="7"/>
        <v>4.8400000000000007</v>
      </c>
      <c r="E114" s="20">
        <f t="shared" si="8"/>
        <v>29.040000000000006</v>
      </c>
      <c r="F114" s="20">
        <f t="shared" si="9"/>
        <v>3.8400000000000007</v>
      </c>
      <c r="G114" s="20">
        <f>1</f>
        <v>1</v>
      </c>
      <c r="H114" s="20">
        <f t="shared" si="10"/>
        <v>3.96</v>
      </c>
      <c r="I114" s="20" t="str">
        <f t="shared" si="11"/>
        <v>1+3.96j</v>
      </c>
      <c r="K114" s="20" t="str">
        <f t="shared" si="12"/>
        <v>3.84+15.2064j</v>
      </c>
      <c r="M114" s="20" t="str">
        <f t="shared" si="26"/>
        <v>32.88+15.2064j</v>
      </c>
      <c r="O114" s="20" t="str">
        <f t="shared" si="27"/>
        <v>0.727588279540813-0.33649630212924j</v>
      </c>
      <c r="S114" s="20">
        <f t="shared" si="13"/>
        <v>0.80163237576323787</v>
      </c>
      <c r="U114" s="20">
        <f t="shared" si="4"/>
        <v>1.3063013698630137</v>
      </c>
      <c r="V114" s="20">
        <f t="shared" si="5"/>
        <v>1.1434146341463416</v>
      </c>
      <c r="X114" s="20">
        <f t="shared" si="24"/>
        <v>1E-3</v>
      </c>
      <c r="Y114" s="20">
        <f t="shared" si="6"/>
        <v>6</v>
      </c>
      <c r="Z114" s="20">
        <f t="shared" si="25"/>
        <v>2.2000000000000002</v>
      </c>
      <c r="AA114" s="20">
        <f t="shared" si="14"/>
        <v>4.8400000000000007</v>
      </c>
      <c r="AB114" s="20">
        <f t="shared" si="15"/>
        <v>29.040000000000006</v>
      </c>
      <c r="AC114" s="20">
        <f t="shared" si="16"/>
        <v>3.8400000000000007</v>
      </c>
      <c r="AD114" s="20">
        <v>1</v>
      </c>
      <c r="AE114" s="20">
        <f t="shared" si="17"/>
        <v>1.3200000000000002E-2</v>
      </c>
      <c r="AF114" s="20" t="str">
        <f t="shared" si="18"/>
        <v>1+0.0132j</v>
      </c>
      <c r="AH114" s="20" t="str">
        <f t="shared" si="19"/>
        <v>3.84+0.050688j</v>
      </c>
      <c r="AI114" s="20" t="str">
        <f t="shared" si="20"/>
        <v>32.88+0.050688j</v>
      </c>
      <c r="AK114" s="20" t="str">
        <f t="shared" si="21"/>
        <v>0.883209579841658-0.0013615610457121j</v>
      </c>
      <c r="AO114" s="20">
        <f t="shared" si="22"/>
        <v>0.88321062933626382</v>
      </c>
      <c r="AP114" s="20">
        <v>44</v>
      </c>
      <c r="AR114" s="20">
        <f>Compensation!$C$16</f>
        <v>1.2020512820512821</v>
      </c>
    </row>
    <row r="115" spans="1:44" s="20" customFormat="1">
      <c r="A115" s="20">
        <f t="shared" si="0"/>
        <v>0.3</v>
      </c>
      <c r="B115" s="20">
        <f t="shared" si="1"/>
        <v>6</v>
      </c>
      <c r="C115" s="20">
        <f t="shared" si="23"/>
        <v>2.25</v>
      </c>
      <c r="D115" s="20">
        <f t="shared" si="7"/>
        <v>5.0625</v>
      </c>
      <c r="E115" s="20">
        <f t="shared" si="8"/>
        <v>30.375</v>
      </c>
      <c r="F115" s="20">
        <f t="shared" si="9"/>
        <v>4.0625</v>
      </c>
      <c r="G115" s="20">
        <f>1</f>
        <v>1</v>
      </c>
      <c r="H115" s="20">
        <f t="shared" si="10"/>
        <v>4.05</v>
      </c>
      <c r="I115" s="20" t="str">
        <f t="shared" si="11"/>
        <v>1+4.05j</v>
      </c>
      <c r="K115" s="20" t="str">
        <f t="shared" si="12"/>
        <v>4.0625+16.453125j</v>
      </c>
      <c r="M115" s="20" t="str">
        <f t="shared" si="26"/>
        <v>34.4375+16.453125j</v>
      </c>
      <c r="O115" s="20" t="str">
        <f t="shared" si="27"/>
        <v>0.718114448769573-0.343091885006516j</v>
      </c>
      <c r="S115" s="20">
        <f t="shared" si="13"/>
        <v>0.79586456328256761</v>
      </c>
      <c r="U115" s="20">
        <f t="shared" si="4"/>
        <v>1.3063013698630137</v>
      </c>
      <c r="V115" s="20">
        <f t="shared" si="5"/>
        <v>1.1434146341463416</v>
      </c>
      <c r="X115" s="20">
        <f t="shared" si="24"/>
        <v>1E-3</v>
      </c>
      <c r="Y115" s="20">
        <f t="shared" si="6"/>
        <v>6</v>
      </c>
      <c r="Z115" s="20">
        <f t="shared" si="25"/>
        <v>2.25</v>
      </c>
      <c r="AA115" s="20">
        <f t="shared" si="14"/>
        <v>5.0625</v>
      </c>
      <c r="AB115" s="20">
        <f t="shared" si="15"/>
        <v>30.375</v>
      </c>
      <c r="AC115" s="20">
        <f t="shared" si="16"/>
        <v>4.0625</v>
      </c>
      <c r="AD115" s="20">
        <v>1</v>
      </c>
      <c r="AE115" s="20">
        <f t="shared" si="17"/>
        <v>1.35E-2</v>
      </c>
      <c r="AF115" s="20" t="str">
        <f t="shared" si="18"/>
        <v>1+0.0135j</v>
      </c>
      <c r="AH115" s="20" t="str">
        <f t="shared" si="19"/>
        <v>4.0625+0.05484375j</v>
      </c>
      <c r="AI115" s="20" t="str">
        <f t="shared" si="20"/>
        <v>34.4375+0.05484375j</v>
      </c>
      <c r="AK115" s="20" t="str">
        <f t="shared" si="21"/>
        <v>0.882030430832097-0.0014046854864885j</v>
      </c>
      <c r="AO115" s="20">
        <f t="shared" si="22"/>
        <v>0.88203154935363315</v>
      </c>
      <c r="AP115" s="20">
        <v>45</v>
      </c>
      <c r="AR115" s="20">
        <f>Compensation!$C$16</f>
        <v>1.2020512820512821</v>
      </c>
    </row>
    <row r="116" spans="1:44" s="20" customFormat="1">
      <c r="A116" s="20">
        <f t="shared" si="0"/>
        <v>0.3</v>
      </c>
      <c r="B116" s="20">
        <f t="shared" si="1"/>
        <v>6</v>
      </c>
      <c r="C116" s="20">
        <f t="shared" si="23"/>
        <v>2.2999999999999998</v>
      </c>
      <c r="D116" s="20">
        <f t="shared" si="7"/>
        <v>5.2899999999999991</v>
      </c>
      <c r="E116" s="20">
        <f t="shared" si="8"/>
        <v>31.739999999999995</v>
      </c>
      <c r="F116" s="20">
        <f t="shared" si="9"/>
        <v>4.2899999999999991</v>
      </c>
      <c r="G116" s="20">
        <f>1</f>
        <v>1</v>
      </c>
      <c r="H116" s="20">
        <f t="shared" si="10"/>
        <v>4.1399999999999997</v>
      </c>
      <c r="I116" s="20" t="str">
        <f t="shared" si="11"/>
        <v>1+4.14j</v>
      </c>
      <c r="K116" s="20" t="str">
        <f t="shared" si="12"/>
        <v>4.29+17.7606j</v>
      </c>
      <c r="M116" s="20" t="str">
        <f t="shared" si="26"/>
        <v>36.03+17.7606j</v>
      </c>
      <c r="O116" s="20" t="str">
        <f t="shared" si="27"/>
        <v>0.708721078944238-0.34935641395218j</v>
      </c>
      <c r="S116" s="20">
        <f t="shared" si="13"/>
        <v>0.79014901867268794</v>
      </c>
      <c r="U116" s="20">
        <f t="shared" si="4"/>
        <v>1.3063013698630137</v>
      </c>
      <c r="V116" s="20">
        <f t="shared" si="5"/>
        <v>1.1434146341463416</v>
      </c>
      <c r="X116" s="20">
        <f t="shared" si="24"/>
        <v>1E-3</v>
      </c>
      <c r="Y116" s="20">
        <f t="shared" si="6"/>
        <v>6</v>
      </c>
      <c r="Z116" s="20">
        <f t="shared" si="25"/>
        <v>2.2999999999999998</v>
      </c>
      <c r="AA116" s="20">
        <f t="shared" si="14"/>
        <v>5.2899999999999991</v>
      </c>
      <c r="AB116" s="20">
        <f t="shared" si="15"/>
        <v>31.739999999999995</v>
      </c>
      <c r="AC116" s="20">
        <f t="shared" si="16"/>
        <v>4.2899999999999991</v>
      </c>
      <c r="AD116" s="20">
        <v>1</v>
      </c>
      <c r="AE116" s="20">
        <f t="shared" si="17"/>
        <v>1.38E-2</v>
      </c>
      <c r="AF116" s="20" t="str">
        <f t="shared" si="18"/>
        <v>1+0.0138j</v>
      </c>
      <c r="AH116" s="20" t="str">
        <f t="shared" si="19"/>
        <v>4.29+0.059202j</v>
      </c>
      <c r="AI116" s="20" t="str">
        <f t="shared" si="20"/>
        <v>36.03+0.059202j</v>
      </c>
      <c r="AK116" s="20" t="str">
        <f t="shared" si="21"/>
        <v>0.880930177798649-0.00144748344118889j</v>
      </c>
      <c r="AO116" s="20">
        <f t="shared" si="22"/>
        <v>0.88093136700010399</v>
      </c>
      <c r="AP116" s="20">
        <v>46</v>
      </c>
      <c r="AR116" s="20">
        <f>Compensation!$C$16</f>
        <v>1.2020512820512821</v>
      </c>
    </row>
    <row r="117" spans="1:44" s="20" customFormat="1">
      <c r="A117" s="20">
        <f t="shared" si="0"/>
        <v>0.3</v>
      </c>
      <c r="B117" s="20">
        <f t="shared" si="1"/>
        <v>6</v>
      </c>
      <c r="C117" s="20">
        <f t="shared" si="23"/>
        <v>2.3499999999999996</v>
      </c>
      <c r="D117" s="20">
        <f t="shared" si="7"/>
        <v>5.5224999999999982</v>
      </c>
      <c r="E117" s="20">
        <f t="shared" si="8"/>
        <v>33.134999999999991</v>
      </c>
      <c r="F117" s="20">
        <f t="shared" si="9"/>
        <v>4.5224999999999982</v>
      </c>
      <c r="G117" s="20">
        <f>1</f>
        <v>1</v>
      </c>
      <c r="H117" s="20">
        <f t="shared" si="10"/>
        <v>4.2299999999999995</v>
      </c>
      <c r="I117" s="20" t="str">
        <f t="shared" si="11"/>
        <v>1+4.23j</v>
      </c>
      <c r="K117" s="20" t="str">
        <f t="shared" si="12"/>
        <v>4.5225+19.130175j</v>
      </c>
      <c r="M117" s="20" t="str">
        <f t="shared" si="26"/>
        <v>37.6575+19.130175j</v>
      </c>
      <c r="O117" s="20" t="str">
        <f t="shared" si="27"/>
        <v>0.699409002991234-0.35530283804814j</v>
      </c>
      <c r="S117" s="20">
        <f t="shared" si="13"/>
        <v>0.78448267042061215</v>
      </c>
      <c r="U117" s="20">
        <f t="shared" si="4"/>
        <v>1.3063013698630137</v>
      </c>
      <c r="V117" s="20">
        <f t="shared" si="5"/>
        <v>1.1434146341463416</v>
      </c>
      <c r="X117" s="20">
        <f t="shared" si="24"/>
        <v>1E-3</v>
      </c>
      <c r="Y117" s="20">
        <f t="shared" si="6"/>
        <v>6</v>
      </c>
      <c r="Z117" s="20">
        <f t="shared" si="25"/>
        <v>2.3499999999999996</v>
      </c>
      <c r="AA117" s="20">
        <f t="shared" si="14"/>
        <v>5.5224999999999982</v>
      </c>
      <c r="AB117" s="20">
        <f t="shared" si="15"/>
        <v>33.134999999999991</v>
      </c>
      <c r="AC117" s="20">
        <f t="shared" si="16"/>
        <v>4.5224999999999982</v>
      </c>
      <c r="AD117" s="20">
        <v>1</v>
      </c>
      <c r="AE117" s="20">
        <f t="shared" si="17"/>
        <v>1.4099999999999998E-2</v>
      </c>
      <c r="AF117" s="20" t="str">
        <f t="shared" si="18"/>
        <v>1+0.0141j</v>
      </c>
      <c r="AH117" s="20" t="str">
        <f t="shared" si="19"/>
        <v>4.5225+0.06376725j</v>
      </c>
      <c r="AI117" s="20" t="str">
        <f t="shared" si="20"/>
        <v>37.6575+0.06376725j</v>
      </c>
      <c r="AK117" s="20" t="str">
        <f t="shared" si="21"/>
        <v>0.879901878459026-0.00148998003210958j</v>
      </c>
      <c r="AO117" s="20">
        <f t="shared" si="22"/>
        <v>0.87990313998542968</v>
      </c>
      <c r="AP117" s="20">
        <v>47</v>
      </c>
      <c r="AR117" s="20">
        <f>Compensation!$C$16</f>
        <v>1.2020512820512821</v>
      </c>
    </row>
    <row r="118" spans="1:44" s="20" customFormat="1">
      <c r="A118" s="20">
        <f t="shared" si="0"/>
        <v>0.3</v>
      </c>
      <c r="B118" s="20">
        <f t="shared" si="1"/>
        <v>6</v>
      </c>
      <c r="C118" s="20">
        <f t="shared" si="23"/>
        <v>2.3999999999999995</v>
      </c>
      <c r="D118" s="20">
        <f t="shared" si="7"/>
        <v>5.7599999999999971</v>
      </c>
      <c r="E118" s="20">
        <f t="shared" si="8"/>
        <v>34.559999999999981</v>
      </c>
      <c r="F118" s="20">
        <f t="shared" si="9"/>
        <v>4.7599999999999971</v>
      </c>
      <c r="G118" s="20">
        <f>1</f>
        <v>1</v>
      </c>
      <c r="H118" s="20">
        <f t="shared" si="10"/>
        <v>4.3199999999999985</v>
      </c>
      <c r="I118" s="20" t="str">
        <f t="shared" si="11"/>
        <v>1+4.32j</v>
      </c>
      <c r="K118" s="20" t="str">
        <f t="shared" si="12"/>
        <v>4.76+20.5632j</v>
      </c>
      <c r="M118" s="20" t="str">
        <f t="shared" si="26"/>
        <v>39.32+20.5632j</v>
      </c>
      <c r="O118" s="20" t="str">
        <f t="shared" si="27"/>
        <v>0.690179266906904-0.360943395250764j</v>
      </c>
      <c r="S118" s="20">
        <f t="shared" si="13"/>
        <v>0.77886298862078485</v>
      </c>
      <c r="U118" s="20">
        <f t="shared" si="4"/>
        <v>1.3063013698630137</v>
      </c>
      <c r="V118" s="20">
        <f t="shared" si="5"/>
        <v>1.1434146341463416</v>
      </c>
      <c r="X118" s="20">
        <f t="shared" si="24"/>
        <v>1E-3</v>
      </c>
      <c r="Y118" s="20">
        <f t="shared" si="6"/>
        <v>6</v>
      </c>
      <c r="Z118" s="20">
        <f t="shared" si="25"/>
        <v>2.3999999999999995</v>
      </c>
      <c r="AA118" s="20">
        <f t="shared" si="14"/>
        <v>5.7599999999999971</v>
      </c>
      <c r="AB118" s="20">
        <f t="shared" si="15"/>
        <v>34.559999999999981</v>
      </c>
      <c r="AC118" s="20">
        <f t="shared" si="16"/>
        <v>4.7599999999999971</v>
      </c>
      <c r="AD118" s="20">
        <v>1</v>
      </c>
      <c r="AE118" s="20">
        <f t="shared" si="17"/>
        <v>1.4399999999999998E-2</v>
      </c>
      <c r="AF118" s="20" t="str">
        <f t="shared" si="18"/>
        <v>1+0.0144j</v>
      </c>
      <c r="AH118" s="20" t="str">
        <f t="shared" si="19"/>
        <v>4.76+0.068544j</v>
      </c>
      <c r="AI118" s="20" t="str">
        <f t="shared" si="20"/>
        <v>39.32+0.068544j</v>
      </c>
      <c r="AK118" s="20" t="str">
        <f t="shared" si="21"/>
        <v>0.878939343261254-0.00153219782157933j</v>
      </c>
      <c r="AO118" s="20">
        <f t="shared" si="22"/>
        <v>0.87894067875067028</v>
      </c>
      <c r="AP118" s="20">
        <v>48</v>
      </c>
      <c r="AR118" s="20">
        <f>Compensation!$C$16</f>
        <v>1.2020512820512821</v>
      </c>
    </row>
    <row r="119" spans="1:44" s="20" customFormat="1">
      <c r="A119" s="20">
        <f t="shared" si="0"/>
        <v>0.3</v>
      </c>
      <c r="B119" s="20">
        <f t="shared" si="1"/>
        <v>6</v>
      </c>
      <c r="C119" s="20">
        <f t="shared" si="23"/>
        <v>2.4499999999999993</v>
      </c>
      <c r="D119" s="20">
        <f t="shared" si="7"/>
        <v>6.0024999999999968</v>
      </c>
      <c r="E119" s="20">
        <f t="shared" si="8"/>
        <v>36.014999999999979</v>
      </c>
      <c r="F119" s="20">
        <f t="shared" si="9"/>
        <v>5.0024999999999968</v>
      </c>
      <c r="G119" s="20">
        <f>1</f>
        <v>1</v>
      </c>
      <c r="H119" s="20">
        <f t="shared" si="10"/>
        <v>4.4099999999999984</v>
      </c>
      <c r="I119" s="20" t="str">
        <f t="shared" si="11"/>
        <v>1+4.41j</v>
      </c>
      <c r="K119" s="20" t="str">
        <f t="shared" si="12"/>
        <v>5.0025+22.061025j</v>
      </c>
      <c r="M119" s="20" t="str">
        <f t="shared" si="26"/>
        <v>41.0175+22.061025j</v>
      </c>
      <c r="O119" s="20" t="str">
        <f t="shared" si="27"/>
        <v>0.681033068538712-0.366289694663479j</v>
      </c>
      <c r="S119" s="20">
        <f t="shared" si="13"/>
        <v>0.77328790295718364</v>
      </c>
      <c r="U119" s="20">
        <f t="shared" si="4"/>
        <v>1.3063013698630137</v>
      </c>
      <c r="V119" s="20">
        <f t="shared" si="5"/>
        <v>1.1434146341463416</v>
      </c>
      <c r="X119" s="20">
        <f t="shared" si="24"/>
        <v>1E-3</v>
      </c>
      <c r="Y119" s="20">
        <f t="shared" si="6"/>
        <v>6</v>
      </c>
      <c r="Z119" s="20">
        <f t="shared" si="25"/>
        <v>2.4499999999999993</v>
      </c>
      <c r="AA119" s="20">
        <f t="shared" si="14"/>
        <v>6.0024999999999968</v>
      </c>
      <c r="AB119" s="20">
        <f t="shared" si="15"/>
        <v>36.014999999999979</v>
      </c>
      <c r="AC119" s="20">
        <f t="shared" si="16"/>
        <v>5.0024999999999968</v>
      </c>
      <c r="AD119" s="20">
        <v>1</v>
      </c>
      <c r="AE119" s="20">
        <f t="shared" si="17"/>
        <v>1.4699999999999996E-2</v>
      </c>
      <c r="AF119" s="20" t="str">
        <f t="shared" si="18"/>
        <v>1+0.0147j</v>
      </c>
      <c r="AH119" s="20" t="str">
        <f t="shared" si="19"/>
        <v>5.0025+0.07353675j</v>
      </c>
      <c r="AI119" s="20" t="str">
        <f t="shared" si="20"/>
        <v>41.0175+0.07353675j</v>
      </c>
      <c r="AK119" s="20" t="str">
        <f t="shared" si="21"/>
        <v>0.878037038863909-0.00157415713336199j</v>
      </c>
      <c r="AO119" s="20">
        <f t="shared" si="22"/>
        <v>0.87803844994828228</v>
      </c>
      <c r="AP119" s="20">
        <v>49</v>
      </c>
      <c r="AR119" s="20">
        <f>Compensation!$C$16</f>
        <v>1.2020512820512821</v>
      </c>
    </row>
    <row r="120" spans="1:44" s="20" customFormat="1">
      <c r="A120" s="20">
        <f t="shared" si="0"/>
        <v>0.3</v>
      </c>
      <c r="B120" s="20">
        <f t="shared" si="1"/>
        <v>6</v>
      </c>
      <c r="C120" s="20">
        <f t="shared" si="23"/>
        <v>2.4999999999999991</v>
      </c>
      <c r="D120" s="20">
        <f t="shared" si="7"/>
        <v>6.2499999999999956</v>
      </c>
      <c r="E120" s="20">
        <f t="shared" si="8"/>
        <v>37.499999999999972</v>
      </c>
      <c r="F120" s="20">
        <f t="shared" si="9"/>
        <v>5.2499999999999956</v>
      </c>
      <c r="G120" s="20">
        <f>1</f>
        <v>1</v>
      </c>
      <c r="H120" s="20">
        <f t="shared" si="10"/>
        <v>4.4999999999999982</v>
      </c>
      <c r="I120" s="20" t="str">
        <f t="shared" si="11"/>
        <v>1+4.5j</v>
      </c>
      <c r="K120" s="20" t="str">
        <f t="shared" si="12"/>
        <v>5.25+23.625j</v>
      </c>
      <c r="M120" s="20" t="str">
        <f t="shared" si="26"/>
        <v>42.75+23.625j</v>
      </c>
      <c r="O120" s="20" t="str">
        <f t="shared" si="27"/>
        <v>0.671971706454465-0.371352785145888j</v>
      </c>
      <c r="S120" s="20">
        <f t="shared" si="13"/>
        <v>0.76775573284146414</v>
      </c>
      <c r="U120" s="20">
        <f t="shared" si="4"/>
        <v>1.3063013698630137</v>
      </c>
      <c r="V120" s="20">
        <f t="shared" si="5"/>
        <v>1.1434146341463416</v>
      </c>
      <c r="X120" s="20">
        <f t="shared" si="24"/>
        <v>1E-3</v>
      </c>
      <c r="Y120" s="20">
        <f t="shared" si="6"/>
        <v>6</v>
      </c>
      <c r="Z120" s="20">
        <f t="shared" si="25"/>
        <v>2.4999999999999991</v>
      </c>
      <c r="AA120" s="20">
        <f t="shared" si="14"/>
        <v>6.2499999999999956</v>
      </c>
      <c r="AB120" s="20">
        <f t="shared" si="15"/>
        <v>37.499999999999972</v>
      </c>
      <c r="AC120" s="20">
        <f t="shared" si="16"/>
        <v>5.2499999999999956</v>
      </c>
      <c r="AD120" s="20">
        <v>1</v>
      </c>
      <c r="AE120" s="20">
        <f t="shared" si="17"/>
        <v>1.4999999999999994E-2</v>
      </c>
      <c r="AF120" s="20" t="str">
        <f t="shared" si="18"/>
        <v>1+0.015j</v>
      </c>
      <c r="AH120" s="20" t="str">
        <f t="shared" si="19"/>
        <v>5.25+0.0787499999999999j</v>
      </c>
      <c r="AI120" s="20" t="str">
        <f t="shared" si="20"/>
        <v>42.75+0.0787499999999999j</v>
      </c>
      <c r="AK120" s="20" t="str">
        <f t="shared" si="21"/>
        <v>0.877190005841854-0.00161587632655078j</v>
      </c>
      <c r="AO120" s="20">
        <f t="shared" si="22"/>
        <v>0.87719149414773434</v>
      </c>
      <c r="AP120" s="20">
        <v>50</v>
      </c>
      <c r="AR120" s="20">
        <f>Compensation!$C$16</f>
        <v>1.2020512820512821</v>
      </c>
    </row>
    <row r="121" spans="1:44" s="20" customFormat="1">
      <c r="A121" s="20">
        <f t="shared" si="0"/>
        <v>0.3</v>
      </c>
      <c r="B121" s="20">
        <f t="shared" si="1"/>
        <v>6</v>
      </c>
      <c r="C121" s="20">
        <f t="shared" si="23"/>
        <v>2.5499999999999989</v>
      </c>
      <c r="D121" s="20">
        <f t="shared" si="7"/>
        <v>6.5024999999999942</v>
      </c>
      <c r="E121" s="20">
        <f t="shared" si="8"/>
        <v>39.014999999999965</v>
      </c>
      <c r="F121" s="20">
        <f t="shared" si="9"/>
        <v>5.5024999999999942</v>
      </c>
      <c r="G121" s="20">
        <f>1</f>
        <v>1</v>
      </c>
      <c r="H121" s="20">
        <f t="shared" si="10"/>
        <v>4.5899999999999981</v>
      </c>
      <c r="I121" s="20" t="str">
        <f t="shared" si="11"/>
        <v>1+4.59j</v>
      </c>
      <c r="K121" s="20" t="str">
        <f t="shared" si="12"/>
        <v>5.50249999999999+25.256475j</v>
      </c>
      <c r="M121" s="20" t="str">
        <f t="shared" si="26"/>
        <v>44.5175+25.256475j</v>
      </c>
      <c r="O121" s="20" t="str">
        <f t="shared" si="27"/>
        <v>0.662996537366047-0.376143212693259j</v>
      </c>
      <c r="S121" s="20">
        <f t="shared" si="13"/>
        <v>0.76226512777023614</v>
      </c>
      <c r="U121" s="20">
        <f t="shared" si="4"/>
        <v>1.3063013698630137</v>
      </c>
      <c r="V121" s="20">
        <f t="shared" si="5"/>
        <v>1.1434146341463416</v>
      </c>
      <c r="X121" s="20">
        <f t="shared" si="24"/>
        <v>1E-3</v>
      </c>
      <c r="Y121" s="20">
        <f t="shared" si="6"/>
        <v>6</v>
      </c>
      <c r="Z121" s="20">
        <f t="shared" si="25"/>
        <v>2.5499999999999989</v>
      </c>
      <c r="AA121" s="20">
        <f t="shared" si="14"/>
        <v>6.5024999999999942</v>
      </c>
      <c r="AB121" s="20">
        <f t="shared" si="15"/>
        <v>39.014999999999965</v>
      </c>
      <c r="AC121" s="20">
        <f t="shared" si="16"/>
        <v>5.5024999999999942</v>
      </c>
      <c r="AD121" s="20">
        <v>1</v>
      </c>
      <c r="AE121" s="20">
        <f t="shared" si="17"/>
        <v>1.5299999999999994E-2</v>
      </c>
      <c r="AF121" s="20" t="str">
        <f t="shared" si="18"/>
        <v>1+0.0153j</v>
      </c>
      <c r="AH121" s="20" t="str">
        <f t="shared" si="19"/>
        <v>5.50249999999999+0.0841882499999999j</v>
      </c>
      <c r="AI121" s="20" t="str">
        <f t="shared" si="20"/>
        <v>44.5175+0.0841882499999999j</v>
      </c>
      <c r="AK121" s="20" t="str">
        <f t="shared" si="21"/>
        <v>0.876393788257408-0.00165737202997162j</v>
      </c>
      <c r="AO121" s="20">
        <f t="shared" si="22"/>
        <v>0.87639535540657454</v>
      </c>
      <c r="AP121" s="20">
        <v>51</v>
      </c>
      <c r="AR121" s="20">
        <f>Compensation!$C$16</f>
        <v>1.2020512820512821</v>
      </c>
    </row>
    <row r="122" spans="1:44" s="20" customFormat="1">
      <c r="A122" s="20">
        <f t="shared" si="0"/>
        <v>0.3</v>
      </c>
      <c r="B122" s="20">
        <f t="shared" si="1"/>
        <v>6</v>
      </c>
      <c r="C122" s="20">
        <f t="shared" si="23"/>
        <v>2.5999999999999988</v>
      </c>
      <c r="D122" s="20">
        <f t="shared" si="7"/>
        <v>6.7599999999999936</v>
      </c>
      <c r="E122" s="20">
        <f t="shared" si="8"/>
        <v>40.55999999999996</v>
      </c>
      <c r="F122" s="20">
        <f t="shared" si="9"/>
        <v>5.7599999999999936</v>
      </c>
      <c r="G122" s="20">
        <f>1</f>
        <v>1</v>
      </c>
      <c r="H122" s="20">
        <f t="shared" si="10"/>
        <v>4.6799999999999979</v>
      </c>
      <c r="I122" s="20" t="str">
        <f t="shared" si="11"/>
        <v>1+4.68j</v>
      </c>
      <c r="K122" s="20" t="str">
        <f t="shared" si="12"/>
        <v>5.75999999999999+26.9568j</v>
      </c>
      <c r="M122" s="20" t="str">
        <f t="shared" si="26"/>
        <v>46.32+26.9568j</v>
      </c>
      <c r="O122" s="20" t="str">
        <f t="shared" si="27"/>
        <v>0.65410894082233-0.380671068565617j</v>
      </c>
      <c r="S122" s="20">
        <f t="shared" si="13"/>
        <v>0.75681501630622994</v>
      </c>
      <c r="U122" s="20">
        <f t="shared" si="4"/>
        <v>1.3063013698630137</v>
      </c>
      <c r="V122" s="20">
        <f t="shared" si="5"/>
        <v>1.1434146341463416</v>
      </c>
      <c r="X122" s="20">
        <f t="shared" si="24"/>
        <v>1E-3</v>
      </c>
      <c r="Y122" s="20">
        <f t="shared" si="6"/>
        <v>6</v>
      </c>
      <c r="Z122" s="20">
        <f t="shared" si="25"/>
        <v>2.5999999999999988</v>
      </c>
      <c r="AA122" s="20">
        <f t="shared" si="14"/>
        <v>6.7599999999999936</v>
      </c>
      <c r="AB122" s="20">
        <f t="shared" si="15"/>
        <v>40.55999999999996</v>
      </c>
      <c r="AC122" s="20">
        <f t="shared" si="16"/>
        <v>5.7599999999999936</v>
      </c>
      <c r="AD122" s="20">
        <v>1</v>
      </c>
      <c r="AE122" s="20">
        <f t="shared" si="17"/>
        <v>1.5599999999999992E-2</v>
      </c>
      <c r="AF122" s="20" t="str">
        <f t="shared" si="18"/>
        <v>1+0.0156j</v>
      </c>
      <c r="AH122" s="20" t="str">
        <f t="shared" si="19"/>
        <v>5.75999999999999+0.0898559999999999j</v>
      </c>
      <c r="AI122" s="20" t="str">
        <f t="shared" si="20"/>
        <v>46.32+0.0898559999999999j</v>
      </c>
      <c r="AK122" s="20" t="str">
        <f t="shared" si="21"/>
        <v>0.875644373170682-0.00169865934360157j</v>
      </c>
      <c r="AO122" s="20">
        <f t="shared" si="22"/>
        <v>0.87564602078068188</v>
      </c>
      <c r="AP122" s="20">
        <v>52</v>
      </c>
      <c r="AR122" s="20">
        <f>Compensation!$C$16</f>
        <v>1.2020512820512821</v>
      </c>
    </row>
    <row r="123" spans="1:44" s="20" customFormat="1">
      <c r="A123" s="20">
        <f t="shared" si="0"/>
        <v>0.3</v>
      </c>
      <c r="B123" s="20">
        <f t="shared" si="1"/>
        <v>6</v>
      </c>
      <c r="C123" s="20">
        <f t="shared" si="23"/>
        <v>2.6499999999999986</v>
      </c>
      <c r="D123" s="20">
        <f t="shared" si="7"/>
        <v>7.0224999999999929</v>
      </c>
      <c r="E123" s="20">
        <f t="shared" si="8"/>
        <v>42.134999999999955</v>
      </c>
      <c r="F123" s="20">
        <f t="shared" si="9"/>
        <v>6.0224999999999929</v>
      </c>
      <c r="G123" s="20">
        <f>1</f>
        <v>1</v>
      </c>
      <c r="H123" s="20">
        <f t="shared" si="10"/>
        <v>4.7699999999999969</v>
      </c>
      <c r="I123" s="20" t="str">
        <f t="shared" si="11"/>
        <v>1+4.77j</v>
      </c>
      <c r="K123" s="20" t="str">
        <f t="shared" si="12"/>
        <v>6.02249999999999+28.727325j</v>
      </c>
      <c r="M123" s="20" t="str">
        <f t="shared" si="26"/>
        <v>48.1574999999999+28.727325j</v>
      </c>
      <c r="O123" s="20" t="str">
        <f t="shared" si="27"/>
        <v>0.645310290089447-0.384946029782357j</v>
      </c>
      <c r="S123" s="20">
        <f t="shared" si="13"/>
        <v>0.75140456236339526</v>
      </c>
      <c r="U123" s="20">
        <f t="shared" si="4"/>
        <v>1.3063013698630137</v>
      </c>
      <c r="V123" s="20">
        <f t="shared" si="5"/>
        <v>1.1434146341463416</v>
      </c>
      <c r="X123" s="20">
        <f t="shared" si="24"/>
        <v>1E-3</v>
      </c>
      <c r="Y123" s="20">
        <f t="shared" si="6"/>
        <v>6</v>
      </c>
      <c r="Z123" s="20">
        <f t="shared" si="25"/>
        <v>2.6499999999999986</v>
      </c>
      <c r="AA123" s="20">
        <f t="shared" si="14"/>
        <v>7.0224999999999929</v>
      </c>
      <c r="AB123" s="20">
        <f t="shared" si="15"/>
        <v>42.134999999999955</v>
      </c>
      <c r="AC123" s="20">
        <f t="shared" si="16"/>
        <v>6.0224999999999929</v>
      </c>
      <c r="AD123" s="20">
        <v>1</v>
      </c>
      <c r="AE123" s="20">
        <f t="shared" si="17"/>
        <v>1.5899999999999991E-2</v>
      </c>
      <c r="AF123" s="20" t="str">
        <f t="shared" si="18"/>
        <v>1+0.0159j</v>
      </c>
      <c r="AH123" s="20" t="str">
        <f t="shared" si="19"/>
        <v>6.02249999999999+0.0957577499999999j</v>
      </c>
      <c r="AI123" s="20" t="str">
        <f t="shared" si="20"/>
        <v>48.1574999999999+0.0957577499999999j</v>
      </c>
      <c r="AK123" s="20" t="str">
        <f t="shared" si="21"/>
        <v>0.874938138509304-0.00173975201231043j</v>
      </c>
      <c r="AO123" s="20">
        <f t="shared" si="22"/>
        <v>0.87493986819391789</v>
      </c>
      <c r="AP123" s="20">
        <v>53</v>
      </c>
      <c r="AR123" s="20">
        <f>Compensation!$C$16</f>
        <v>1.2020512820512821</v>
      </c>
    </row>
    <row r="124" spans="1:44" s="20" customFormat="1">
      <c r="A124" s="20">
        <f t="shared" si="0"/>
        <v>0.3</v>
      </c>
      <c r="B124" s="20">
        <f t="shared" si="1"/>
        <v>6</v>
      </c>
      <c r="C124" s="20">
        <f t="shared" si="23"/>
        <v>2.6999999999999984</v>
      </c>
      <c r="D124" s="20">
        <f t="shared" si="7"/>
        <v>7.2899999999999912</v>
      </c>
      <c r="E124" s="20">
        <f t="shared" si="8"/>
        <v>43.739999999999945</v>
      </c>
      <c r="F124" s="20">
        <f t="shared" si="9"/>
        <v>6.2899999999999912</v>
      </c>
      <c r="G124" s="20">
        <f>1</f>
        <v>1</v>
      </c>
      <c r="H124" s="20">
        <f t="shared" si="10"/>
        <v>4.8599999999999968</v>
      </c>
      <c r="I124" s="20" t="str">
        <f t="shared" si="11"/>
        <v>1+4.86j</v>
      </c>
      <c r="K124" s="20" t="str">
        <f t="shared" si="12"/>
        <v>6.28999999999999+30.5694j</v>
      </c>
      <c r="M124" s="20" t="str">
        <f t="shared" si="26"/>
        <v>50.0299999999999+30.5694j</v>
      </c>
      <c r="O124" s="20" t="str">
        <f t="shared" si="27"/>
        <v>0.636601928304352-0.388977393306158j</v>
      </c>
      <c r="S124" s="20">
        <f t="shared" si="13"/>
        <v>0.74603312769881258</v>
      </c>
      <c r="U124" s="20">
        <f t="shared" si="4"/>
        <v>1.3063013698630137</v>
      </c>
      <c r="V124" s="20">
        <f t="shared" si="5"/>
        <v>1.1434146341463416</v>
      </c>
      <c r="X124" s="20">
        <f t="shared" si="24"/>
        <v>1E-3</v>
      </c>
      <c r="Y124" s="20">
        <f t="shared" si="6"/>
        <v>6</v>
      </c>
      <c r="Z124" s="20">
        <f t="shared" si="25"/>
        <v>2.6999999999999984</v>
      </c>
      <c r="AA124" s="20">
        <f t="shared" si="14"/>
        <v>7.2899999999999912</v>
      </c>
      <c r="AB124" s="20">
        <f t="shared" si="15"/>
        <v>43.739999999999945</v>
      </c>
      <c r="AC124" s="20">
        <f t="shared" si="16"/>
        <v>6.2899999999999912</v>
      </c>
      <c r="AD124" s="20">
        <v>1</v>
      </c>
      <c r="AE124" s="20">
        <f t="shared" si="17"/>
        <v>1.6199999999999989E-2</v>
      </c>
      <c r="AF124" s="20" t="str">
        <f t="shared" si="18"/>
        <v>1+0.0162j</v>
      </c>
      <c r="AH124" s="20" t="str">
        <f t="shared" si="19"/>
        <v>6.28999999999999+0.101898j</v>
      </c>
      <c r="AI124" s="20" t="str">
        <f t="shared" si="20"/>
        <v>50.0299999999999+0.101898j</v>
      </c>
      <c r="AK124" s="20" t="str">
        <f t="shared" si="21"/>
        <v>0.874271807996099-0.00178066257627797j</v>
      </c>
      <c r="AO124" s="20">
        <f t="shared" si="22"/>
        <v>0.8742736213657476</v>
      </c>
      <c r="AP124" s="20">
        <v>54</v>
      </c>
      <c r="AR124" s="20">
        <f>Compensation!$C$16</f>
        <v>1.2020512820512821</v>
      </c>
    </row>
    <row r="125" spans="1:44" s="20" customFormat="1">
      <c r="A125" s="20">
        <f t="shared" si="0"/>
        <v>0.3</v>
      </c>
      <c r="B125" s="20">
        <f t="shared" si="1"/>
        <v>6</v>
      </c>
      <c r="C125" s="20">
        <f t="shared" si="23"/>
        <v>2.7499999999999982</v>
      </c>
      <c r="D125" s="20">
        <f t="shared" si="7"/>
        <v>7.5624999999999902</v>
      </c>
      <c r="E125" s="20">
        <f t="shared" si="8"/>
        <v>45.374999999999943</v>
      </c>
      <c r="F125" s="20">
        <f t="shared" si="9"/>
        <v>6.5624999999999902</v>
      </c>
      <c r="G125" s="20">
        <f>1</f>
        <v>1</v>
      </c>
      <c r="H125" s="20">
        <f t="shared" si="10"/>
        <v>4.9499999999999966</v>
      </c>
      <c r="I125" s="20" t="str">
        <f t="shared" si="11"/>
        <v>1+4.95j</v>
      </c>
      <c r="K125" s="20" t="str">
        <f t="shared" si="12"/>
        <v>6.56249999999999+32.484375j</v>
      </c>
      <c r="M125" s="20" t="str">
        <f t="shared" si="26"/>
        <v>51.9374999999999+32.484375j</v>
      </c>
      <c r="O125" s="20" t="str">
        <f t="shared" si="27"/>
        <v>0.627985149126448-0.392774105004178j</v>
      </c>
      <c r="S125" s="20">
        <f t="shared" si="13"/>
        <v>0.74070023969565468</v>
      </c>
      <c r="U125" s="20">
        <f t="shared" si="4"/>
        <v>1.3063013698630137</v>
      </c>
      <c r="V125" s="20">
        <f t="shared" si="5"/>
        <v>1.1434146341463416</v>
      </c>
      <c r="X125" s="20">
        <f t="shared" si="24"/>
        <v>1E-3</v>
      </c>
      <c r="Y125" s="20">
        <f t="shared" si="6"/>
        <v>6</v>
      </c>
      <c r="Z125" s="20">
        <f t="shared" si="25"/>
        <v>2.7499999999999982</v>
      </c>
      <c r="AA125" s="20">
        <f t="shared" si="14"/>
        <v>7.5624999999999902</v>
      </c>
      <c r="AB125" s="20">
        <f t="shared" si="15"/>
        <v>45.374999999999943</v>
      </c>
      <c r="AC125" s="20">
        <f t="shared" si="16"/>
        <v>6.5624999999999902</v>
      </c>
      <c r="AD125" s="20">
        <v>1</v>
      </c>
      <c r="AE125" s="20">
        <f t="shared" si="17"/>
        <v>1.649999999999999E-2</v>
      </c>
      <c r="AF125" s="20" t="str">
        <f t="shared" si="18"/>
        <v>1+0.0165j</v>
      </c>
      <c r="AH125" s="20" t="str">
        <f t="shared" si="19"/>
        <v>6.56249999999999+0.10828125j</v>
      </c>
      <c r="AI125" s="20" t="str">
        <f t="shared" si="20"/>
        <v>51.9374999999999+0.10828125j</v>
      </c>
      <c r="AK125" s="20" t="str">
        <f t="shared" si="21"/>
        <v>0.873642412057962-0.00182140250167319j</v>
      </c>
      <c r="AO125" s="20">
        <f t="shared" si="22"/>
        <v>0.87364431072005899</v>
      </c>
      <c r="AP125" s="20">
        <v>55</v>
      </c>
      <c r="AR125" s="20">
        <f>Compensation!$C$16</f>
        <v>1.2020512820512821</v>
      </c>
    </row>
    <row r="126" spans="1:44" s="20" customFormat="1">
      <c r="A126" s="20">
        <f t="shared" si="0"/>
        <v>0.3</v>
      </c>
      <c r="B126" s="20">
        <f t="shared" si="1"/>
        <v>6</v>
      </c>
      <c r="C126" s="20">
        <f t="shared" si="23"/>
        <v>2.799999999999998</v>
      </c>
      <c r="D126" s="20">
        <f t="shared" si="7"/>
        <v>7.8399999999999892</v>
      </c>
      <c r="E126" s="20">
        <f t="shared" si="8"/>
        <v>47.039999999999935</v>
      </c>
      <c r="F126" s="20">
        <f t="shared" si="9"/>
        <v>6.8399999999999892</v>
      </c>
      <c r="G126" s="20">
        <f>1</f>
        <v>1</v>
      </c>
      <c r="H126" s="20">
        <f t="shared" si="10"/>
        <v>5.0399999999999965</v>
      </c>
      <c r="I126" s="20" t="str">
        <f t="shared" si="11"/>
        <v>1+5.04j</v>
      </c>
      <c r="K126" s="20" t="str">
        <f t="shared" si="12"/>
        <v>6.83999999999999+34.4735999999999j</v>
      </c>
      <c r="M126" s="20" t="str">
        <f t="shared" si="26"/>
        <v>53.8799999999999+34.4735999999999j</v>
      </c>
      <c r="O126" s="20" t="str">
        <f t="shared" si="27"/>
        <v>0.619461181227583-0.396344784282984j</v>
      </c>
      <c r="S126" s="20">
        <f t="shared" si="13"/>
        <v>0.73540556366959697</v>
      </c>
      <c r="U126" s="20">
        <f t="shared" si="4"/>
        <v>1.3063013698630137</v>
      </c>
      <c r="V126" s="20">
        <f t="shared" si="5"/>
        <v>1.1434146341463416</v>
      </c>
      <c r="X126" s="20">
        <f t="shared" si="24"/>
        <v>1E-3</v>
      </c>
      <c r="Y126" s="20">
        <f t="shared" si="6"/>
        <v>6</v>
      </c>
      <c r="Z126" s="20">
        <f t="shared" si="25"/>
        <v>2.799999999999998</v>
      </c>
      <c r="AA126" s="20">
        <f t="shared" si="14"/>
        <v>7.8399999999999892</v>
      </c>
      <c r="AB126" s="20">
        <f t="shared" si="15"/>
        <v>47.039999999999935</v>
      </c>
      <c r="AC126" s="20">
        <f t="shared" si="16"/>
        <v>6.8399999999999892</v>
      </c>
      <c r="AD126" s="20">
        <v>1</v>
      </c>
      <c r="AE126" s="20">
        <f t="shared" si="17"/>
        <v>1.6799999999999992E-2</v>
      </c>
      <c r="AF126" s="20" t="str">
        <f t="shared" si="18"/>
        <v>1+0.0168j</v>
      </c>
      <c r="AH126" s="20" t="str">
        <f t="shared" si="19"/>
        <v>6.83999999999999+0.114912j</v>
      </c>
      <c r="AI126" s="20" t="str">
        <f t="shared" si="20"/>
        <v>53.8799999999999+0.114912j</v>
      </c>
      <c r="AK126" s="20" t="str">
        <f t="shared" si="21"/>
        <v>0.87304725382128-0.00186198229456405j</v>
      </c>
      <c r="AO126" s="20">
        <f t="shared" si="22"/>
        <v>0.87304923938054246</v>
      </c>
      <c r="AP126" s="20">
        <v>56</v>
      </c>
      <c r="AR126" s="20">
        <f>Compensation!$C$16</f>
        <v>1.2020512820512821</v>
      </c>
    </row>
    <row r="127" spans="1:44" s="20" customFormat="1">
      <c r="A127" s="20">
        <f t="shared" si="0"/>
        <v>0.3</v>
      </c>
      <c r="B127" s="20">
        <f t="shared" si="1"/>
        <v>6</v>
      </c>
      <c r="C127" s="20">
        <f t="shared" si="23"/>
        <v>2.8499999999999979</v>
      </c>
      <c r="D127" s="20">
        <f t="shared" si="7"/>
        <v>8.1224999999999881</v>
      </c>
      <c r="E127" s="20">
        <f t="shared" si="8"/>
        <v>48.734999999999928</v>
      </c>
      <c r="F127" s="20">
        <f t="shared" si="9"/>
        <v>7.1224999999999881</v>
      </c>
      <c r="G127" s="20">
        <f>1</f>
        <v>1</v>
      </c>
      <c r="H127" s="20">
        <f t="shared" si="10"/>
        <v>5.1299999999999963</v>
      </c>
      <c r="I127" s="20" t="str">
        <f t="shared" si="11"/>
        <v>1+5.13j</v>
      </c>
      <c r="K127" s="20" t="str">
        <f t="shared" si="12"/>
        <v>7.12249999999999+36.5384249999999j</v>
      </c>
      <c r="M127" s="20" t="str">
        <f t="shared" si="26"/>
        <v>55.8574999999999+36.5384249999999j</v>
      </c>
      <c r="O127" s="20" t="str">
        <f t="shared" si="27"/>
        <v>0.611031176057236-0.3996977451377j</v>
      </c>
      <c r="S127" s="20">
        <f t="shared" si="13"/>
        <v>0.73014887905279346</v>
      </c>
      <c r="U127" s="20">
        <f t="shared" si="4"/>
        <v>1.3063013698630137</v>
      </c>
      <c r="V127" s="20">
        <f t="shared" si="5"/>
        <v>1.1434146341463416</v>
      </c>
      <c r="X127" s="20">
        <f t="shared" si="24"/>
        <v>1E-3</v>
      </c>
      <c r="Y127" s="20">
        <f t="shared" si="6"/>
        <v>6</v>
      </c>
      <c r="Z127" s="20">
        <f t="shared" si="25"/>
        <v>2.8499999999999979</v>
      </c>
      <c r="AA127" s="20">
        <f t="shared" si="14"/>
        <v>8.1224999999999881</v>
      </c>
      <c r="AB127" s="20">
        <f t="shared" si="15"/>
        <v>48.734999999999928</v>
      </c>
      <c r="AC127" s="20">
        <f t="shared" si="16"/>
        <v>7.1224999999999881</v>
      </c>
      <c r="AD127" s="20">
        <v>1</v>
      </c>
      <c r="AE127" s="20">
        <f t="shared" si="17"/>
        <v>1.7099999999999987E-2</v>
      </c>
      <c r="AF127" s="20" t="str">
        <f t="shared" si="18"/>
        <v>1+0.0171j</v>
      </c>
      <c r="AH127" s="20" t="str">
        <f t="shared" si="19"/>
        <v>7.12249999999999+0.12179475j</v>
      </c>
      <c r="AI127" s="20" t="str">
        <f t="shared" si="20"/>
        <v>55.8574999999999+0.12179475j</v>
      </c>
      <c r="AK127" s="20" t="str">
        <f t="shared" si="21"/>
        <v>0.872483879447786-0.00190241160052586j</v>
      </c>
      <c r="AO127" s="20">
        <f t="shared" si="22"/>
        <v>0.87248595350650593</v>
      </c>
      <c r="AP127" s="20">
        <v>57</v>
      </c>
      <c r="AR127" s="20">
        <f>Compensation!$C$16</f>
        <v>1.2020512820512821</v>
      </c>
    </row>
    <row r="128" spans="1:44" s="20" customFormat="1">
      <c r="A128" s="20">
        <f t="shared" si="0"/>
        <v>0.3</v>
      </c>
      <c r="B128" s="20">
        <f t="shared" si="1"/>
        <v>6</v>
      </c>
      <c r="C128" s="20">
        <f t="shared" si="23"/>
        <v>2.8999999999999977</v>
      </c>
      <c r="D128" s="20">
        <f t="shared" si="7"/>
        <v>8.4099999999999859</v>
      </c>
      <c r="E128" s="20">
        <f t="shared" si="8"/>
        <v>50.459999999999916</v>
      </c>
      <c r="F128" s="20">
        <f t="shared" si="9"/>
        <v>7.4099999999999859</v>
      </c>
      <c r="G128" s="20">
        <f>1</f>
        <v>1</v>
      </c>
      <c r="H128" s="20">
        <f t="shared" si="10"/>
        <v>5.2199999999999953</v>
      </c>
      <c r="I128" s="20" t="str">
        <f t="shared" si="11"/>
        <v>1+5.22j</v>
      </c>
      <c r="K128" s="20" t="str">
        <f t="shared" si="12"/>
        <v>7.40999999999999+38.6801999999999j</v>
      </c>
      <c r="M128" s="20" t="str">
        <f t="shared" si="26"/>
        <v>57.8699999999999+38.6801999999999j</v>
      </c>
      <c r="O128" s="20" t="str">
        <f t="shared" si="27"/>
        <v>0.60269619840078-0.402841014228129j</v>
      </c>
      <c r="S128" s="20">
        <f t="shared" si="13"/>
        <v>0.72493005890989237</v>
      </c>
      <c r="U128" s="20">
        <f t="shared" si="4"/>
        <v>1.3063013698630137</v>
      </c>
      <c r="V128" s="20">
        <f t="shared" si="5"/>
        <v>1.1434146341463416</v>
      </c>
      <c r="X128" s="20">
        <f t="shared" si="24"/>
        <v>1E-3</v>
      </c>
      <c r="Y128" s="20">
        <f t="shared" si="6"/>
        <v>6</v>
      </c>
      <c r="Z128" s="20">
        <f t="shared" si="25"/>
        <v>2.8999999999999977</v>
      </c>
      <c r="AA128" s="20">
        <f t="shared" si="14"/>
        <v>8.4099999999999859</v>
      </c>
      <c r="AB128" s="20">
        <f t="shared" si="15"/>
        <v>50.459999999999916</v>
      </c>
      <c r="AC128" s="20">
        <f t="shared" si="16"/>
        <v>7.4099999999999859</v>
      </c>
      <c r="AD128" s="20">
        <v>1</v>
      </c>
      <c r="AE128" s="20">
        <f t="shared" si="17"/>
        <v>1.7399999999999985E-2</v>
      </c>
      <c r="AF128" s="20" t="str">
        <f t="shared" si="18"/>
        <v>1+0.0174j</v>
      </c>
      <c r="AH128" s="20" t="str">
        <f t="shared" si="19"/>
        <v>7.40999999999999+0.128934j</v>
      </c>
      <c r="AI128" s="20" t="str">
        <f t="shared" si="20"/>
        <v>57.8699999999999+0.128934j</v>
      </c>
      <c r="AK128" s="20" t="str">
        <f t="shared" si="21"/>
        <v>0.871950052186098-0.00194269929200903j</v>
      </c>
      <c r="AO128" s="20">
        <f t="shared" si="22"/>
        <v>0.87195221634438103</v>
      </c>
      <c r="AP128" s="20">
        <v>58</v>
      </c>
      <c r="AR128" s="20">
        <f>Compensation!$C$16</f>
        <v>1.2020512820512821</v>
      </c>
    </row>
    <row r="129" spans="1:83" s="20" customFormat="1">
      <c r="A129" s="20">
        <f t="shared" si="0"/>
        <v>0.3</v>
      </c>
      <c r="B129" s="20">
        <f t="shared" si="1"/>
        <v>6</v>
      </c>
      <c r="C129" s="20">
        <f t="shared" si="23"/>
        <v>2.9499999999999975</v>
      </c>
      <c r="D129" s="20">
        <f t="shared" si="7"/>
        <v>8.7024999999999846</v>
      </c>
      <c r="E129" s="20">
        <f t="shared" si="8"/>
        <v>52.214999999999904</v>
      </c>
      <c r="F129" s="20">
        <f t="shared" si="9"/>
        <v>7.7024999999999846</v>
      </c>
      <c r="G129" s="20">
        <f>1</f>
        <v>1</v>
      </c>
      <c r="H129" s="20">
        <f t="shared" si="10"/>
        <v>5.3099999999999952</v>
      </c>
      <c r="I129" s="20" t="str">
        <f t="shared" si="11"/>
        <v>1+5.31j</v>
      </c>
      <c r="K129" s="20" t="str">
        <f t="shared" si="12"/>
        <v>7.70249999999998+40.9002749999999j</v>
      </c>
      <c r="M129" s="20" t="str">
        <f t="shared" si="26"/>
        <v>59.9174999999999+40.9002749999999j</v>
      </c>
      <c r="O129" s="20" t="str">
        <f t="shared" si="27"/>
        <v>0.594457219316965-0.405782346489743j</v>
      </c>
      <c r="S129" s="20">
        <f t="shared" si="13"/>
        <v>0.7197490523236415</v>
      </c>
      <c r="U129" s="20">
        <f t="shared" si="4"/>
        <v>1.3063013698630137</v>
      </c>
      <c r="V129" s="20">
        <f t="shared" si="5"/>
        <v>1.1434146341463416</v>
      </c>
      <c r="X129" s="20">
        <f t="shared" si="24"/>
        <v>1E-3</v>
      </c>
      <c r="Y129" s="20">
        <f t="shared" si="6"/>
        <v>6</v>
      </c>
      <c r="Z129" s="20">
        <f t="shared" si="25"/>
        <v>2.9499999999999975</v>
      </c>
      <c r="AA129" s="20">
        <f t="shared" si="14"/>
        <v>8.7024999999999846</v>
      </c>
      <c r="AB129" s="20">
        <f t="shared" si="15"/>
        <v>52.214999999999904</v>
      </c>
      <c r="AC129" s="20">
        <f t="shared" si="16"/>
        <v>7.7024999999999846</v>
      </c>
      <c r="AD129" s="20">
        <v>1</v>
      </c>
      <c r="AE129" s="20">
        <f t="shared" si="17"/>
        <v>1.7699999999999987E-2</v>
      </c>
      <c r="AF129" s="20" t="str">
        <f t="shared" si="18"/>
        <v>1+0.0177j</v>
      </c>
      <c r="AH129" s="20" t="str">
        <f t="shared" si="19"/>
        <v>7.70249999999998+0.13633425j</v>
      </c>
      <c r="AI129" s="20" t="str">
        <f t="shared" si="20"/>
        <v>59.9174999999999+0.13633425j</v>
      </c>
      <c r="AK129" s="20" t="str">
        <f t="shared" si="21"/>
        <v>0.871443729614037-0.00198285354519352j</v>
      </c>
      <c r="AO129" s="20">
        <f t="shared" si="22"/>
        <v>0.87144598547001439</v>
      </c>
      <c r="AP129" s="20">
        <v>59</v>
      </c>
      <c r="AR129" s="20">
        <f>Compensation!$C$16</f>
        <v>1.2020512820512821</v>
      </c>
    </row>
    <row r="130" spans="1:83" s="20" customFormat="1">
      <c r="A130" s="20">
        <f t="shared" si="0"/>
        <v>0.3</v>
      </c>
      <c r="B130" s="20">
        <f t="shared" si="1"/>
        <v>6</v>
      </c>
      <c r="C130" s="20">
        <f t="shared" si="23"/>
        <v>2.9999999999999973</v>
      </c>
      <c r="D130" s="20">
        <f t="shared" si="7"/>
        <v>8.999999999999984</v>
      </c>
      <c r="E130" s="20">
        <f t="shared" si="8"/>
        <v>53.999999999999901</v>
      </c>
      <c r="F130" s="20">
        <f t="shared" si="9"/>
        <v>7.999999999999984</v>
      </c>
      <c r="G130" s="20">
        <f>1</f>
        <v>1</v>
      </c>
      <c r="H130" s="20">
        <f t="shared" si="10"/>
        <v>5.3999999999999959</v>
      </c>
      <c r="I130" s="20" t="str">
        <f t="shared" si="11"/>
        <v>1+5.4j</v>
      </c>
      <c r="K130" s="20" t="str">
        <f t="shared" si="12"/>
        <v>7.99999999999998+43.1999999999999j</v>
      </c>
      <c r="M130" s="20" t="str">
        <f t="shared" si="26"/>
        <v>61.9999999999999+43.1999999999999j</v>
      </c>
      <c r="O130" s="20" t="str">
        <f t="shared" si="27"/>
        <v>0.586315111098658-0.408529238701j</v>
      </c>
      <c r="S130" s="20">
        <f t="shared" si="13"/>
        <v>0.71460586925678848</v>
      </c>
      <c r="U130" s="20">
        <f t="shared" si="4"/>
        <v>1.3063013698630137</v>
      </c>
      <c r="V130" s="20">
        <f t="shared" si="5"/>
        <v>1.1434146341463416</v>
      </c>
      <c r="X130" s="20">
        <f t="shared" si="24"/>
        <v>1E-3</v>
      </c>
      <c r="Y130" s="20">
        <f t="shared" si="6"/>
        <v>6</v>
      </c>
      <c r="Z130" s="20">
        <f t="shared" si="25"/>
        <v>2.9999999999999973</v>
      </c>
      <c r="AA130" s="20">
        <f t="shared" si="14"/>
        <v>8.999999999999984</v>
      </c>
      <c r="AB130" s="20">
        <f t="shared" si="15"/>
        <v>53.999999999999901</v>
      </c>
      <c r="AC130" s="20">
        <f t="shared" si="16"/>
        <v>7.999999999999984</v>
      </c>
      <c r="AD130" s="20">
        <v>1</v>
      </c>
      <c r="AE130" s="20">
        <f t="shared" si="17"/>
        <v>1.7999999999999985E-2</v>
      </c>
      <c r="AF130" s="20" t="str">
        <f t="shared" si="18"/>
        <v>1+0.018j</v>
      </c>
      <c r="AH130" s="20" t="str">
        <f t="shared" si="19"/>
        <v>7.99999999999998+0.144j</v>
      </c>
      <c r="AI130" s="20" t="str">
        <f t="shared" si="20"/>
        <v>61.9999999999999+0.144j</v>
      </c>
      <c r="AK130" s="20" t="str">
        <f t="shared" si="21"/>
        <v>0.870963043629117-0.00202288190778376j</v>
      </c>
      <c r="AO130" s="20">
        <f t="shared" si="22"/>
        <v>0.87096539277913221</v>
      </c>
      <c r="AP130" s="20">
        <v>60</v>
      </c>
      <c r="AR130" s="20">
        <f>Compensation!$C$16</f>
        <v>1.2020512820512821</v>
      </c>
    </row>
    <row r="131" spans="1:83" s="20" customFormat="1">
      <c r="A131" s="20">
        <f t="shared" si="0"/>
        <v>0.3</v>
      </c>
      <c r="B131" s="20">
        <f t="shared" si="1"/>
        <v>6</v>
      </c>
      <c r="C131" s="20">
        <f t="shared" si="23"/>
        <v>3.0499999999999972</v>
      </c>
      <c r="D131" s="20">
        <f t="shared" si="7"/>
        <v>9.3024999999999824</v>
      </c>
      <c r="E131" s="20">
        <f t="shared" si="8"/>
        <v>55.814999999999898</v>
      </c>
      <c r="F131" s="20">
        <f t="shared" si="9"/>
        <v>8.3024999999999824</v>
      </c>
      <c r="G131" s="20">
        <f>1</f>
        <v>1</v>
      </c>
      <c r="H131" s="20">
        <f t="shared" si="10"/>
        <v>5.4899999999999949</v>
      </c>
      <c r="I131" s="20" t="str">
        <f t="shared" si="11"/>
        <v>1+5.48999999999999j</v>
      </c>
      <c r="K131" s="20" t="str">
        <f t="shared" si="12"/>
        <v>8.30249999999998+45.5807249999998j</v>
      </c>
      <c r="M131" s="20" t="str">
        <f t="shared" si="26"/>
        <v>64.1174999999999+45.5807249999998j</v>
      </c>
      <c r="O131" s="20" t="str">
        <f t="shared" si="27"/>
        <v>0.578270643950012-0.411088941357014j</v>
      </c>
      <c r="S131" s="20">
        <f t="shared" si="13"/>
        <v>0.70950056755466528</v>
      </c>
      <c r="U131" s="20">
        <f t="shared" si="4"/>
        <v>1.3063013698630137</v>
      </c>
      <c r="V131" s="20">
        <f t="shared" si="5"/>
        <v>1.1434146341463416</v>
      </c>
      <c r="X131" s="20">
        <f t="shared" si="24"/>
        <v>1E-3</v>
      </c>
      <c r="Y131" s="20">
        <f t="shared" si="6"/>
        <v>6</v>
      </c>
      <c r="Z131" s="20">
        <f t="shared" si="25"/>
        <v>3.0499999999999972</v>
      </c>
      <c r="AA131" s="20">
        <f t="shared" si="14"/>
        <v>9.3024999999999824</v>
      </c>
      <c r="AB131" s="20">
        <f t="shared" si="15"/>
        <v>55.814999999999898</v>
      </c>
      <c r="AC131" s="20">
        <f t="shared" si="16"/>
        <v>8.3024999999999824</v>
      </c>
      <c r="AD131" s="20">
        <v>1</v>
      </c>
      <c r="AE131" s="20">
        <f t="shared" si="17"/>
        <v>1.8299999999999983E-2</v>
      </c>
      <c r="AF131" s="20" t="str">
        <f t="shared" si="18"/>
        <v>1+0.0183j</v>
      </c>
      <c r="AH131" s="20" t="str">
        <f t="shared" si="19"/>
        <v>8.30249999999998+0.15193575j</v>
      </c>
      <c r="AI131" s="20" t="str">
        <f t="shared" si="20"/>
        <v>64.1174999999999+0.15193575j</v>
      </c>
      <c r="AK131" s="20" t="str">
        <f t="shared" si="21"/>
        <v>0.87050628281277-0.00206279135897174j</v>
      </c>
      <c r="AO131" s="20">
        <f t="shared" si="22"/>
        <v>0.87050872685154446</v>
      </c>
      <c r="AP131" s="20">
        <v>61</v>
      </c>
      <c r="AR131" s="20">
        <f>Compensation!$C$16</f>
        <v>1.2020512820512821</v>
      </c>
    </row>
    <row r="132" spans="1:83" s="20" customFormat="1">
      <c r="A132" s="20">
        <f t="shared" si="0"/>
        <v>0.3</v>
      </c>
      <c r="B132" s="20">
        <f t="shared" si="1"/>
        <v>6</v>
      </c>
      <c r="C132" s="20">
        <f t="shared" si="23"/>
        <v>3.099999999999997</v>
      </c>
      <c r="D132" s="20">
        <f t="shared" si="7"/>
        <v>9.6099999999999817</v>
      </c>
      <c r="E132" s="20">
        <f t="shared" si="8"/>
        <v>57.65999999999989</v>
      </c>
      <c r="F132" s="20">
        <f t="shared" si="9"/>
        <v>8.6099999999999817</v>
      </c>
      <c r="G132" s="20">
        <f>1</f>
        <v>1</v>
      </c>
      <c r="H132" s="20">
        <f t="shared" si="10"/>
        <v>5.5799999999999939</v>
      </c>
      <c r="I132" s="20" t="str">
        <f t="shared" si="11"/>
        <v>1+5.57999999999999j</v>
      </c>
      <c r="K132" s="20" t="str">
        <f t="shared" si="12"/>
        <v>8.60999999999998+48.0437999999998j</v>
      </c>
      <c r="M132" s="20" t="str">
        <f t="shared" si="26"/>
        <v>66.2699999999999+48.0437999999998j</v>
      </c>
      <c r="O132" s="20" t="str">
        <f t="shared" si="27"/>
        <v>0.570324484115186-0.413468469140382j</v>
      </c>
      <c r="S132" s="20">
        <f t="shared" si="13"/>
        <v>0.70443324180119726</v>
      </c>
      <c r="U132" s="20">
        <f t="shared" si="4"/>
        <v>1.3063013698630137</v>
      </c>
      <c r="V132" s="20">
        <f t="shared" si="5"/>
        <v>1.1434146341463416</v>
      </c>
      <c r="X132" s="20">
        <f t="shared" si="24"/>
        <v>1E-3</v>
      </c>
      <c r="Y132" s="20">
        <f t="shared" si="6"/>
        <v>6</v>
      </c>
      <c r="Z132" s="20">
        <f t="shared" si="25"/>
        <v>3.099999999999997</v>
      </c>
      <c r="AA132" s="20">
        <f t="shared" si="14"/>
        <v>9.6099999999999817</v>
      </c>
      <c r="AB132" s="20">
        <f t="shared" si="15"/>
        <v>57.65999999999989</v>
      </c>
      <c r="AC132" s="20">
        <f t="shared" si="16"/>
        <v>8.6099999999999817</v>
      </c>
      <c r="AD132" s="20">
        <v>1</v>
      </c>
      <c r="AE132" s="20">
        <f t="shared" si="17"/>
        <v>1.8599999999999981E-2</v>
      </c>
      <c r="AF132" s="20" t="str">
        <f t="shared" si="18"/>
        <v>1+0.0186j</v>
      </c>
      <c r="AH132" s="20" t="str">
        <f t="shared" si="19"/>
        <v>8.60999999999998+0.160146j</v>
      </c>
      <c r="AI132" s="20" t="str">
        <f t="shared" si="20"/>
        <v>66.2699999999999+0.160146j</v>
      </c>
      <c r="AK132" s="20" t="str">
        <f t="shared" si="21"/>
        <v>0.870071876850522-0.00210258836260908j</v>
      </c>
      <c r="AO132" s="20">
        <f t="shared" si="22"/>
        <v>0.87007441737130309</v>
      </c>
      <c r="AP132" s="20">
        <v>62</v>
      </c>
      <c r="AR132" s="20">
        <f>Compensation!$C$16</f>
        <v>1.2020512820512821</v>
      </c>
    </row>
    <row r="133" spans="1:83" s="20" customFormat="1">
      <c r="A133" s="20">
        <f t="shared" si="0"/>
        <v>0.3</v>
      </c>
      <c r="B133" s="20">
        <f t="shared" si="1"/>
        <v>6</v>
      </c>
      <c r="C133" s="20">
        <f t="shared" si="23"/>
        <v>3.1499999999999968</v>
      </c>
      <c r="D133" s="20">
        <f t="shared" si="7"/>
        <v>9.9224999999999799</v>
      </c>
      <c r="E133" s="20">
        <f t="shared" si="8"/>
        <v>59.534999999999883</v>
      </c>
      <c r="F133" s="20">
        <f t="shared" si="9"/>
        <v>8.9224999999999799</v>
      </c>
      <c r="G133" s="20">
        <f>1</f>
        <v>1</v>
      </c>
      <c r="H133" s="20">
        <f t="shared" si="10"/>
        <v>5.6699999999999937</v>
      </c>
      <c r="I133" s="20" t="str">
        <f t="shared" si="11"/>
        <v>1+5.66999999999999j</v>
      </c>
      <c r="K133" s="20" t="str">
        <f t="shared" si="12"/>
        <v>8.92249999999998+50.5905749999998j</v>
      </c>
      <c r="M133" s="20" t="str">
        <f t="shared" si="26"/>
        <v>68.4574999999999+50.5905749999998j</v>
      </c>
      <c r="O133" s="20" t="str">
        <f t="shared" si="27"/>
        <v>0.562477193229696-0.41567461023082j</v>
      </c>
      <c r="S133" s="20">
        <f t="shared" si="13"/>
        <v>0.69940401378180617</v>
      </c>
      <c r="U133" s="20">
        <f t="shared" si="4"/>
        <v>1.3063013698630137</v>
      </c>
      <c r="V133" s="20">
        <f t="shared" si="5"/>
        <v>1.1434146341463416</v>
      </c>
      <c r="X133" s="20">
        <f t="shared" si="24"/>
        <v>1E-3</v>
      </c>
      <c r="Y133" s="20">
        <f t="shared" si="6"/>
        <v>6</v>
      </c>
      <c r="Z133" s="20">
        <f t="shared" si="25"/>
        <v>3.1499999999999968</v>
      </c>
      <c r="AA133" s="20">
        <f t="shared" si="14"/>
        <v>9.9224999999999799</v>
      </c>
      <c r="AB133" s="20">
        <f t="shared" si="15"/>
        <v>59.534999999999883</v>
      </c>
      <c r="AC133" s="20">
        <f t="shared" si="16"/>
        <v>8.9224999999999799</v>
      </c>
      <c r="AD133" s="20">
        <v>1</v>
      </c>
      <c r="AE133" s="20">
        <f t="shared" si="17"/>
        <v>1.8899999999999983E-2</v>
      </c>
      <c r="AF133" s="20" t="str">
        <f t="shared" si="18"/>
        <v>1+0.0189j</v>
      </c>
      <c r="AH133" s="20" t="str">
        <f t="shared" si="19"/>
        <v>8.92249999999998+0.16863525j</v>
      </c>
      <c r="AI133" s="20" t="str">
        <f t="shared" si="20"/>
        <v>68.4574999999999+0.16863525j</v>
      </c>
      <c r="AK133" s="20" t="str">
        <f t="shared" si="21"/>
        <v>0.869658382737606-0.00214227891447324j</v>
      </c>
      <c r="AO133" s="20">
        <f t="shared" si="22"/>
        <v>0.86966102133229806</v>
      </c>
      <c r="AP133" s="20">
        <v>63</v>
      </c>
      <c r="AR133" s="20">
        <f>Compensation!$C$16</f>
        <v>1.2020512820512821</v>
      </c>
    </row>
    <row r="134" spans="1:83" s="20" customFormat="1">
      <c r="A134" s="20">
        <f t="shared" si="0"/>
        <v>0.3</v>
      </c>
      <c r="B134" s="20">
        <f t="shared" si="1"/>
        <v>6</v>
      </c>
      <c r="C134" s="20">
        <f t="shared" si="23"/>
        <v>3.1999999999999966</v>
      </c>
      <c r="D134" s="20">
        <f t="shared" si="7"/>
        <v>10.239999999999979</v>
      </c>
      <c r="E134" s="20">
        <f t="shared" si="8"/>
        <v>61.43999999999987</v>
      </c>
      <c r="F134" s="20">
        <f t="shared" si="9"/>
        <v>9.2399999999999789</v>
      </c>
      <c r="G134" s="20">
        <f>1</f>
        <v>1</v>
      </c>
      <c r="H134" s="20">
        <f t="shared" si="10"/>
        <v>5.7599999999999945</v>
      </c>
      <c r="I134" s="20" t="str">
        <f t="shared" si="11"/>
        <v>1+5.75999999999999j</v>
      </c>
      <c r="K134" s="20" t="str">
        <f t="shared" si="12"/>
        <v>9.23999999999998+53.2223999999998j</v>
      </c>
      <c r="M134" s="20" t="str">
        <f t="shared" ref="M134:M141" si="28">IMSUM(K134,E134)</f>
        <v>70.6799999999999+53.2223999999998j</v>
      </c>
      <c r="O134" s="20" t="str">
        <f t="shared" ref="O134:O141" si="29">IMDIV(E134,M134)</f>
        <v>0.554729228696305-0.417713934654303j</v>
      </c>
      <c r="S134" s="20">
        <f t="shared" si="13"/>
        <v>0.69441302434097307</v>
      </c>
      <c r="U134" s="20">
        <f t="shared" si="4"/>
        <v>1.3063013698630137</v>
      </c>
      <c r="V134" s="20">
        <f t="shared" si="5"/>
        <v>1.1434146341463416</v>
      </c>
      <c r="X134" s="20">
        <f t="shared" si="24"/>
        <v>1E-3</v>
      </c>
      <c r="Y134" s="20">
        <f t="shared" si="6"/>
        <v>6</v>
      </c>
      <c r="Z134" s="20">
        <f t="shared" si="25"/>
        <v>3.1999999999999966</v>
      </c>
      <c r="AA134" s="20">
        <f t="shared" si="14"/>
        <v>10.239999999999979</v>
      </c>
      <c r="AB134" s="20">
        <f t="shared" si="15"/>
        <v>61.43999999999987</v>
      </c>
      <c r="AC134" s="20">
        <f t="shared" si="16"/>
        <v>9.2399999999999789</v>
      </c>
      <c r="AD134" s="20">
        <v>1</v>
      </c>
      <c r="AE134" s="20">
        <f t="shared" si="17"/>
        <v>1.9199999999999981E-2</v>
      </c>
      <c r="AF134" s="20" t="str">
        <f t="shared" si="18"/>
        <v>1+0.0192j</v>
      </c>
      <c r="AH134" s="20" t="str">
        <f t="shared" si="19"/>
        <v>9.23999999999998+0.177408j</v>
      </c>
      <c r="AI134" s="20" t="str">
        <f t="shared" si="20"/>
        <v>70.6799999999999+0.177408j</v>
      </c>
      <c r="AK134" s="20" t="str">
        <f t="shared" si="21"/>
        <v>0.869264472539023-0.00218186858438318j</v>
      </c>
      <c r="AO134" s="20">
        <f t="shared" si="22"/>
        <v>0.86926721079830527</v>
      </c>
      <c r="AP134" s="20">
        <v>64</v>
      </c>
      <c r="AR134" s="20">
        <f>Compensation!$C$16</f>
        <v>1.2020512820512821</v>
      </c>
    </row>
    <row r="135" spans="1:83" s="20" customFormat="1">
      <c r="A135" s="20">
        <f t="shared" si="0"/>
        <v>0.3</v>
      </c>
      <c r="B135" s="20">
        <f t="shared" si="1"/>
        <v>6</v>
      </c>
      <c r="C135" s="20">
        <f t="shared" si="23"/>
        <v>3.2499999999999964</v>
      </c>
      <c r="D135" s="20">
        <f t="shared" ref="D135:D141" si="30">C135^2</f>
        <v>10.562499999999977</v>
      </c>
      <c r="E135" s="20">
        <f t="shared" ref="E135:E141" si="31">B135*D135</f>
        <v>63.374999999999858</v>
      </c>
      <c r="F135" s="20">
        <f t="shared" ref="F135:F141" si="32">C135^2-1</f>
        <v>9.5624999999999769</v>
      </c>
      <c r="G135" s="20">
        <f>1</f>
        <v>1</v>
      </c>
      <c r="H135" s="20">
        <f t="shared" ref="H135:H141" si="33">C135*B135*A135</f>
        <v>5.8499999999999934</v>
      </c>
      <c r="I135" s="20" t="str">
        <f t="shared" ref="I135:I141" si="34">COMPLEX(G135,H135,"j")</f>
        <v>1+5.84999999999999j</v>
      </c>
      <c r="K135" s="20" t="str">
        <f t="shared" ref="K135:K141" si="35">IMPRODUCT(I135,F135)</f>
        <v>9.56249999999998+55.9406249999998j</v>
      </c>
      <c r="M135" s="20" t="str">
        <f t="shared" si="28"/>
        <v>72.9374999999998+55.9406249999998j</v>
      </c>
      <c r="O135" s="20" t="str">
        <f t="shared" si="29"/>
        <v>0.547080944914004-0.419592801838286j</v>
      </c>
      <c r="S135" s="20">
        <f t="shared" ref="S135:S141" si="36">IMABS(O135)</f>
        <v>0.68946042645136829</v>
      </c>
      <c r="U135" s="20">
        <f t="shared" si="4"/>
        <v>1.3063013698630137</v>
      </c>
      <c r="V135" s="20">
        <f t="shared" si="5"/>
        <v>1.1434146341463416</v>
      </c>
      <c r="X135" s="20">
        <f t="shared" si="24"/>
        <v>1E-3</v>
      </c>
      <c r="Y135" s="20">
        <f t="shared" si="6"/>
        <v>6</v>
      </c>
      <c r="Z135" s="20">
        <f t="shared" si="25"/>
        <v>3.2499999999999964</v>
      </c>
      <c r="AA135" s="20">
        <f t="shared" ref="AA135:AA141" si="37">Z135^2</f>
        <v>10.562499999999977</v>
      </c>
      <c r="AB135" s="20">
        <f t="shared" ref="AB135:AB141" si="38">Y135*AA135</f>
        <v>63.374999999999858</v>
      </c>
      <c r="AC135" s="20">
        <f t="shared" ref="AC135:AC141" si="39">Z135^2-1</f>
        <v>9.5624999999999769</v>
      </c>
      <c r="AD135" s="20">
        <v>1</v>
      </c>
      <c r="AE135" s="20">
        <f t="shared" ref="AE135:AE141" si="40">Z135*Y135*X135</f>
        <v>1.9499999999999979E-2</v>
      </c>
      <c r="AF135" s="20" t="str">
        <f t="shared" ref="AF135:AF141" si="41">COMPLEX(AD135,AE135,"j")</f>
        <v>1+0.0195j</v>
      </c>
      <c r="AH135" s="20" t="str">
        <f t="shared" ref="AH135:AH141" si="42">IMPRODUCT(AF135,AC135)</f>
        <v>9.56249999999998+0.18646875j</v>
      </c>
      <c r="AI135" s="20" t="str">
        <f t="shared" ref="AI135:AI141" si="43">IMSUM(AH135,AB135)</f>
        <v>72.9374999999998+0.18646875j</v>
      </c>
      <c r="AK135" s="20" t="str">
        <f t="shared" ref="AK135:AK141" si="44">IMDIV(AB135,AI135)</f>
        <v>0.868888922506273-0.00222136255381103j</v>
      </c>
      <c r="AO135" s="20">
        <f t="shared" ref="AO135:AO141" si="45">IMABS(AK135)</f>
        <v>0.86889176201970497</v>
      </c>
      <c r="AP135" s="20">
        <v>65</v>
      </c>
      <c r="AR135" s="20">
        <f>Compensation!$C$16</f>
        <v>1.2020512820512821</v>
      </c>
    </row>
    <row r="136" spans="1:83" s="20" customFormat="1">
      <c r="A136" s="20">
        <f t="shared" si="0"/>
        <v>0.3</v>
      </c>
      <c r="B136" s="20">
        <f t="shared" si="1"/>
        <v>6</v>
      </c>
      <c r="C136" s="20">
        <f t="shared" ref="C136:C141" si="46">C135+0.05</f>
        <v>3.2999999999999963</v>
      </c>
      <c r="D136" s="20">
        <f t="shared" si="30"/>
        <v>10.889999999999976</v>
      </c>
      <c r="E136" s="20">
        <f t="shared" si="31"/>
        <v>65.339999999999861</v>
      </c>
      <c r="F136" s="20">
        <f t="shared" si="32"/>
        <v>9.8899999999999757</v>
      </c>
      <c r="G136" s="20">
        <f>1</f>
        <v>1</v>
      </c>
      <c r="H136" s="20">
        <f t="shared" si="33"/>
        <v>5.9399999999999924</v>
      </c>
      <c r="I136" s="20" t="str">
        <f t="shared" si="34"/>
        <v>1+5.93999999999999j</v>
      </c>
      <c r="K136" s="20" t="str">
        <f t="shared" si="35"/>
        <v>9.88999999999998+58.7465999999998j</v>
      </c>
      <c r="M136" s="20" t="str">
        <f t="shared" si="28"/>
        <v>75.2299999999998+58.7465999999998j</v>
      </c>
      <c r="O136" s="20" t="str">
        <f t="shared" si="29"/>
        <v>0.539532595211646-0.421317367511106j</v>
      </c>
      <c r="S136" s="20">
        <f t="shared" si="36"/>
        <v>0.68454637933620111</v>
      </c>
      <c r="U136" s="20">
        <f t="shared" si="4"/>
        <v>1.3063013698630137</v>
      </c>
      <c r="V136" s="20">
        <f t="shared" si="5"/>
        <v>1.1434146341463416</v>
      </c>
      <c r="X136" s="20">
        <f t="shared" ref="X136:X141" si="47">X135</f>
        <v>1E-3</v>
      </c>
      <c r="Y136" s="20">
        <f t="shared" si="6"/>
        <v>6</v>
      </c>
      <c r="Z136" s="20">
        <f t="shared" ref="Z136:Z141" si="48">Z135+0.05</f>
        <v>3.2999999999999963</v>
      </c>
      <c r="AA136" s="20">
        <f t="shared" si="37"/>
        <v>10.889999999999976</v>
      </c>
      <c r="AB136" s="20">
        <f t="shared" si="38"/>
        <v>65.339999999999861</v>
      </c>
      <c r="AC136" s="20">
        <f t="shared" si="39"/>
        <v>9.8899999999999757</v>
      </c>
      <c r="AD136" s="20">
        <v>1</v>
      </c>
      <c r="AE136" s="20">
        <f t="shared" si="40"/>
        <v>1.9799999999999977E-2</v>
      </c>
      <c r="AF136" s="20" t="str">
        <f t="shared" si="41"/>
        <v>1+0.0198j</v>
      </c>
      <c r="AH136" s="20" t="str">
        <f t="shared" si="42"/>
        <v>9.88999999999998+0.195822j</v>
      </c>
      <c r="AI136" s="20" t="str">
        <f t="shared" si="43"/>
        <v>75.2299999999998+0.195822j</v>
      </c>
      <c r="AK136" s="20" t="str">
        <f t="shared" si="44"/>
        <v>0.868530603380952-0.00226076564954493j</v>
      </c>
      <c r="AO136" s="20">
        <f t="shared" si="45"/>
        <v>0.86853354573706754</v>
      </c>
      <c r="AP136" s="20">
        <v>66</v>
      </c>
      <c r="AR136" s="20">
        <f>Compensation!$C$16</f>
        <v>1.2020512820512821</v>
      </c>
    </row>
    <row r="137" spans="1:83" s="20" customFormat="1">
      <c r="A137" s="20">
        <f t="shared" si="0"/>
        <v>0.3</v>
      </c>
      <c r="B137" s="20">
        <f t="shared" si="1"/>
        <v>6</v>
      </c>
      <c r="C137" s="20">
        <f t="shared" si="46"/>
        <v>3.3499999999999961</v>
      </c>
      <c r="D137" s="20">
        <f t="shared" si="30"/>
        <v>11.222499999999973</v>
      </c>
      <c r="E137" s="20">
        <f t="shared" si="31"/>
        <v>67.334999999999837</v>
      </c>
      <c r="F137" s="20">
        <f t="shared" si="32"/>
        <v>10.222499999999973</v>
      </c>
      <c r="G137" s="20">
        <f>1</f>
        <v>1</v>
      </c>
      <c r="H137" s="20">
        <f t="shared" si="33"/>
        <v>6.0299999999999931</v>
      </c>
      <c r="I137" s="20" t="str">
        <f t="shared" si="34"/>
        <v>1+6.02999999999999j</v>
      </c>
      <c r="K137" s="20" t="str">
        <f t="shared" si="35"/>
        <v>10.2225+61.6416749999997j</v>
      </c>
      <c r="M137" s="20" t="str">
        <f t="shared" si="28"/>
        <v>77.5574999999998+61.6416749999997j</v>
      </c>
      <c r="O137" s="20" t="str">
        <f t="shared" si="29"/>
        <v>0.532084334357691-0.422893590059866j</v>
      </c>
      <c r="S137" s="20">
        <f t="shared" si="36"/>
        <v>0.67967104350751106</v>
      </c>
      <c r="U137" s="20">
        <f t="shared" si="4"/>
        <v>1.3063013698630137</v>
      </c>
      <c r="V137" s="20">
        <f t="shared" si="5"/>
        <v>1.1434146341463416</v>
      </c>
      <c r="X137" s="20">
        <f t="shared" si="47"/>
        <v>1E-3</v>
      </c>
      <c r="Y137" s="20">
        <f t="shared" si="6"/>
        <v>6</v>
      </c>
      <c r="Z137" s="20">
        <f t="shared" si="48"/>
        <v>3.3499999999999961</v>
      </c>
      <c r="AA137" s="20">
        <f t="shared" si="37"/>
        <v>11.222499999999973</v>
      </c>
      <c r="AB137" s="20">
        <f t="shared" si="38"/>
        <v>67.334999999999837</v>
      </c>
      <c r="AC137" s="20">
        <f t="shared" si="39"/>
        <v>10.222499999999973</v>
      </c>
      <c r="AD137" s="20">
        <v>1</v>
      </c>
      <c r="AE137" s="20">
        <f t="shared" si="40"/>
        <v>2.0099999999999976E-2</v>
      </c>
      <c r="AF137" s="20" t="str">
        <f t="shared" si="41"/>
        <v>1+0.0201j</v>
      </c>
      <c r="AH137" s="20" t="str">
        <f t="shared" si="42"/>
        <v>10.2225+0.205472249999999j</v>
      </c>
      <c r="AI137" s="20" t="str">
        <f t="shared" si="43"/>
        <v>77.5574999999998+0.205472249999999j</v>
      </c>
      <c r="AK137" s="20" t="str">
        <f t="shared" si="44"/>
        <v>0.868188471739025-0.00230008237388104j</v>
      </c>
      <c r="AO137" s="20">
        <f t="shared" si="45"/>
        <v>0.86819151852541754</v>
      </c>
      <c r="AP137" s="20">
        <v>67</v>
      </c>
      <c r="AR137" s="20">
        <f>Compensation!$C$16</f>
        <v>1.2020512820512821</v>
      </c>
    </row>
    <row r="138" spans="1:83" s="20" customFormat="1">
      <c r="A138" s="20">
        <f t="shared" si="0"/>
        <v>0.3</v>
      </c>
      <c r="B138" s="20">
        <f t="shared" si="1"/>
        <v>6</v>
      </c>
      <c r="C138" s="20">
        <f t="shared" si="46"/>
        <v>3.3999999999999959</v>
      </c>
      <c r="D138" s="20">
        <f t="shared" si="30"/>
        <v>11.559999999999972</v>
      </c>
      <c r="E138" s="20">
        <f t="shared" si="31"/>
        <v>69.359999999999829</v>
      </c>
      <c r="F138" s="20">
        <f t="shared" si="32"/>
        <v>10.559999999999972</v>
      </c>
      <c r="G138" s="20">
        <f>1</f>
        <v>1</v>
      </c>
      <c r="H138" s="20">
        <f t="shared" si="33"/>
        <v>6.119999999999993</v>
      </c>
      <c r="I138" s="20" t="str">
        <f t="shared" si="34"/>
        <v>1+6.11999999999999j</v>
      </c>
      <c r="K138" s="20" t="str">
        <f t="shared" si="35"/>
        <v>10.56+64.6271999999997j</v>
      </c>
      <c r="M138" s="20" t="str">
        <f t="shared" si="28"/>
        <v>79.9199999999998+64.6271999999997j</v>
      </c>
      <c r="O138" s="20" t="str">
        <f t="shared" si="29"/>
        <v>0.524736221534889-0.424327236441185j</v>
      </c>
      <c r="S138" s="20">
        <f t="shared" si="36"/>
        <v>0.67483457660120338</v>
      </c>
      <c r="U138" s="20">
        <f t="shared" si="4"/>
        <v>1.3063013698630137</v>
      </c>
      <c r="V138" s="20">
        <f t="shared" si="5"/>
        <v>1.1434146341463416</v>
      </c>
      <c r="X138" s="20">
        <f t="shared" si="47"/>
        <v>1E-3</v>
      </c>
      <c r="Y138" s="20">
        <f t="shared" si="6"/>
        <v>6</v>
      </c>
      <c r="Z138" s="20">
        <f t="shared" si="48"/>
        <v>3.3999999999999959</v>
      </c>
      <c r="AA138" s="20">
        <f t="shared" si="37"/>
        <v>11.559999999999972</v>
      </c>
      <c r="AB138" s="20">
        <f t="shared" si="38"/>
        <v>69.359999999999829</v>
      </c>
      <c r="AC138" s="20">
        <f t="shared" si="39"/>
        <v>10.559999999999972</v>
      </c>
      <c r="AD138" s="20">
        <v>1</v>
      </c>
      <c r="AE138" s="20">
        <f t="shared" si="40"/>
        <v>2.0399999999999977E-2</v>
      </c>
      <c r="AF138" s="20" t="str">
        <f t="shared" si="41"/>
        <v>1+0.0204j</v>
      </c>
      <c r="AH138" s="20" t="str">
        <f t="shared" si="42"/>
        <v>10.56+0.215423999999999j</v>
      </c>
      <c r="AI138" s="20" t="str">
        <f t="shared" si="43"/>
        <v>79.9199999999998+0.215423999999999j</v>
      </c>
      <c r="AK138" s="20" t="str">
        <f t="shared" si="44"/>
        <v>0.867861562249616-0.00233931693175752j</v>
      </c>
      <c r="AO138" s="20">
        <f t="shared" si="45"/>
        <v>0.86786471505301521</v>
      </c>
      <c r="AP138" s="20">
        <v>68</v>
      </c>
      <c r="AR138" s="20">
        <f>Compensation!$C$16</f>
        <v>1.2020512820512821</v>
      </c>
    </row>
    <row r="139" spans="1:83" s="20" customFormat="1">
      <c r="A139" s="20">
        <f t="shared" si="0"/>
        <v>0.3</v>
      </c>
      <c r="B139" s="20">
        <f t="shared" si="1"/>
        <v>6</v>
      </c>
      <c r="C139" s="20">
        <f t="shared" si="46"/>
        <v>3.4499999999999957</v>
      </c>
      <c r="D139" s="20">
        <f t="shared" si="30"/>
        <v>11.902499999999971</v>
      </c>
      <c r="E139" s="20">
        <f t="shared" si="31"/>
        <v>71.414999999999822</v>
      </c>
      <c r="F139" s="20">
        <f t="shared" si="32"/>
        <v>10.902499999999971</v>
      </c>
      <c r="G139" s="20">
        <f>1</f>
        <v>1</v>
      </c>
      <c r="H139" s="20">
        <f t="shared" si="33"/>
        <v>6.209999999999992</v>
      </c>
      <c r="I139" s="20" t="str">
        <f t="shared" si="34"/>
        <v>1+6.20999999999999j</v>
      </c>
      <c r="K139" s="20" t="str">
        <f t="shared" si="35"/>
        <v>10.9025+67.7045249999997j</v>
      </c>
      <c r="M139" s="20" t="str">
        <f t="shared" si="28"/>
        <v>82.3174999999998+67.7045249999997j</v>
      </c>
      <c r="O139" s="20" t="str">
        <f t="shared" si="29"/>
        <v>0.517488223683776-0.425623887722583j</v>
      </c>
      <c r="S139" s="20">
        <f t="shared" si="36"/>
        <v>0.67003712990510889</v>
      </c>
      <c r="U139" s="20">
        <f t="shared" si="4"/>
        <v>1.3063013698630137</v>
      </c>
      <c r="V139" s="20">
        <f t="shared" si="5"/>
        <v>1.1434146341463416</v>
      </c>
      <c r="X139" s="20">
        <f t="shared" si="47"/>
        <v>1E-3</v>
      </c>
      <c r="Y139" s="20">
        <f t="shared" si="6"/>
        <v>6</v>
      </c>
      <c r="Z139" s="20">
        <f t="shared" si="48"/>
        <v>3.4499999999999957</v>
      </c>
      <c r="AA139" s="20">
        <f t="shared" si="37"/>
        <v>11.902499999999971</v>
      </c>
      <c r="AB139" s="20">
        <f t="shared" si="38"/>
        <v>71.414999999999822</v>
      </c>
      <c r="AC139" s="20">
        <f t="shared" si="39"/>
        <v>10.902499999999971</v>
      </c>
      <c r="AD139" s="20">
        <v>1</v>
      </c>
      <c r="AE139" s="20">
        <f t="shared" si="40"/>
        <v>2.0699999999999975E-2</v>
      </c>
      <c r="AF139" s="20" t="str">
        <f t="shared" si="41"/>
        <v>1+0.0207j</v>
      </c>
      <c r="AH139" s="20" t="str">
        <f t="shared" si="42"/>
        <v>10.9025+0.225681749999999j</v>
      </c>
      <c r="AI139" s="20" t="str">
        <f t="shared" si="43"/>
        <v>82.3174999999998+0.225681749999999j</v>
      </c>
      <c r="AK139" s="20" t="str">
        <f t="shared" si="44"/>
        <v>0.867548980739131-0.00237847325518782j</v>
      </c>
      <c r="AO139" s="20">
        <f t="shared" si="45"/>
        <v>0.8675522411454718</v>
      </c>
      <c r="AP139" s="20">
        <v>69</v>
      </c>
      <c r="AR139" s="20">
        <f>Compensation!$C$16</f>
        <v>1.2020512820512821</v>
      </c>
    </row>
    <row r="140" spans="1:83" s="20" customFormat="1">
      <c r="A140" s="20">
        <f t="shared" si="0"/>
        <v>0.3</v>
      </c>
      <c r="B140" s="20">
        <f t="shared" si="1"/>
        <v>6</v>
      </c>
      <c r="C140" s="20">
        <f t="shared" si="46"/>
        <v>3.4999999999999956</v>
      </c>
      <c r="D140" s="20">
        <f t="shared" si="30"/>
        <v>12.249999999999968</v>
      </c>
      <c r="E140" s="20">
        <f t="shared" si="31"/>
        <v>73.499999999999801</v>
      </c>
      <c r="F140" s="20">
        <f t="shared" si="32"/>
        <v>11.249999999999968</v>
      </c>
      <c r="G140" s="20">
        <f>1</f>
        <v>1</v>
      </c>
      <c r="H140" s="20">
        <f t="shared" si="33"/>
        <v>6.2999999999999909</v>
      </c>
      <c r="I140" s="20" t="str">
        <f t="shared" si="34"/>
        <v>1+6.29999999999999j</v>
      </c>
      <c r="K140" s="20" t="str">
        <f t="shared" si="35"/>
        <v>11.25+70.8749999999997j</v>
      </c>
      <c r="M140" s="20" t="str">
        <f t="shared" si="28"/>
        <v>84.7499999999998+70.8749999999997j</v>
      </c>
      <c r="O140" s="20" t="str">
        <f t="shared" si="29"/>
        <v>0.510340219131998-0.426788944318352j</v>
      </c>
      <c r="S140" s="20">
        <f t="shared" si="36"/>
        <v>0.66527884548967064</v>
      </c>
      <c r="U140" s="20">
        <f t="shared" si="4"/>
        <v>1.3063013698630137</v>
      </c>
      <c r="V140" s="20">
        <f t="shared" si="5"/>
        <v>1.1434146341463416</v>
      </c>
      <c r="X140" s="20">
        <f t="shared" si="47"/>
        <v>1E-3</v>
      </c>
      <c r="Y140" s="20">
        <f t="shared" si="6"/>
        <v>6</v>
      </c>
      <c r="Z140" s="20">
        <f t="shared" si="48"/>
        <v>3.4999999999999956</v>
      </c>
      <c r="AA140" s="20">
        <f t="shared" si="37"/>
        <v>12.249999999999968</v>
      </c>
      <c r="AB140" s="20">
        <f t="shared" si="38"/>
        <v>73.499999999999801</v>
      </c>
      <c r="AC140" s="20">
        <f t="shared" si="39"/>
        <v>11.249999999999968</v>
      </c>
      <c r="AD140" s="20">
        <v>1</v>
      </c>
      <c r="AE140" s="20">
        <f t="shared" si="40"/>
        <v>2.0999999999999974E-2</v>
      </c>
      <c r="AF140" s="20" t="str">
        <f t="shared" si="41"/>
        <v>1+0.021j</v>
      </c>
      <c r="AH140" s="20" t="str">
        <f t="shared" si="42"/>
        <v>11.25+0.236249999999999j</v>
      </c>
      <c r="AI140" s="20" t="str">
        <f t="shared" si="43"/>
        <v>84.7499999999998+0.236249999999999j</v>
      </c>
      <c r="AK140" s="20" t="str">
        <f t="shared" si="44"/>
        <v>0.86724989796608-0.00241755502530367j</v>
      </c>
      <c r="AO140" s="20">
        <f t="shared" si="45"/>
        <v>0.86725326756056476</v>
      </c>
      <c r="AP140" s="20">
        <v>70</v>
      </c>
      <c r="AR140" s="20">
        <f>Compensation!$C$16</f>
        <v>1.2020512820512821</v>
      </c>
    </row>
    <row r="141" spans="1:83" s="20" customFormat="1">
      <c r="A141" s="20">
        <f t="shared" si="0"/>
        <v>0.3</v>
      </c>
      <c r="B141" s="20">
        <f t="shared" si="1"/>
        <v>6</v>
      </c>
      <c r="C141" s="20">
        <f t="shared" si="46"/>
        <v>3.5499999999999954</v>
      </c>
      <c r="D141" s="20">
        <f t="shared" si="30"/>
        <v>12.602499999999967</v>
      </c>
      <c r="E141" s="20">
        <f t="shared" si="31"/>
        <v>75.61499999999981</v>
      </c>
      <c r="F141" s="20">
        <f t="shared" si="32"/>
        <v>11.602499999999967</v>
      </c>
      <c r="G141" s="20">
        <f>1</f>
        <v>1</v>
      </c>
      <c r="H141" s="20">
        <f t="shared" si="33"/>
        <v>6.3899999999999917</v>
      </c>
      <c r="I141" s="20" t="str">
        <f t="shared" si="34"/>
        <v>1+6.38999999999999j</v>
      </c>
      <c r="K141" s="20" t="str">
        <f t="shared" si="35"/>
        <v>11.6025+74.1399749999997j</v>
      </c>
      <c r="M141" s="20" t="str">
        <f t="shared" si="28"/>
        <v>87.2174999999998+74.1399749999997j</v>
      </c>
      <c r="O141" s="20" t="str">
        <f t="shared" si="29"/>
        <v>0.503292001437981-0.42782763097213j</v>
      </c>
      <c r="S141" s="20">
        <f t="shared" si="36"/>
        <v>0.6605598538623686</v>
      </c>
      <c r="U141" s="20">
        <f t="shared" si="4"/>
        <v>1.3063013698630137</v>
      </c>
      <c r="V141" s="20">
        <f t="shared" si="5"/>
        <v>1.1434146341463416</v>
      </c>
      <c r="X141" s="20">
        <f t="shared" si="47"/>
        <v>1E-3</v>
      </c>
      <c r="Y141" s="20">
        <f t="shared" si="6"/>
        <v>6</v>
      </c>
      <c r="Z141" s="20">
        <f t="shared" si="48"/>
        <v>3.5499999999999954</v>
      </c>
      <c r="AA141" s="20">
        <f t="shared" si="37"/>
        <v>12.602499999999967</v>
      </c>
      <c r="AB141" s="20">
        <f t="shared" si="38"/>
        <v>75.61499999999981</v>
      </c>
      <c r="AC141" s="20">
        <f t="shared" si="39"/>
        <v>11.602499999999967</v>
      </c>
      <c r="AD141" s="20">
        <v>1</v>
      </c>
      <c r="AE141" s="20">
        <f t="shared" si="40"/>
        <v>2.1299999999999972E-2</v>
      </c>
      <c r="AF141" s="20" t="str">
        <f t="shared" si="41"/>
        <v>1+0.0213j</v>
      </c>
      <c r="AH141" s="20" t="str">
        <f t="shared" si="42"/>
        <v>11.6025+0.247133249999999j</v>
      </c>
      <c r="AI141" s="20" t="str">
        <f t="shared" si="43"/>
        <v>87.2174999999998+0.247133249999999j</v>
      </c>
      <c r="AK141" s="20" t="str">
        <f t="shared" si="44"/>
        <v>0.866963544024268-0.00245656569227776j</v>
      </c>
      <c r="AO141" s="20">
        <f t="shared" si="45"/>
        <v>0.8669670243914237</v>
      </c>
      <c r="AP141" s="20">
        <v>71</v>
      </c>
      <c r="AR141" s="20">
        <f>Compensation!$C$16</f>
        <v>1.2020512820512821</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63365.815678580693</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6.7999999999999991E-2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6.8</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6.8</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4.4496956677407808E-2</v>
      </c>
      <c r="CC259" s="18"/>
      <c r="CD259" s="18"/>
      <c r="CE259" s="18"/>
    </row>
    <row r="260" spans="1:83">
      <c r="A260" s="123" t="s">
        <v>361</v>
      </c>
      <c r="B260" s="168">
        <f>'DESIGN INPUTS AND CALCULATIONS'!C204/(98000)</f>
        <v>5.1020408163265306E-6</v>
      </c>
      <c r="CC260" s="18"/>
      <c r="CD260" s="18"/>
      <c r="CE260" s="18"/>
    </row>
    <row r="261" spans="1:83" ht="14.45" customHeight="1">
      <c r="A261" s="123" t="s">
        <v>360</v>
      </c>
      <c r="B261" s="54">
        <f>3.5/(1-((B260/'DESIGN INPUTS AND CALCULATIONS'!C206)*(1200+(0.000776)/('DESIGN INPUTS AND CALCULATIONS'!C203/1000000000))))</f>
        <v>3.809700111069974</v>
      </c>
      <c r="CC261" s="18"/>
      <c r="CD261" s="18"/>
      <c r="CE261" s="18"/>
    </row>
    <row r="262" spans="1:83">
      <c r="A262" s="123" t="s">
        <v>357</v>
      </c>
      <c r="B262" s="169">
        <f>(B261-3.5)/B260</f>
        <v>60701.221769714895</v>
      </c>
      <c r="CC262" s="18"/>
      <c r="CD262" s="18"/>
      <c r="CE262" s="18"/>
    </row>
    <row r="263" spans="1:83">
      <c r="A263" s="123" t="s">
        <v>407</v>
      </c>
      <c r="B263" s="54">
        <f>B262*13/B261</f>
        <v>207133.33333333326</v>
      </c>
      <c r="CC263" s="18"/>
      <c r="CD263" s="18"/>
      <c r="CE263" s="18"/>
    </row>
    <row r="264" spans="1:83">
      <c r="A264" s="123" t="s">
        <v>408</v>
      </c>
      <c r="B264" s="54">
        <f>B262*B263/(B263-B262)</f>
        <v>85863.997099464177</v>
      </c>
      <c r="CC264" s="18"/>
      <c r="CD264" s="18"/>
      <c r="CE264" s="18"/>
    </row>
    <row r="265" spans="1:83">
      <c r="A265" s="123" t="s">
        <v>358</v>
      </c>
      <c r="B265" s="54">
        <f>'DESIGN INPUTS AND CALCULATIONS'!C209*1000</f>
        <v>200000</v>
      </c>
      <c r="CC265" s="18"/>
      <c r="CD265" s="18"/>
      <c r="CE265" s="18"/>
    </row>
    <row r="266" spans="1:83">
      <c r="A266" s="123" t="s">
        <v>359</v>
      </c>
      <c r="B266" s="54">
        <f>'DESIGN INPUTS AND CALCULATIONS'!C210*1000</f>
        <v>82000</v>
      </c>
      <c r="CC266" s="18"/>
      <c r="CD266" s="18"/>
      <c r="CE266" s="18"/>
    </row>
    <row r="267" spans="1:83">
      <c r="A267" t="s">
        <v>357</v>
      </c>
      <c r="B267" s="54">
        <f>B265*B266/(B265+B266)</f>
        <v>58156.028368794323</v>
      </c>
      <c r="CC267" s="18"/>
      <c r="CD267" s="18"/>
      <c r="CE267" s="18"/>
    </row>
    <row r="268" spans="1:83">
      <c r="A268" s="123" t="s">
        <v>360</v>
      </c>
      <c r="B268" s="54">
        <f>13*B266/(B265+B266)</f>
        <v>3.7801418439716312</v>
      </c>
      <c r="CC268" s="18"/>
      <c r="CD268" s="18"/>
      <c r="CE268" s="18"/>
    </row>
    <row r="269" spans="1:83">
      <c r="A269" s="123" t="s">
        <v>361</v>
      </c>
      <c r="B269" s="54">
        <f>(B268-3.5)/B267</f>
        <v>4.8170731707317076E-6</v>
      </c>
      <c r="CC269" s="18"/>
      <c r="CD269" s="18"/>
      <c r="CE269" s="18"/>
    </row>
    <row r="270" spans="1:83">
      <c r="A270" s="123" t="s">
        <v>406</v>
      </c>
      <c r="B270" s="54">
        <f>(-0.000776)/(B267*'DESIGN INPUTS AND CALCULATIONS'!C203/1000000000)</f>
        <v>-8.8956097560975611E-2</v>
      </c>
      <c r="CC270" s="18"/>
      <c r="CD270" s="18"/>
      <c r="CE270" s="18"/>
    </row>
    <row r="271" spans="1:83">
      <c r="A271" s="123" t="s">
        <v>362</v>
      </c>
      <c r="B271" s="54">
        <f>(1200*13/B265)+B268*(1-EXP(B270))</f>
        <v>0.39974398176220072</v>
      </c>
      <c r="CC271" s="18"/>
      <c r="CD271" s="18"/>
      <c r="CE271" s="18"/>
    </row>
    <row r="272" spans="1:83">
      <c r="A272" s="123" t="s">
        <v>363</v>
      </c>
      <c r="B272" s="54">
        <f>B269*100000</f>
        <v>0.48170731707317077</v>
      </c>
      <c r="CC272" s="18"/>
      <c r="CD272" s="18"/>
      <c r="CE272" s="18"/>
    </row>
    <row r="273" spans="1:83">
      <c r="A273" s="123" t="s">
        <v>365</v>
      </c>
      <c r="B273" s="54">
        <f>B268+'DESIGN INPUTS AND CALCULATIONS'!C200*0.000001*'tables and calculations'!B267</f>
        <v>5.9609929078014181</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10000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6.76585046168791-1.23589640623966i</v>
      </c>
      <c r="H285">
        <f>20*LOG10(IMABS(G285))</f>
        <v>16.748994487509986</v>
      </c>
      <c r="I285">
        <f>IMARGUMENT(G285)*180/PI()</f>
        <v>-10.351907012952621</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-12.6418542940583-178.268217236657i</v>
      </c>
      <c r="Q285">
        <f>20*LOG10(IMABS(P285))</f>
        <v>45.043263965656578</v>
      </c>
      <c r="R285">
        <f>IMARGUMENT(P285)*180/PI()+180</f>
        <v>85.943672011980979</v>
      </c>
      <c r="CC285" s="18"/>
      <c r="CD285" s="18"/>
      <c r="CE285" s="18"/>
    </row>
    <row r="286" spans="1:83">
      <c r="A286" s="123" t="s">
        <v>27</v>
      </c>
      <c r="B286" s="119">
        <f>Compensation!C13</f>
        <v>6</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6.16832904322734-2.25349813454984i</v>
      </c>
      <c r="H286">
        <f t="shared" ref="H286:H321" si="53">20*LOG10(IMABS(G286))</f>
        <v>16.347445865939832</v>
      </c>
      <c r="I286">
        <f t="shared" ref="I286:I321" si="54">IMARGUMENT(G286)*180/PI()</f>
        <v>-20.06894941501934</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-11.5645974738205-86.1828530584001i</v>
      </c>
      <c r="Q286">
        <f t="shared" ref="Q286:Q321" si="60">20*LOG10(IMABS(P286))</f>
        <v>38.785921085206056</v>
      </c>
      <c r="R286">
        <f t="shared" ref="R286:R321" si="61">IMARGUMENT(P286)*180/PI()+180</f>
        <v>82.35731860217183</v>
      </c>
      <c r="CC286" s="18"/>
      <c r="CD286" s="18"/>
      <c r="CE286" s="18"/>
    </row>
    <row r="287" spans="1:83">
      <c r="A287" s="123" t="s">
        <v>29</v>
      </c>
      <c r="B287" s="119">
        <f>Compensation!C14</f>
        <v>0.30338234486391696</v>
      </c>
      <c r="D287" s="18">
        <f t="shared" ref="D287:D294" si="62">D286+10</f>
        <v>30</v>
      </c>
      <c r="E287" s="18">
        <f t="shared" si="50"/>
        <v>188.49555921538757</v>
      </c>
      <c r="F287" t="str">
        <f t="shared" si="51"/>
        <v>188.495559215388i</v>
      </c>
      <c r="G287" t="str">
        <f t="shared" si="52"/>
        <v>5.37690030482662-2.94654388287486i</v>
      </c>
      <c r="H287">
        <f t="shared" si="53"/>
        <v>15.751090380675601</v>
      </c>
      <c r="I287">
        <f t="shared" si="54"/>
        <v>-28.722761902064043</v>
      </c>
      <c r="K287" t="str">
        <f t="shared" si="55"/>
        <v>0.219224098582163-3.55582405227236i</v>
      </c>
      <c r="L287" t="str">
        <f t="shared" si="56"/>
        <v>2.84903546250306-8.63951921027488i</v>
      </c>
      <c r="M287">
        <f t="shared" si="57"/>
        <v>19.178115359983487</v>
      </c>
      <c r="N287">
        <f t="shared" si="58"/>
        <v>108.25089287889847</v>
      </c>
      <c r="P287" t="str">
        <f t="shared" si="59"/>
        <v>-10.1377428332207-54.8486414894144i</v>
      </c>
      <c r="Q287">
        <f t="shared" si="60"/>
        <v>34.929205740659086</v>
      </c>
      <c r="R287">
        <f t="shared" si="61"/>
        <v>79.528130976834461</v>
      </c>
      <c r="CC287" s="18"/>
      <c r="CD287" s="18"/>
      <c r="CE287" s="18"/>
    </row>
    <row r="288" spans="1:83">
      <c r="A288" s="123" t="s">
        <v>10</v>
      </c>
      <c r="B288">
        <f>B286*B285*B285</f>
        <v>3.8400000000000007</v>
      </c>
      <c r="D288" s="18">
        <f t="shared" si="62"/>
        <v>40</v>
      </c>
      <c r="E288" s="18">
        <f t="shared" si="50"/>
        <v>251.32741228718345</v>
      </c>
      <c r="F288" t="str">
        <f t="shared" si="51"/>
        <v>251.327412287183i</v>
      </c>
      <c r="G288" t="str">
        <f t="shared" si="52"/>
        <v>4.55813488508418-3.3304800663453i</v>
      </c>
      <c r="H288">
        <f t="shared" si="53"/>
        <v>15.033642266854738</v>
      </c>
      <c r="I288">
        <f t="shared" si="54"/>
        <v>-36.15437778719506</v>
      </c>
      <c r="K288" t="str">
        <f t="shared" si="55"/>
        <v>0.219223952743723-2.66698630763934i</v>
      </c>
      <c r="L288" t="str">
        <f t="shared" si="56"/>
        <v>2.84872314042739-6.49949997817158i</v>
      </c>
      <c r="M288">
        <f t="shared" si="57"/>
        <v>17.020747129924246</v>
      </c>
      <c r="N288">
        <f t="shared" si="58"/>
        <v>113.66778219292165</v>
      </c>
      <c r="P288" t="str">
        <f t="shared" si="59"/>
        <v>-8.66159079418352-39.1132132198378i</v>
      </c>
      <c r="Q288">
        <f t="shared" si="60"/>
        <v>32.054389396778994</v>
      </c>
      <c r="R288">
        <f t="shared" si="61"/>
        <v>77.513404405726604</v>
      </c>
      <c r="CC288" s="18"/>
      <c r="CD288" s="18"/>
      <c r="CE288" s="18"/>
    </row>
    <row r="289" spans="1:83">
      <c r="A289" s="123" t="s">
        <v>449</v>
      </c>
      <c r="B289">
        <f>((B286+1)*B285^2-1)^2+((B285^2-1)*B285*B287*B286)^2</f>
        <v>12.385232497011383</v>
      </c>
      <c r="D289" s="18">
        <f t="shared" si="62"/>
        <v>50</v>
      </c>
      <c r="E289" s="18">
        <f t="shared" si="50"/>
        <v>314.15926535897933</v>
      </c>
      <c r="F289" t="str">
        <f t="shared" si="51"/>
        <v>314.159265358979i</v>
      </c>
      <c r="G289" t="str">
        <f t="shared" si="52"/>
        <v>3.81184549617458-3.48148852575122i</v>
      </c>
      <c r="H289">
        <f t="shared" si="53"/>
        <v>14.257123431959549</v>
      </c>
      <c r="I289">
        <f t="shared" si="54"/>
        <v>-42.406517915311156</v>
      </c>
      <c r="K289" t="str">
        <f t="shared" si="55"/>
        <v>0.219223765237442-2.13371069345968i</v>
      </c>
      <c r="L289" t="str">
        <f t="shared" si="56"/>
        <v>2.84832168252446-5.22002295325671i</v>
      </c>
      <c r="M289">
        <f t="shared" si="57"/>
        <v>15.485316129608563</v>
      </c>
      <c r="N289">
        <f t="shared" si="58"/>
        <v>118.61922648173332</v>
      </c>
      <c r="P289" t="str">
        <f t="shared" si="59"/>
        <v>-7.31608783873397-29.8143202396568i</v>
      </c>
      <c r="Q289">
        <f t="shared" si="60"/>
        <v>29.742439561568101</v>
      </c>
      <c r="R289">
        <f t="shared" si="61"/>
        <v>76.212708566422151</v>
      </c>
      <c r="CC289" s="18"/>
      <c r="CD289" s="18"/>
      <c r="CE289" s="18"/>
    </row>
    <row r="290" spans="1:83">
      <c r="A290" s="123" t="s">
        <v>450</v>
      </c>
      <c r="B290" s="18">
        <f>2*((B286+1)*B285^2-1)*(B286+1)+((B285^2-1)*B287*B286)^2+2*(B285*B287*B286)^2*(B285^2-1)</f>
        <v>47.622578570961515</v>
      </c>
      <c r="D290" s="18">
        <f t="shared" si="62"/>
        <v>60</v>
      </c>
      <c r="E290" s="18">
        <f t="shared" si="50"/>
        <v>376.99111843077515</v>
      </c>
      <c r="F290" t="str">
        <f t="shared" si="51"/>
        <v>376.991118430775i</v>
      </c>
      <c r="G290" t="str">
        <f t="shared" si="52"/>
        <v>3.17624495552648-3.48116744356133i</v>
      </c>
      <c r="H290">
        <f t="shared" si="53"/>
        <v>13.464910422543284</v>
      </c>
      <c r="I290">
        <f t="shared" si="54"/>
        <v>-47.622425818396714</v>
      </c>
      <c r="K290" t="str">
        <f t="shared" si="55"/>
        <v>0.219223536063534-1.77821614439113i</v>
      </c>
      <c r="L290" t="str">
        <f t="shared" si="56"/>
        <v>2.84783116301989-4.37081388172365i</v>
      </c>
      <c r="M290">
        <f t="shared" si="57"/>
        <v>14.347948751037887</v>
      </c>
      <c r="N290">
        <f t="shared" si="58"/>
        <v>123.08650653961962</v>
      </c>
      <c r="P290" t="str">
        <f t="shared" si="59"/>
        <v>-6.17012562118926-23.7965526728341i</v>
      </c>
      <c r="Q290">
        <f t="shared" si="60"/>
        <v>27.81285917358117</v>
      </c>
      <c r="R290">
        <f t="shared" si="61"/>
        <v>75.464080721222913</v>
      </c>
      <c r="CC290" s="18"/>
      <c r="CD290" s="18"/>
      <c r="CE290" s="18"/>
    </row>
    <row r="291" spans="1:83">
      <c r="A291" s="123" t="s">
        <v>452</v>
      </c>
      <c r="B291" s="18">
        <f>0.001*Compensation!C3/Compensation!C6*B285/Compensation!C15*(B286/SQRT(B289)-0.5*B288/(B289*SQRT(B289))*B290)</f>
        <v>-3.0321324346143671E-4</v>
      </c>
      <c r="D291" s="18">
        <f t="shared" si="62"/>
        <v>70</v>
      </c>
      <c r="E291" s="18">
        <f t="shared" si="50"/>
        <v>439.82297150257102</v>
      </c>
      <c r="F291" t="str">
        <f t="shared" si="51"/>
        <v>439.822971502571i</v>
      </c>
      <c r="G291" t="str">
        <f t="shared" si="52"/>
        <v>2.65337039252671-3.39277917208041i</v>
      </c>
      <c r="H291">
        <f t="shared" si="53"/>
        <v>12.683749327174233</v>
      </c>
      <c r="I291">
        <f t="shared" si="54"/>
        <v>-51.97231774687949</v>
      </c>
      <c r="K291" t="str">
        <f t="shared" si="55"/>
        <v>0.219223265222262-1.52431077526494i</v>
      </c>
      <c r="L291" t="str">
        <f t="shared" si="56"/>
        <v>2.84725167256408-3.76746891444346i</v>
      </c>
      <c r="M291">
        <f t="shared" si="57"/>
        <v>13.483177964221227</v>
      </c>
      <c r="N291">
        <f t="shared" si="58"/>
        <v>127.0800393884755</v>
      </c>
      <c r="P291" t="str">
        <f t="shared" si="59"/>
        <v>-5.22737677633048-19.6565866446955i</v>
      </c>
      <c r="Q291">
        <f t="shared" si="60"/>
        <v>26.166927291395446</v>
      </c>
      <c r="R291">
        <f t="shared" si="61"/>
        <v>75.107721641595973</v>
      </c>
      <c r="CC291" s="18"/>
      <c r="CD291" s="18"/>
      <c r="CE291" s="18"/>
    </row>
    <row r="292" spans="1:83">
      <c r="A292" s="123" t="s">
        <v>453</v>
      </c>
      <c r="B292">
        <f>(1-Compensation!C4/(2*1000*Compensation!C22*B291))</f>
        <v>2.1849872906421486</v>
      </c>
      <c r="D292" s="18">
        <f t="shared" si="62"/>
        <v>80</v>
      </c>
      <c r="E292" s="18">
        <f t="shared" si="50"/>
        <v>502.6548245743669</v>
      </c>
      <c r="F292" t="str">
        <f t="shared" si="51"/>
        <v>502.654824574367i</v>
      </c>
      <c r="G292" t="str">
        <f t="shared" si="52"/>
        <v>2.22982315459329-3.25851768544625i</v>
      </c>
      <c r="H292">
        <f t="shared" si="53"/>
        <v>11.928474748188913</v>
      </c>
      <c r="I292">
        <f t="shared" si="54"/>
        <v>-55.615930069358832</v>
      </c>
      <c r="K292" t="str">
        <f t="shared" si="55"/>
        <v>0.219222952713933-1.3338986434775i</v>
      </c>
      <c r="L292" t="str">
        <f t="shared" si="56"/>
        <v>2.84658331819015-3.31778560537341i</v>
      </c>
      <c r="M292">
        <f t="shared" si="57"/>
        <v>12.812774565120455</v>
      </c>
      <c r="N292">
        <f t="shared" si="58"/>
        <v>130.6288302739153</v>
      </c>
      <c r="P292" t="str">
        <f t="shared" si="59"/>
        <v>-4.46368567724885-16.6737172502568i</v>
      </c>
      <c r="Q292">
        <f t="shared" si="60"/>
        <v>24.741249313309357</v>
      </c>
      <c r="R292">
        <f t="shared" si="61"/>
        <v>75.012900204556445</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6.9916077313179903</v>
      </c>
      <c r="D293" s="18">
        <f t="shared" si="62"/>
        <v>90</v>
      </c>
      <c r="E293" s="18">
        <f t="shared" si="50"/>
        <v>565.48667764616278</v>
      </c>
      <c r="F293" t="str">
        <f t="shared" si="51"/>
        <v>565.486677646163i</v>
      </c>
      <c r="G293" t="str">
        <f t="shared" si="52"/>
        <v>1.88822508991745-3.1042446983029i</v>
      </c>
      <c r="H293">
        <f t="shared" si="53"/>
        <v>11.206308179887984</v>
      </c>
      <c r="I293">
        <f t="shared" si="54"/>
        <v>-58.68902229135746</v>
      </c>
      <c r="K293" t="str">
        <f t="shared" si="55"/>
        <v>0.219222598538902-1.18581533645409i</v>
      </c>
      <c r="L293" t="str">
        <f t="shared" si="56"/>
        <v>2.84582622326473-2.97053991123944i</v>
      </c>
      <c r="M293">
        <f t="shared" si="57"/>
        <v>12.284731009735738</v>
      </c>
      <c r="N293">
        <f t="shared" si="58"/>
        <v>133.77166033924178</v>
      </c>
      <c r="P293" t="str">
        <f t="shared" si="59"/>
        <v>-3.84772229424872-14.4431889568644i</v>
      </c>
      <c r="Q293">
        <f t="shared" si="60"/>
        <v>23.491039189623738</v>
      </c>
      <c r="R293">
        <f t="shared" si="61"/>
        <v>75.082638047884345</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1.61218913735235-2.94493467201951i</v>
      </c>
      <c r="H294">
        <f t="shared" si="53"/>
        <v>10.519930445631774</v>
      </c>
      <c r="I294">
        <f t="shared" si="54"/>
        <v>-61.301728950126545</v>
      </c>
      <c r="K294" t="str">
        <f t="shared" si="55"/>
        <v>0.219222202697576-1.0673622066345i</v>
      </c>
      <c r="L294" t="str">
        <f t="shared" si="56"/>
        <v>2.84498052743112-2.69499699159954i</v>
      </c>
      <c r="M294">
        <f t="shared" si="57"/>
        <v>11.863042063213925</v>
      </c>
      <c r="N294">
        <f t="shared" si="58"/>
        <v>136.55078698273596</v>
      </c>
      <c r="P294" t="str">
        <f t="shared" si="59"/>
        <v>-3.34994337924635-12.7231266715063i</v>
      </c>
      <c r="Q294">
        <f t="shared" si="60"/>
        <v>22.382972508845697</v>
      </c>
      <c r="R294">
        <f t="shared" si="61"/>
        <v>75.249058032609398</v>
      </c>
      <c r="CC294" s="18"/>
      <c r="CD294" s="18"/>
      <c r="CE294" s="18"/>
    </row>
    <row r="295" spans="1:83">
      <c r="A295" s="163" t="s">
        <v>461</v>
      </c>
      <c r="B295">
        <f>Compensation!C19*0.001*(Compensation!C7/(2*B292)+Compensation!C20*0.001)</f>
        <v>2.9072327760770599E-3</v>
      </c>
      <c r="D295" s="18">
        <f>D294+100</f>
        <v>200</v>
      </c>
      <c r="E295" s="18">
        <f t="shared" si="50"/>
        <v>1256.6370614359173</v>
      </c>
      <c r="F295" t="str">
        <f t="shared" si="51"/>
        <v>1256.63706143592i</v>
      </c>
      <c r="G295" t="str">
        <f t="shared" si="52"/>
        <v>0.487326439718051-1.78036744655707i</v>
      </c>
      <c r="H295">
        <f t="shared" si="53"/>
        <v>5.323970284456065</v>
      </c>
      <c r="I295">
        <f t="shared" si="54"/>
        <v>-74.69182574269955</v>
      </c>
      <c r="K295" t="str">
        <f t="shared" si="55"/>
        <v>0.219215952760852-0.534694787000647i</v>
      </c>
      <c r="L295" t="str">
        <f t="shared" si="56"/>
        <v>2.83169272781126-1.51649142039382i</v>
      </c>
      <c r="M295">
        <f t="shared" si="57"/>
        <v>10.136052015236057</v>
      </c>
      <c r="N295">
        <f t="shared" si="58"/>
        <v>151.82906421372809</v>
      </c>
      <c r="P295" t="str">
        <f t="shared" si="59"/>
        <v>-1.31995322243249-5.78047991601105i</v>
      </c>
      <c r="Q295">
        <f t="shared" si="60"/>
        <v>15.460022299692127</v>
      </c>
      <c r="R295">
        <f t="shared" si="61"/>
        <v>77.137238471028567</v>
      </c>
      <c r="CC295" s="18"/>
      <c r="CD295" s="18"/>
      <c r="CE295" s="18"/>
    </row>
    <row r="296" spans="1:83">
      <c r="D296" s="18">
        <f t="shared" ref="D296:D303" si="63">D295+100</f>
        <v>300</v>
      </c>
      <c r="E296" s="18">
        <f t="shared" si="50"/>
        <v>1884.9555921538758</v>
      </c>
      <c r="F296" t="str">
        <f t="shared" si="51"/>
        <v>1884.95559215388i</v>
      </c>
      <c r="G296" t="str">
        <f t="shared" si="52"/>
        <v>0.225314407061324-1.23472400493304i</v>
      </c>
      <c r="H296">
        <f t="shared" si="53"/>
        <v>1.9736601622048264</v>
      </c>
      <c r="I296">
        <f t="shared" si="54"/>
        <v>-79.658363344933107</v>
      </c>
      <c r="K296" t="str">
        <f t="shared" si="55"/>
        <v>0.219205536991531-0.357589420912823i</v>
      </c>
      <c r="L296" t="str">
        <f t="shared" si="56"/>
        <v>2.8098159003716-1.19647658104894i</v>
      </c>
      <c r="M296">
        <f t="shared" si="57"/>
        <v>9.6972435704895243</v>
      </c>
      <c r="N296">
        <f t="shared" si="58"/>
        <v>156.93471174114572</v>
      </c>
      <c r="P296" t="str">
        <f t="shared" si="59"/>
        <v>-0.844226352417631-3.73893055305316i</v>
      </c>
      <c r="Q296">
        <f t="shared" si="60"/>
        <v>11.670903732694351</v>
      </c>
      <c r="R296">
        <f t="shared" si="61"/>
        <v>77.276348396212626</v>
      </c>
      <c r="CC296" s="18"/>
      <c r="CD296" s="18"/>
      <c r="CE296" s="18"/>
    </row>
    <row r="297" spans="1:83">
      <c r="A297" t="s">
        <v>547</v>
      </c>
      <c r="D297" s="18">
        <f t="shared" si="63"/>
        <v>400</v>
      </c>
      <c r="E297" s="18">
        <f t="shared" si="50"/>
        <v>2513.2741228718346</v>
      </c>
      <c r="F297" t="str">
        <f t="shared" si="51"/>
        <v>2513.27412287183i</v>
      </c>
      <c r="G297" t="str">
        <f t="shared" si="52"/>
        <v>0.128551812889498-0.939286048164231i</v>
      </c>
      <c r="H297">
        <f t="shared" si="53"/>
        <v>-0.46344740445486488</v>
      </c>
      <c r="I297">
        <f t="shared" si="54"/>
        <v>-82.206848154990638</v>
      </c>
      <c r="K297" t="str">
        <f t="shared" si="55"/>
        <v>0.219190956577209-0.269374471902931i</v>
      </c>
      <c r="L297" t="str">
        <f t="shared" si="56"/>
        <v>2.77974152649593-1.08859219507271i</v>
      </c>
      <c r="M297">
        <f t="shared" si="57"/>
        <v>9.4997497906869324</v>
      </c>
      <c r="N297">
        <f t="shared" si="58"/>
        <v>158.61387735098006</v>
      </c>
      <c r="P297" t="str">
        <f t="shared" si="59"/>
        <v>-0.665158648376999-2.75091293351432i</v>
      </c>
      <c r="Q297">
        <f t="shared" si="60"/>
        <v>9.0363023862320553</v>
      </c>
      <c r="R297">
        <f t="shared" si="61"/>
        <v>76.407029195989409</v>
      </c>
      <c r="CC297" s="18"/>
      <c r="CD297" s="18"/>
      <c r="CE297" s="18"/>
    </row>
    <row r="298" spans="1:83">
      <c r="A298" t="s">
        <v>465</v>
      </c>
      <c r="D298" s="18">
        <f t="shared" si="63"/>
        <v>500</v>
      </c>
      <c r="E298" s="18">
        <f t="shared" si="50"/>
        <v>3141.5926535897929</v>
      </c>
      <c r="F298" t="str">
        <f t="shared" si="51"/>
        <v>3141.59265358979i</v>
      </c>
      <c r="G298" t="str">
        <f t="shared" si="52"/>
        <v>0.0828213691191046-0.756435817150877i</v>
      </c>
      <c r="H298">
        <f t="shared" si="53"/>
        <v>-2.3728054052063148</v>
      </c>
      <c r="I298">
        <f t="shared" si="54"/>
        <v>-83.75163362777279</v>
      </c>
      <c r="K298" t="str">
        <f t="shared" si="55"/>
        <v>0.219172213180043-0.216715581889345i</v>
      </c>
      <c r="L298" t="str">
        <f t="shared" si="56"/>
        <v>2.74199321987132-1.06289326832187i</v>
      </c>
      <c r="M298">
        <f t="shared" si="57"/>
        <v>9.3692918552918805</v>
      </c>
      <c r="N298">
        <f t="shared" si="58"/>
        <v>158.81191249478729</v>
      </c>
      <c r="P298" t="str">
        <f t="shared" si="59"/>
        <v>-0.576914905382175-2.16217215760542i</v>
      </c>
      <c r="Q298">
        <f t="shared" si="60"/>
        <v>6.9964864500855519</v>
      </c>
      <c r="R298">
        <f t="shared" si="61"/>
        <v>75.060278867014503</v>
      </c>
      <c r="CC298" s="18"/>
      <c r="CD298" s="18"/>
      <c r="CE298" s="18"/>
    </row>
    <row r="299" spans="1:83">
      <c r="A299" t="s">
        <v>466</v>
      </c>
      <c r="D299" s="18">
        <f t="shared" si="63"/>
        <v>600</v>
      </c>
      <c r="E299" s="18">
        <f t="shared" si="50"/>
        <v>3769.9111843077517</v>
      </c>
      <c r="F299" t="str">
        <f t="shared" si="51"/>
        <v>3769.91118430775i</v>
      </c>
      <c r="G299" t="str">
        <f t="shared" si="52"/>
        <v>0.0577237742127747-0.632653105546414i</v>
      </c>
      <c r="H299">
        <f t="shared" si="53"/>
        <v>-3.9406822679177438</v>
      </c>
      <c r="I299">
        <f t="shared" si="54"/>
        <v>-84.786722021943291</v>
      </c>
      <c r="K299" t="str">
        <f t="shared" si="55"/>
        <v>0.219149308936283-0.181834605880466i</v>
      </c>
      <c r="L299" t="str">
        <f t="shared" si="56"/>
        <v>2.69720466966642-1.0755976327651i</v>
      </c>
      <c r="M299">
        <f t="shared" si="57"/>
        <v>9.2592149662955716</v>
      </c>
      <c r="N299">
        <f t="shared" si="58"/>
        <v>158.25875873976256</v>
      </c>
      <c r="P299" t="str">
        <f t="shared" si="59"/>
        <v>-0.524787349329746-1.76848246545628i</v>
      </c>
      <c r="Q299">
        <f t="shared" si="60"/>
        <v>5.3185326983778394</v>
      </c>
      <c r="R299">
        <f t="shared" si="61"/>
        <v>73.472036717819279</v>
      </c>
      <c r="CC299" s="18"/>
      <c r="CD299" s="18"/>
      <c r="CE299" s="18"/>
    </row>
    <row r="300" spans="1:83">
      <c r="D300" s="18">
        <f t="shared" si="63"/>
        <v>700</v>
      </c>
      <c r="E300" s="18">
        <f t="shared" si="50"/>
        <v>4398.22971502571</v>
      </c>
      <c r="F300" t="str">
        <f t="shared" si="51"/>
        <v>4398.22971502571i</v>
      </c>
      <c r="G300" t="str">
        <f t="shared" si="52"/>
        <v>0.042502401085611-0.543464499237709i</v>
      </c>
      <c r="H300">
        <f t="shared" si="53"/>
        <v>-5.2700948074781273</v>
      </c>
      <c r="I300">
        <f t="shared" si="54"/>
        <v>-85.528205482019402</v>
      </c>
      <c r="K300" t="str">
        <f t="shared" si="55"/>
        <v>0.21912224645566-0.157112316938613i</v>
      </c>
      <c r="L300" t="str">
        <f t="shared" si="56"/>
        <v>2.64609436696012-1.10763301157003i</v>
      </c>
      <c r="M300">
        <f t="shared" si="57"/>
        <v>9.1532944990761642</v>
      </c>
      <c r="N300">
        <f t="shared" si="58"/>
        <v>157.28622141126607</v>
      </c>
      <c r="P300" t="str">
        <f t="shared" si="59"/>
        <v>-0.489493855877147-1.48513541258912i</v>
      </c>
      <c r="Q300">
        <f t="shared" si="60"/>
        <v>3.883199691598056</v>
      </c>
      <c r="R300">
        <f t="shared" si="61"/>
        <v>71.75801592924671</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0.0325873305958972-0.476209931040842i</v>
      </c>
      <c r="H301">
        <f t="shared" si="53"/>
        <v>-6.4237415954592469</v>
      </c>
      <c r="I301">
        <f t="shared" si="54"/>
        <v>-86.085318391921277</v>
      </c>
      <c r="K301" t="str">
        <f t="shared" si="55"/>
        <v>0.219091028820639-0.138739082426451i</v>
      </c>
      <c r="L301" t="str">
        <f t="shared" si="56"/>
        <v>2.58943888877042-1.14927837667587i</v>
      </c>
      <c r="M301">
        <f t="shared" si="57"/>
        <v>9.0450102469828906</v>
      </c>
      <c r="N301">
        <f t="shared" si="58"/>
        <v>156.06677317087733</v>
      </c>
      <c r="P301" t="str">
        <f t="shared" si="59"/>
        <v>-0.462914875377313-1.27056842906329i</v>
      </c>
      <c r="Q301">
        <f t="shared" si="60"/>
        <v>2.6212686515236494</v>
      </c>
      <c r="R301">
        <f t="shared" si="61"/>
        <v>69.981454778956049</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0.02577322613085-0.423712199366817i</v>
      </c>
      <c r="H302">
        <f t="shared" si="53"/>
        <v>-7.4425416184965645</v>
      </c>
      <c r="I302">
        <f t="shared" si="54"/>
        <v>-86.519147000770246</v>
      </c>
      <c r="K302" t="str">
        <f t="shared" si="55"/>
        <v>0.219055659585553-0.124598422760642i</v>
      </c>
      <c r="L302" t="str">
        <f t="shared" si="56"/>
        <v>2.52804643017069-1.19504369937244i</v>
      </c>
      <c r="M302">
        <f t="shared" si="57"/>
        <v>8.9315944440189199</v>
      </c>
      <c r="N302">
        <f t="shared" si="58"/>
        <v>154.69922888290938</v>
      </c>
      <c r="P302" t="str">
        <f t="shared" si="59"/>
        <v>-0.441198681886477-1.10196424452923i</v>
      </c>
      <c r="Q302">
        <f t="shared" si="60"/>
        <v>1.4890528255223781</v>
      </c>
      <c r="R302">
        <f t="shared" si="61"/>
        <v>68.180081882139163</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0.020890945156815-0.381608257357441i</v>
      </c>
      <c r="H303">
        <f t="shared" si="53"/>
        <v>-8.3546485710737226</v>
      </c>
      <c r="I303">
        <f t="shared" si="54"/>
        <v>-86.866500237368342</v>
      </c>
      <c r="K303" t="str">
        <f t="shared" si="55"/>
        <v>0.219016142775582-0.113420434917639i</v>
      </c>
      <c r="L303" t="str">
        <f t="shared" si="56"/>
        <v>2.46273203959018-1.24161751340808i</v>
      </c>
      <c r="M303">
        <f t="shared" si="57"/>
        <v>8.8119418449228757</v>
      </c>
      <c r="N303">
        <f t="shared" si="58"/>
        <v>153.24446483308176</v>
      </c>
      <c r="P303" t="str">
        <f t="shared" si="59"/>
        <v>-0.422362695621127-0.965737445344694i</v>
      </c>
      <c r="Q303">
        <f t="shared" si="60"/>
        <v>0.45729327384915147</v>
      </c>
      <c r="R303">
        <f t="shared" si="61"/>
        <v>66.377964595713422</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0.00523446674110576-0.191232681554117i</v>
      </c>
      <c r="H304">
        <f t="shared" si="53"/>
        <v>-14.365505013458925</v>
      </c>
      <c r="I304">
        <f t="shared" si="54"/>
        <v>-88.432077711299826</v>
      </c>
      <c r="K304" t="str">
        <f t="shared" si="55"/>
        <v>0.218394077568986-0.0667995572021568i</v>
      </c>
      <c r="L304" t="str">
        <f t="shared" si="56"/>
        <v>1.74526510622165-1.53239910460691i</v>
      </c>
      <c r="M304">
        <f t="shared" si="57"/>
        <v>7.3192682785752972</v>
      </c>
      <c r="N304">
        <f t="shared" si="58"/>
        <v>138.71582286872169</v>
      </c>
      <c r="P304" t="str">
        <f t="shared" si="59"/>
        <v>-0.283909257832178-0.341773018432762i</v>
      </c>
      <c r="Q304">
        <f t="shared" si="60"/>
        <v>-7.0462367348836228</v>
      </c>
      <c r="R304">
        <f t="shared" si="61"/>
        <v>50.283745157421805</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0.00232739770312397-0.12754150302919i</v>
      </c>
      <c r="H305">
        <f t="shared" si="53"/>
        <v>-17.885523446786394</v>
      </c>
      <c r="I305">
        <f t="shared" si="54"/>
        <v>-88.954573501349586</v>
      </c>
      <c r="K305" t="str">
        <f t="shared" si="55"/>
        <v>0.217365117821916-0.0556589076420397i</v>
      </c>
      <c r="L305" t="str">
        <f t="shared" si="56"/>
        <v>1.16738713776188-1.51000359825444i</v>
      </c>
      <c r="M305">
        <f t="shared" si="57"/>
        <v>5.6144767845776471</v>
      </c>
      <c r="N305">
        <f t="shared" si="58"/>
        <v>127.70768924341787</v>
      </c>
      <c r="P305" t="str">
        <f t="shared" si="59"/>
        <v>-0.189871154357773-0.152404689073381i</v>
      </c>
      <c r="Q305">
        <f t="shared" si="60"/>
        <v>-12.27104666220874</v>
      </c>
      <c r="R305">
        <f t="shared" si="61"/>
        <v>38.75311574206836</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0.00130935189803717-0.0956700603686424i</v>
      </c>
      <c r="H306">
        <f t="shared" si="53"/>
        <v>-20.383665639610065</v>
      </c>
      <c r="I306">
        <f t="shared" si="54"/>
        <v>-89.215892057811615</v>
      </c>
      <c r="K306" t="str">
        <f t="shared" si="55"/>
        <v>0.21594075646524-0.0532951126052341i</v>
      </c>
      <c r="L306" t="str">
        <f t="shared" si="56"/>
        <v>0.790291754783991-1.37037445672277i</v>
      </c>
      <c r="M306">
        <f t="shared" si="57"/>
        <v>3.9837186639635074</v>
      </c>
      <c r="N306">
        <f t="shared" si="58"/>
        <v>119.97194864589653</v>
      </c>
      <c r="P306" t="str">
        <f t="shared" si="59"/>
        <v>-0.130069036993183-0.0774015622849564i</v>
      </c>
      <c r="Q306">
        <f t="shared" si="60"/>
        <v>-16.399946975646579</v>
      </c>
      <c r="R306">
        <f t="shared" si="61"/>
        <v>30.756056588084988</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0.000838041714616016-0.0765412086209834i</v>
      </c>
      <c r="H307">
        <f t="shared" si="53"/>
        <v>-22.321573093225947</v>
      </c>
      <c r="I307">
        <f t="shared" si="54"/>
        <v>-89.372699548336243</v>
      </c>
      <c r="K307" t="str">
        <f t="shared" si="55"/>
        <v>0.21413663499512-0.0543405829619523i</v>
      </c>
      <c r="L307" t="str">
        <f t="shared" si="56"/>
        <v>0.552028282564975-1.21542236067912i</v>
      </c>
      <c r="M307">
        <f t="shared" si="57"/>
        <v>2.5090446797014527</v>
      </c>
      <c r="N307">
        <f t="shared" si="58"/>
        <v>114.42690188579456</v>
      </c>
      <c r="P307" t="str">
        <f t="shared" si="59"/>
        <v>-0.0925672737429114-0.0432714865796151i</v>
      </c>
      <c r="Q307">
        <f t="shared" si="60"/>
        <v>-19.81252841352449</v>
      </c>
      <c r="R307">
        <f t="shared" si="61"/>
        <v>25.054202337458293</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0.000581994728540368-0.0637866767106196i</v>
      </c>
      <c r="H308">
        <f t="shared" si="53"/>
        <v>-23.905038950496337</v>
      </c>
      <c r="I308">
        <f t="shared" si="54"/>
        <v>-89.477243241443787</v>
      </c>
      <c r="K308" t="str">
        <f t="shared" si="55"/>
        <v>0.211972122581602-0.0569859691598898i</v>
      </c>
      <c r="L308" t="str">
        <f t="shared" si="56"/>
        <v>0.398113287004894-1.07595217066396i</v>
      </c>
      <c r="M308">
        <f t="shared" si="57"/>
        <v>1.1931108435030997</v>
      </c>
      <c r="N308">
        <f t="shared" si="58"/>
        <v>110.30498818097944</v>
      </c>
      <c r="P308" t="str">
        <f t="shared" si="59"/>
        <v>-0.0683997134318327-0.0260205220238713i</v>
      </c>
      <c r="Q308">
        <f t="shared" si="60"/>
        <v>-22.711928106993241</v>
      </c>
      <c r="R308">
        <f t="shared" si="61"/>
        <v>20.827744939535677</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0.000427597407137443-0.0546755018092297i</v>
      </c>
      <c r="H309">
        <f t="shared" si="53"/>
        <v>-25.243878829909576</v>
      </c>
      <c r="I309">
        <f t="shared" si="54"/>
        <v>-89.55191947976671</v>
      </c>
      <c r="K309" t="str">
        <f t="shared" si="55"/>
        <v>0.20946981197312-0.060440897519404i</v>
      </c>
      <c r="L309" t="str">
        <f t="shared" si="56"/>
        <v>0.295111546010777-0.957511831976837i</v>
      </c>
      <c r="M309">
        <f t="shared" si="57"/>
        <v>1.6989907730162512E-2</v>
      </c>
      <c r="N309">
        <f t="shared" si="58"/>
        <v>107.12964773869331</v>
      </c>
      <c r="P309" t="str">
        <f t="shared" si="59"/>
        <v>-0.0522262509697179-0.0165448014444935i</v>
      </c>
      <c r="Q309">
        <f t="shared" si="60"/>
        <v>-25.226888922179409</v>
      </c>
      <c r="R309">
        <f t="shared" si="61"/>
        <v>17.577728258926555</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0.00032738395758172-0.0478417498497093i</v>
      </c>
      <c r="H310">
        <f t="shared" si="53"/>
        <v>-26.403655516974581</v>
      </c>
      <c r="I310">
        <f t="shared" si="54"/>
        <v>-89.607927671443676</v>
      </c>
      <c r="K310" t="str">
        <f t="shared" si="55"/>
        <v>0.206654955860219-0.0642993957317733i</v>
      </c>
      <c r="L310" t="str">
        <f t="shared" si="56"/>
        <v>0.223697384123109-0.858386158269275i</v>
      </c>
      <c r="M310">
        <f t="shared" si="57"/>
        <v>-1.0409849334058674</v>
      </c>
      <c r="N310">
        <f t="shared" si="58"/>
        <v>104.60653415210405</v>
      </c>
      <c r="P310" t="str">
        <f t="shared" si="59"/>
        <v>-0.0409934609234567-0.0109830961508797i</v>
      </c>
      <c r="Q310">
        <f t="shared" si="60"/>
        <v>-27.444640450380451</v>
      </c>
      <c r="R310">
        <f t="shared" si="61"/>
        <v>14.998606480660413</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0.00025867628641027-0.0425264177959245i</v>
      </c>
      <c r="H311">
        <f t="shared" si="53"/>
        <v>-27.426663285305331</v>
      </c>
      <c r="I311">
        <f t="shared" si="54"/>
        <v>-89.651490121831955</v>
      </c>
      <c r="K311" t="str">
        <f t="shared" si="55"/>
        <v>0.203554868633623-0.0683284927526649i</v>
      </c>
      <c r="L311" t="str">
        <f t="shared" si="56"/>
        <v>0.172588047307123-0.775347998817558i</v>
      </c>
      <c r="M311">
        <f t="shared" si="57"/>
        <v>-2.0000426144435997</v>
      </c>
      <c r="N311">
        <f t="shared" si="58"/>
        <v>102.54912152985401</v>
      </c>
      <c r="P311" t="str">
        <f t="shared" si="59"/>
        <v>-0.0329281284997932-0.00754011554737525i</v>
      </c>
      <c r="Q311">
        <f t="shared" si="60"/>
        <v>-29.426705899748939</v>
      </c>
      <c r="R311">
        <f t="shared" si="61"/>
        <v>12.897631408022022</v>
      </c>
      <c r="CC311" s="18"/>
      <c r="CD311" s="18"/>
      <c r="CE311" s="18"/>
    </row>
    <row r="312" spans="1:83">
      <c r="A312" t="s">
        <v>503</v>
      </c>
      <c r="B312" s="18">
        <v>100000</v>
      </c>
      <c r="D312" s="18">
        <f t="shared" si="64"/>
        <v>10000</v>
      </c>
      <c r="E312" s="18">
        <f t="shared" si="50"/>
        <v>62831.853071795864</v>
      </c>
      <c r="F312" t="str">
        <f t="shared" si="51"/>
        <v>62831.8530717959i</v>
      </c>
      <c r="G312" t="str">
        <f t="shared" si="52"/>
        <v>0.000209529264907893-0.0382740450691398i</v>
      </c>
      <c r="H312">
        <f t="shared" si="53"/>
        <v>-28.34178256706728</v>
      </c>
      <c r="I312">
        <f t="shared" si="54"/>
        <v>-89.686340374672199</v>
      </c>
      <c r="K312" t="str">
        <f t="shared" si="55"/>
        <v>0.200198318076047-0.0723836914125539i</v>
      </c>
      <c r="L312" t="str">
        <f t="shared" si="56"/>
        <v>0.134996754916761-0.705317068704762i</v>
      </c>
      <c r="M312">
        <f t="shared" si="57"/>
        <v>-2.8760599191675285</v>
      </c>
      <c r="N312">
        <f t="shared" si="58"/>
        <v>100.83529338934207</v>
      </c>
      <c r="P312" t="str">
        <f t="shared" si="59"/>
        <v>-0.026967051504817-0.00531465644880443i</v>
      </c>
      <c r="Q312">
        <f t="shared" si="60"/>
        <v>-31.217842486234801</v>
      </c>
      <c r="R312">
        <f t="shared" si="61"/>
        <v>11.148953014669843</v>
      </c>
      <c r="CC312" s="18"/>
      <c r="CD312" s="18"/>
      <c r="CE312" s="18"/>
    </row>
    <row r="313" spans="1:83">
      <c r="D313" s="18">
        <f>D312+10000</f>
        <v>20000</v>
      </c>
      <c r="E313" s="18">
        <f t="shared" si="50"/>
        <v>125663.70614359173</v>
      </c>
      <c r="F313" t="str">
        <f t="shared" si="51"/>
        <v>125663.706143592i</v>
      </c>
      <c r="G313" t="str">
        <f t="shared" si="52"/>
        <v>0.0000523834936251481-0.0191374526777371i</v>
      </c>
      <c r="H313">
        <f t="shared" si="53"/>
        <v>-34.362284865002536</v>
      </c>
      <c r="I313">
        <f t="shared" si="54"/>
        <v>-89.84316901231989</v>
      </c>
      <c r="K313" t="str">
        <f t="shared" si="55"/>
        <v>0.158841786002943-0.103268431611915i</v>
      </c>
      <c r="L313" t="str">
        <f t="shared" si="56"/>
        <v>0.0134273826029202-0.355393014316317i</v>
      </c>
      <c r="M313">
        <f t="shared" si="57"/>
        <v>-8.9796272868207527</v>
      </c>
      <c r="N313">
        <f t="shared" si="58"/>
        <v>92.163707700254577</v>
      </c>
      <c r="P313" t="str">
        <f t="shared" si="59"/>
        <v>-0.00680061362026588-0.000275582626849117i</v>
      </c>
      <c r="Q313">
        <f t="shared" si="60"/>
        <v>-43.341912151823287</v>
      </c>
      <c r="R313">
        <f t="shared" si="61"/>
        <v>2.3205386879346861</v>
      </c>
      <c r="CC313" s="18"/>
      <c r="CD313" s="18"/>
      <c r="CE313" s="18"/>
    </row>
    <row r="314" spans="1:83">
      <c r="D314" s="18">
        <f t="shared" ref="D314:D321" si="65">D313+10000</f>
        <v>30000</v>
      </c>
      <c r="E314" s="18">
        <f t="shared" si="50"/>
        <v>188495.55921538759</v>
      </c>
      <c r="F314" t="str">
        <f t="shared" si="51"/>
        <v>188495.559215388i</v>
      </c>
      <c r="G314" t="str">
        <f t="shared" si="52"/>
        <v>0.0000232816496300692-0.0127583548906674i</v>
      </c>
      <c r="H314">
        <f t="shared" si="53"/>
        <v>-37.884091968959794</v>
      </c>
      <c r="I314">
        <f t="shared" si="54"/>
        <v>-89.895445863147202</v>
      </c>
      <c r="K314" t="str">
        <f t="shared" si="55"/>
        <v>0.118159797187301-0.112833979234188i</v>
      </c>
      <c r="L314" t="str">
        <f t="shared" si="56"/>
        <v>-0.00365541939365712-0.230021143127179i</v>
      </c>
      <c r="M314">
        <f t="shared" si="57"/>
        <v>-12.763548200830597</v>
      </c>
      <c r="N314">
        <f t="shared" si="58"/>
        <v>89.089551193388758</v>
      </c>
      <c r="P314" t="str">
        <f t="shared" si="59"/>
        <v>-0.00293477648056712+0.0000412818662367108i</v>
      </c>
      <c r="Q314">
        <f t="shared" si="60"/>
        <v>-50.6476401697904</v>
      </c>
      <c r="R314">
        <f t="shared" si="61"/>
        <v>359.19410533024154</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0.0000130959469957406-0.00956878010827518i</v>
      </c>
      <c r="H315">
        <f t="shared" si="53"/>
        <v>-40.382860374103196</v>
      </c>
      <c r="I315">
        <f t="shared" si="54"/>
        <v>-89.921584359280445</v>
      </c>
      <c r="K315" t="str">
        <f t="shared" si="55"/>
        <v>0.0869741033834978-0.109915683634803i</v>
      </c>
      <c r="L315" t="str">
        <f t="shared" si="56"/>
        <v>-0.00624820964168893-0.167875909109795i</v>
      </c>
      <c r="M315">
        <f t="shared" si="57"/>
        <v>-15.494220461016281</v>
      </c>
      <c r="N315">
        <f t="shared" si="58"/>
        <v>87.868479914236275</v>
      </c>
      <c r="P315" t="str">
        <f t="shared" si="59"/>
        <v>-0.0016064494859707+0.0000575892501241626i</v>
      </c>
      <c r="Q315">
        <f t="shared" si="60"/>
        <v>-55.8770808351195</v>
      </c>
      <c r="R315">
        <f t="shared" si="61"/>
        <v>357.9468955549558</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8.38141172897958E-06-0.00765502924851569i</v>
      </c>
      <c r="H316">
        <f t="shared" si="53"/>
        <v>-42.321057705753603</v>
      </c>
      <c r="I316">
        <f t="shared" si="54"/>
        <v>-89.937267473323871</v>
      </c>
      <c r="K316" t="str">
        <f t="shared" si="55"/>
        <v>0.0649382178103279-0.102228638940344i</v>
      </c>
      <c r="L316" t="str">
        <f t="shared" si="56"/>
        <v>-0.00590025456098929-0.131566820645976i</v>
      </c>
      <c r="M316">
        <f t="shared" si="57"/>
        <v>-17.608346772905609</v>
      </c>
      <c r="N316">
        <f t="shared" si="58"/>
        <v>87.432230071271448</v>
      </c>
      <c r="P316" t="str">
        <f t="shared" si="59"/>
        <v>-0.00100719731264195+0.0000440639055443544i</v>
      </c>
      <c r="Q316">
        <f t="shared" si="60"/>
        <v>-59.929404478659187</v>
      </c>
      <c r="R316">
        <f t="shared" si="61"/>
        <v>357.49496259794762</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5.82042694378127E-06-0.00637919337709266i</v>
      </c>
      <c r="H317">
        <f t="shared" si="53"/>
        <v>-43.904681035909398</v>
      </c>
      <c r="I317">
        <f t="shared" si="54"/>
        <v>-89.947722888053605</v>
      </c>
      <c r="K317" t="str">
        <f t="shared" si="55"/>
        <v>0.0495838762068556-0.0934916541188807i</v>
      </c>
      <c r="L317" t="str">
        <f t="shared" si="56"/>
        <v>-0.00501860110923326-0.108024427390227i</v>
      </c>
      <c r="M317">
        <f t="shared" si="57"/>
        <v>-19.320197058079362</v>
      </c>
      <c r="N317">
        <f t="shared" si="58"/>
        <v>87.340064064548869</v>
      </c>
      <c r="P317" t="str">
        <f t="shared" si="59"/>
        <v>-0.000689137922173079+0.0000313858786705221i</v>
      </c>
      <c r="Q317">
        <f t="shared" si="60"/>
        <v>-63.224878093988764</v>
      </c>
      <c r="R317">
        <f t="shared" si="61"/>
        <v>357.39234117649528</v>
      </c>
      <c r="CC317" s="18"/>
      <c r="CD317" s="18"/>
      <c r="CE317" s="18"/>
    </row>
    <row r="318" spans="1:83">
      <c r="A318" s="54">
        <v>1</v>
      </c>
      <c r="D318" s="18">
        <f t="shared" si="65"/>
        <v>70000</v>
      </c>
      <c r="E318" s="18">
        <f t="shared" si="50"/>
        <v>439822.97150257102</v>
      </c>
      <c r="F318" t="str">
        <f t="shared" si="51"/>
        <v>439822.971502571i</v>
      </c>
      <c r="G318" t="str">
        <f t="shared" si="52"/>
        <v>4.27623298479532E-06-0.00546788124516649i</v>
      </c>
      <c r="H318">
        <f t="shared" si="53"/>
        <v>-45.243615869321083</v>
      </c>
      <c r="I318">
        <f t="shared" si="54"/>
        <v>-89.955191043604216</v>
      </c>
      <c r="K318" t="str">
        <f t="shared" si="55"/>
        <v>0.0387544961570726-0.0851540701570526i</v>
      </c>
      <c r="L318" t="str">
        <f t="shared" si="56"/>
        <v>-0.00416478900960367-0.0916078417581582i</v>
      </c>
      <c r="M318">
        <f t="shared" si="57"/>
        <v>-20.752379776315138</v>
      </c>
      <c r="N318">
        <f t="shared" si="58"/>
        <v>87.396940842662019</v>
      </c>
      <c r="P318" t="str">
        <f t="shared" si="59"/>
        <v>-0.00050091860946775+0.0000223808352410953i</v>
      </c>
      <c r="Q318">
        <f t="shared" si="60"/>
        <v>-65.995995645636228</v>
      </c>
      <c r="R318">
        <f t="shared" si="61"/>
        <v>357.44174979905779</v>
      </c>
      <c r="CC318" s="18"/>
      <c r="CD318" s="18"/>
      <c r="CE318" s="18"/>
    </row>
    <row r="319" spans="1:83">
      <c r="A319" s="54"/>
      <c r="D319" s="18">
        <f t="shared" si="65"/>
        <v>80000</v>
      </c>
      <c r="E319" s="18">
        <f t="shared" si="50"/>
        <v>502654.82457436691</v>
      </c>
      <c r="F319" t="str">
        <f t="shared" si="51"/>
        <v>502654.824574367i</v>
      </c>
      <c r="G319" t="str">
        <f t="shared" si="52"/>
        <v>3.27399134830831E-06-0.00478439677536064i</v>
      </c>
      <c r="H319">
        <f t="shared" si="53"/>
        <v>-46.403454186316637</v>
      </c>
      <c r="I319">
        <f t="shared" si="54"/>
        <v>-89.96079216128021</v>
      </c>
      <c r="K319" t="str">
        <f t="shared" si="55"/>
        <v>0.0309539199715364-0.0776727701293295i</v>
      </c>
      <c r="L319" t="str">
        <f t="shared" si="56"/>
        <v>-0.00345218753202618-0.0795332325089407i</v>
      </c>
      <c r="M319">
        <f t="shared" si="57"/>
        <v>-21.980852709457604</v>
      </c>
      <c r="N319">
        <f t="shared" si="58"/>
        <v>87.514602501472609</v>
      </c>
      <c r="P319" t="str">
        <f t="shared" si="59"/>
        <v>-0.000380529843581897+0.000016256243781029i</v>
      </c>
      <c r="Q319">
        <f t="shared" si="60"/>
        <v>-68.38430689577423</v>
      </c>
      <c r="R319">
        <f t="shared" si="61"/>
        <v>357.5538103401924</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2.58685761586221E-06-0.00425279755161808i</v>
      </c>
      <c r="H320">
        <f t="shared" si="53"/>
        <v>-47.426504208440427</v>
      </c>
      <c r="I320">
        <f t="shared" si="54"/>
        <v>-89.965148586662906</v>
      </c>
      <c r="K320" t="str">
        <f t="shared" si="55"/>
        <v>0.0252043242550911-0.0711147575797923i</v>
      </c>
      <c r="L320" t="str">
        <f t="shared" si="56"/>
        <v>-0.00288116002336776-0.0702863242492569i</v>
      </c>
      <c r="M320">
        <f t="shared" si="57"/>
        <v>-23.055291934875282</v>
      </c>
      <c r="N320">
        <f t="shared" si="58"/>
        <v>87.652659423938488</v>
      </c>
      <c r="P320" t="str">
        <f t="shared" si="59"/>
        <v>-0.000298920960830223+0.0000120711695800232i</v>
      </c>
      <c r="Q320">
        <f t="shared" si="60"/>
        <v>-70.481796143315719</v>
      </c>
      <c r="R320">
        <f t="shared" si="61"/>
        <v>357.68751083727557</v>
      </c>
      <c r="CC320" s="18"/>
      <c r="CD320" s="18"/>
      <c r="CE320" s="18"/>
    </row>
    <row r="321" spans="1:83">
      <c r="A321" s="54">
        <f>B302*(B304+B305)</f>
        <v>1.49205E-3</v>
      </c>
      <c r="D321" s="18">
        <f t="shared" si="65"/>
        <v>100000</v>
      </c>
      <c r="E321" s="18">
        <f t="shared" si="50"/>
        <v>628318.53071795858</v>
      </c>
      <c r="F321" t="str">
        <f t="shared" si="51"/>
        <v>628318.530717959i</v>
      </c>
      <c r="G321" t="str">
        <f t="shared" si="52"/>
        <v>2.09535481614972E-06-0.00382751806552693i</v>
      </c>
      <c r="H321">
        <f t="shared" si="53"/>
        <v>-48.34165371434927</v>
      </c>
      <c r="I321">
        <f t="shared" si="54"/>
        <v>-89.968633727261604</v>
      </c>
      <c r="K321" t="str">
        <f t="shared" si="55"/>
        <v>0.0208714262992654-0.0654087961983113i</v>
      </c>
      <c r="L321" t="str">
        <f t="shared" si="56"/>
        <v>-0.00242745715552676-0.0629790977278091i</v>
      </c>
      <c r="M321">
        <f t="shared" si="57"/>
        <v>-24.00962409626683</v>
      </c>
      <c r="N321">
        <f t="shared" si="58"/>
        <v>87.792692479755402</v>
      </c>
      <c r="P321" t="str">
        <f t="shared" si="59"/>
        <v>-0.000241058720687817+9.15917256033056E-06i</v>
      </c>
      <c r="Q321">
        <f t="shared" si="60"/>
        <v>-72.351277810616097</v>
      </c>
      <c r="R321">
        <f t="shared" si="61"/>
        <v>357.82405875249378</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-12.1633294720031-178.302323579893i</v>
      </c>
      <c r="R324">
        <f>20*LOG10(IMABS(Q324))</f>
        <v>45.043303591355404</v>
      </c>
      <c r="S324">
        <f>IMARGUMENT(Q324)*180/PI()+180</f>
        <v>86.097474275395172</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-11.1019495673914-86.2452708968748i</v>
      </c>
      <c r="R325">
        <f t="shared" ref="R325:R360" si="73">20*LOG10(IMABS(Q325))</f>
        <v>38.786079585771262</v>
      </c>
      <c r="S325">
        <f t="shared" ref="S325:S360" si="74">IMARGUMENT(Q325)*180/PI()+180</f>
        <v>82.664919909557142</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-9.69612949378073-54.9307551015326i</v>
      </c>
      <c r="R326">
        <f t="shared" si="73"/>
        <v>34.929562358568802</v>
      </c>
      <c r="S326">
        <f t="shared" si="74"/>
        <v>79.989524889662874</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-8.24174797877115-39.2068167944062i</v>
      </c>
      <c r="R327">
        <f t="shared" si="73"/>
        <v>32.055023363363532</v>
      </c>
      <c r="S327">
        <f t="shared" si="74"/>
        <v>78.128581267100827</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-6.91610192615353-29.9132301241073i</v>
      </c>
      <c r="R328">
        <f t="shared" si="73"/>
        <v>29.74343009255378</v>
      </c>
      <c r="S328">
        <f t="shared" si="74"/>
        <v>76.98165550214928</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-5.78706860592551-23.8967511525031i</v>
      </c>
      <c r="R329">
        <f t="shared" si="73"/>
        <v>27.814285464636988</v>
      </c>
      <c r="S329">
        <f t="shared" si="74"/>
        <v>76.38678164124525</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-4.85826656591731-19.7557352104778i</v>
      </c>
      <c r="R330">
        <f t="shared" si="73"/>
        <v>26.168868513683215</v>
      </c>
      <c r="S330">
        <f t="shared" si="74"/>
        <v>76.184157241779062</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-4.10589583987749-16.770597329631i</v>
      </c>
      <c r="R331">
        <f t="shared" si="73"/>
        <v>24.743784609038979</v>
      </c>
      <c r="S331">
        <f t="shared" si="74"/>
        <v>76.243047968833054</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-3.49908769440656-14.5372683672698i</v>
      </c>
      <c r="R332">
        <f t="shared" si="73"/>
        <v>23.494247667613202</v>
      </c>
      <c r="S332">
        <f t="shared" si="74"/>
        <v>76.466472250755956</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-3.00873386690752-12.8142706137994i</v>
      </c>
      <c r="R333">
        <f t="shared" si="73"/>
        <v>22.386933240087536</v>
      </c>
      <c r="S333">
        <f t="shared" si="74"/>
        <v>76.786549742000304</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-1.01013709061673-5.85355874690862i</v>
      </c>
      <c r="R334">
        <f t="shared" si="73"/>
        <v>15.475842992846404</v>
      </c>
      <c r="S334">
        <f t="shared" si="74"/>
        <v>80.20901128282776</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-0.543890002717528-3.81013643810055i</v>
      </c>
      <c r="R335">
        <f t="shared" si="73"/>
        <v>11.706417331733093</v>
      </c>
      <c r="S335">
        <f t="shared" si="74"/>
        <v>81.876016569012577</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-0.370861387676522-2.82654047199132i</v>
      </c>
      <c r="R336">
        <f t="shared" si="73"/>
        <v>9.0992327040767016</v>
      </c>
      <c r="S336">
        <f t="shared" si="74"/>
        <v>82.525101826480721</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-0.288187504426633-2.24476314636504i</v>
      </c>
      <c r="R337">
        <f t="shared" si="73"/>
        <v>7.0944072905457665</v>
      </c>
      <c r="S337">
        <f t="shared" si="74"/>
        <v>82.68426246668804</v>
      </c>
      <c r="CC337" s="18"/>
      <c r="CD337" s="18"/>
      <c r="CE337" s="18"/>
    </row>
    <row r="338" spans="1:83">
      <c r="A338" t="s">
        <v>527</v>
      </c>
      <c r="B338" s="119">
        <f>'DESIGN INPUTS AND CALCULATIONS'!C152*1000</f>
        <v>125000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-0.241894343130746-1.85907080151994i</v>
      </c>
      <c r="R338">
        <f t="shared" si="73"/>
        <v>5.4588296267231389</v>
      </c>
      <c r="S338">
        <f t="shared" si="74"/>
        <v>82.586567669679411</v>
      </c>
      <c r="CC338" s="18"/>
      <c r="CD338" s="18"/>
      <c r="CE338" s="18"/>
    </row>
    <row r="339" spans="1:83">
      <c r="A339" t="s">
        <v>528</v>
      </c>
      <c r="B339" s="119">
        <f>'DESIGN INPUTS AND CALCULATIONS'!C154*1000000</f>
        <v>14970000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-0.212902324916612-1.58403234361161i</v>
      </c>
      <c r="R339">
        <f t="shared" si="73"/>
        <v>4.0730350399414617</v>
      </c>
      <c r="S339">
        <f t="shared" si="74"/>
        <v>82.345019404669188</v>
      </c>
      <c r="CC339" s="18"/>
      <c r="CD339" s="18"/>
      <c r="CE339" s="18"/>
    </row>
    <row r="340" spans="1:83">
      <c r="A340" t="s">
        <v>529</v>
      </c>
      <c r="B340">
        <f>B336*(B338+B339)/B338</f>
        <v>483.04</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-0.193123507287838-1.37769128842061i</v>
      </c>
      <c r="R340">
        <f t="shared" si="73"/>
        <v>2.8675502321319457</v>
      </c>
      <c r="S340">
        <f t="shared" si="74"/>
        <v>82.020326159517708</v>
      </c>
      <c r="CC340" s="18"/>
      <c r="CD340" s="18"/>
      <c r="CE340" s="18"/>
    </row>
    <row r="341" spans="1:83">
      <c r="A341" t="s">
        <v>530</v>
      </c>
      <c r="B341">
        <f>B337*(B338+B339)/B338</f>
        <v>458.88799999999998</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-0.178671350477246-1.21699737791669i</v>
      </c>
      <c r="R341">
        <f t="shared" si="73"/>
        <v>1.7984067017419916</v>
      </c>
      <c r="S341">
        <f t="shared" si="74"/>
        <v>81.64788637229708</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-0.167500163184988-1.08822188904639i</v>
      </c>
      <c r="R342">
        <f t="shared" si="73"/>
        <v>0.83604081122076801</v>
      </c>
      <c r="S342">
        <f t="shared" si="74"/>
        <v>81.249650533539011</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-0.112190461795103-0.506468123225828i</v>
      </c>
      <c r="R343">
        <f t="shared" si="73"/>
        <v>-5.7009169332851251</v>
      </c>
      <c r="S343">
        <f t="shared" si="74"/>
        <v>77.509793130887388</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-0.0847373499121218-0.316579821261652i</v>
      </c>
      <c r="R344">
        <f t="shared" si="73"/>
        <v>-9.6898277208153427</v>
      </c>
      <c r="S344">
        <f t="shared" si="74"/>
        <v>75.015191314251425</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-0.0681853796689657-0.225907708858131i</v>
      </c>
      <c r="R345">
        <f t="shared" si="73"/>
        <v>-12.542731712869866</v>
      </c>
      <c r="S345">
        <f t="shared" si="74"/>
        <v>73.204690434632582</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-0.057796336974864-0.173725931564106i</v>
      </c>
      <c r="R346">
        <f t="shared" si="73"/>
        <v>-14.746815328169568</v>
      </c>
      <c r="S346">
        <f t="shared" si="74"/>
        <v>71.598393130440186</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-0.0509133257568784-0.139935402138312i</v>
      </c>
      <c r="R347">
        <f t="shared" si="73"/>
        <v>-16.541543211800171</v>
      </c>
      <c r="S347">
        <f t="shared" si="74"/>
        <v>70.006868038438228</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-0.0460693496724969-0.116220844279281i</v>
      </c>
      <c r="R348">
        <f t="shared" si="73"/>
        <v>-18.060502018840644</v>
      </c>
      <c r="S348">
        <f t="shared" si="74"/>
        <v>68.37687808335032</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-0.0424531989113281-0.0985989536157336i</v>
      </c>
      <c r="R349">
        <f t="shared" si="73"/>
        <v>-19.383957045314858</v>
      </c>
      <c r="S349">
        <f t="shared" si="74"/>
        <v>66.705009439891128</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-0.0396045707538402-0.0849450350670158i</v>
      </c>
      <c r="R350">
        <f t="shared" si="73"/>
        <v>-20.562987237149201</v>
      </c>
      <c r="S350">
        <f t="shared" si="74"/>
        <v>65.003296377534213</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-0.0372536937767597-0.0740284007783358i</v>
      </c>
      <c r="R351">
        <f t="shared" si="73"/>
        <v>-21.631670689382876</v>
      </c>
      <c r="S351">
        <f t="shared" si="74"/>
        <v>63.286852194649128</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-0.0230926688592067-0.0251431354292153i</v>
      </c>
      <c r="R352">
        <f t="shared" si="73"/>
        <v>-29.335068701815111</v>
      </c>
      <c r="S352">
        <f t="shared" si="74"/>
        <v>47.434133597301667</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-0.0148779997164972-0.0107899264996933i</v>
      </c>
      <c r="R353">
        <f t="shared" si="73"/>
        <v>-34.713694251415284</v>
      </c>
      <c r="S353">
        <f t="shared" si="74"/>
        <v>35.95063455955983</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-0.00991189721666337-0.00532063142689768i</v>
      </c>
      <c r="R354">
        <f t="shared" si="73"/>
        <v>-38.977212916426623</v>
      </c>
      <c r="S354">
        <f t="shared" si="74"/>
        <v>28.226566861226871</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-0.00690977779688028-0.00292867303567494i</v>
      </c>
      <c r="R355">
        <f t="shared" si="73"/>
        <v>-42.493207369283923</v>
      </c>
      <c r="S355">
        <f t="shared" si="74"/>
        <v>22.969404321189643</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-0.00503148690723103-0.00175822895028324i</v>
      </c>
      <c r="R356">
        <f t="shared" si="73"/>
        <v>-45.465711194796455</v>
      </c>
      <c r="S356">
        <f t="shared" si="74"/>
        <v>19.261722676632957</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-0.00380338099135073-0.00112979797550858i</v>
      </c>
      <c r="R357">
        <f t="shared" si="73"/>
        <v>-48.029359418338451</v>
      </c>
      <c r="S357">
        <f t="shared" si="74"/>
        <v>16.544102604141187</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-0.00296559431197958-0.000765932406017111i</v>
      </c>
      <c r="R358">
        <f t="shared" si="73"/>
        <v>-50.277322503816215</v>
      </c>
      <c r="S358">
        <f t="shared" si="74"/>
        <v>14.481483264668867</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-0.00237225778183147-0.000541955190226403i</v>
      </c>
      <c r="R359">
        <f t="shared" si="73"/>
        <v>-52.275812912573834</v>
      </c>
      <c r="S359">
        <f t="shared" si="74"/>
        <v>12.868685590204365</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-0.00193831430212628-0.00039702314245064i</v>
      </c>
      <c r="R360">
        <f t="shared" si="73"/>
        <v>-54.073026557787202</v>
      </c>
      <c r="S360">
        <f t="shared" si="74"/>
        <v>11.575728071117624</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-29.0048512820078-175.212791477806i</v>
      </c>
      <c r="P363">
        <f>20*LOG10(IMABS(O363))</f>
        <v>44.988727554482672</v>
      </c>
      <c r="Q363">
        <f>IMARGUMENT(O363)*180/PI()+180</f>
        <v>80.600457772723118</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-26.4496927545003-80.6119349067463i</v>
      </c>
      <c r="P364">
        <f t="shared" ref="P364:P399" si="80">20*LOG10(IMABS(O364))</f>
        <v>38.572040165118395</v>
      </c>
      <c r="Q364">
        <f t="shared" ref="Q364:Q399" si="81">IMARGUMENT(O364)*180/PI()+180</f>
        <v>71.834748279876564</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-23.0653344434972-47.5649925573061i</v>
      </c>
      <c r="P365">
        <f t="shared" si="80"/>
        <v>34.462945048128176</v>
      </c>
      <c r="Q365">
        <f t="shared" si="81"/>
        <v>64.130210355853734</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-19.564075211649-30.8813895777414i</v>
      </c>
      <c r="P366">
        <f t="shared" si="80"/>
        <v>31.259407764625355</v>
      </c>
      <c r="Q366">
        <f t="shared" si="81"/>
        <v>57.644794961037945</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-16.3727398709184-21.21044845604i</v>
      </c>
      <c r="P367">
        <f t="shared" si="80"/>
        <v>28.56094039290177</v>
      </c>
      <c r="Q367">
        <f t="shared" si="81"/>
        <v>52.334781465093442</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-13.6547362517234-15.1949329493528i</v>
      </c>
      <c r="P368">
        <f t="shared" si="80"/>
        <v>26.204877321525878</v>
      </c>
      <c r="Q368">
        <f t="shared" si="81"/>
        <v>48.05594748564576</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-11.4187756451742-11.275044948072i</v>
      </c>
      <c r="P369">
        <f t="shared" si="80"/>
        <v>24.108026592101638</v>
      </c>
      <c r="Q369">
        <f t="shared" si="81"/>
        <v>44.63712358669531</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-9.60756197188574-8.62571617155097i</v>
      </c>
      <c r="P370">
        <f t="shared" si="80"/>
        <v>22.219570313952282</v>
      </c>
      <c r="Q370">
        <f t="shared" si="81"/>
        <v>41.917650290252425</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-8.14678179140308-6.7782241801211i</v>
      </c>
      <c r="P371">
        <f t="shared" si="80"/>
        <v>20.504353508764417</v>
      </c>
      <c r="Q371">
        <f t="shared" si="81"/>
        <v>39.76087910357478</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-6.96635982207612-5.45365567813997i</v>
      </c>
      <c r="P372">
        <f t="shared" si="80"/>
        <v>18.936093685478006</v>
      </c>
      <c r="Q372">
        <f t="shared" si="81"/>
        <v>38.055824266091406</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-2.155823290258-1.4059107217208i</v>
      </c>
      <c r="P373">
        <f t="shared" si="80"/>
        <v>8.211307493593953</v>
      </c>
      <c r="Q373">
        <f t="shared" si="81"/>
        <v>33.110204717585304</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-1.03484173018955-0.728143282880091i</v>
      </c>
      <c r="P374">
        <f t="shared" si="80"/>
        <v>2.0441575777291727</v>
      </c>
      <c r="Q374">
        <f t="shared" si="81"/>
        <v>35.131279629273052</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-0.62030285956771-0.484659297829945i</v>
      </c>
      <c r="P375">
        <f t="shared" si="80"/>
        <v>-2.0783933775775525</v>
      </c>
      <c r="Q375">
        <f t="shared" si="81"/>
        <v>38.001467700395409</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-0.42379738085821-0.361478959961256i</v>
      </c>
      <c r="P376">
        <f t="shared" si="80"/>
        <v>-5.0825845272911163</v>
      </c>
      <c r="Q376">
        <f t="shared" si="81"/>
        <v>40.462597142838803</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-0.315346020483215-0.286657283175356i</v>
      </c>
      <c r="P377">
        <f t="shared" si="80"/>
        <v>-7.4084706388615551</v>
      </c>
      <c r="Q377">
        <f t="shared" si="81"/>
        <v>42.271608123444224</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-0.248968764113544-0.235937580734642i</v>
      </c>
      <c r="P378">
        <f t="shared" si="80"/>
        <v>-9.2940073184458232</v>
      </c>
      <c r="Q378">
        <f t="shared" si="81"/>
        <v>43.460626142431266</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-0.205143012942737-0.19900656054837i</v>
      </c>
      <c r="P379">
        <f t="shared" si="80"/>
        <v>-10.878456343587967</v>
      </c>
      <c r="Q379">
        <f t="shared" si="81"/>
        <v>44.130109664394098</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-0.174458526759787-0.170751926027807i</v>
      </c>
      <c r="P380">
        <f t="shared" si="80"/>
        <v>-12.248120547567762</v>
      </c>
      <c r="Q380">
        <f t="shared" si="81"/>
        <v>44.384826224691437</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-0.151936270083649-0.148349313081205i</v>
      </c>
      <c r="P381">
        <f t="shared" si="80"/>
        <v>-13.458990679714502</v>
      </c>
      <c r="Q381">
        <f t="shared" si="81"/>
        <v>44.315625740879057</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-0.0669215329956846-0.04936540670094i</v>
      </c>
      <c r="P382">
        <f t="shared" si="80"/>
        <v>-21.601804990558641</v>
      </c>
      <c r="Q382">
        <f t="shared" si="81"/>
        <v>36.414749936403979</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-0.0399395144609128-0.0203574355274358i</v>
      </c>
      <c r="P383">
        <f t="shared" si="80"/>
        <v>-26.968925397763144</v>
      </c>
      <c r="Q383">
        <f t="shared" si="81"/>
        <v>27.0082409352691</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-0.0260889648245879-0.00918837714508223i</v>
      </c>
      <c r="P384">
        <f t="shared" si="80"/>
        <v>-31.163042994104572</v>
      </c>
      <c r="Q384">
        <f t="shared" si="81"/>
        <v>19.401958406649811</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-0.0180703807325459-0.00429754426475963i</v>
      </c>
      <c r="P385">
        <f t="shared" si="80"/>
        <v>-34.621714052772369</v>
      </c>
      <c r="Q385">
        <f t="shared" si="81"/>
        <v>13.377711878052992</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-0.0130947589602849-0.00195055547081481i</v>
      </c>
      <c r="P386">
        <f t="shared" si="80"/>
        <v>-37.562741299112929</v>
      </c>
      <c r="Q386">
        <f t="shared" si="81"/>
        <v>8.472309879674782</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-0.00983460478515875-0.000746977970055344i</v>
      </c>
      <c r="P387">
        <f t="shared" si="80"/>
        <v>-40.119879234192915</v>
      </c>
      <c r="Q387">
        <f t="shared" si="81"/>
        <v>4.3435061820736962</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-0.0076004968625946-0.000101573228425478i</v>
      </c>
      <c r="P388">
        <f t="shared" si="80"/>
        <v>-42.38238475016783</v>
      </c>
      <c r="Q388">
        <f t="shared" si="81"/>
        <v>0.76565663810768569</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-0.00601149492900077+0.000252872370069217i</v>
      </c>
      <c r="P389">
        <f t="shared" si="80"/>
        <v>-44.412672474122758</v>
      </c>
      <c r="Q389">
        <f t="shared" si="81"/>
        <v>357.59128415939369</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-0.00484574369131206+0.00044762322036361i</v>
      </c>
      <c r="P390">
        <f t="shared" si="80"/>
        <v>-46.255889867900486</v>
      </c>
      <c r="Q390">
        <f t="shared" si="81"/>
        <v>354.72230778930992</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-0.000999416752221102+0.00047919092330127i</v>
      </c>
      <c r="P391">
        <f t="shared" si="80"/>
        <v>-59.106397629106937</v>
      </c>
      <c r="Q391">
        <f t="shared" si="81"/>
        <v>334.3836529626833</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-0.000332897093212883+0.000266919149172951i</v>
      </c>
      <c r="P392">
        <f t="shared" si="80"/>
        <v>-67.397704171736564</v>
      </c>
      <c r="Q392">
        <f t="shared" si="81"/>
        <v>321.27712458242149</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-0.000138195860295624+0.000153078968387093i</v>
      </c>
      <c r="P393">
        <f t="shared" si="80"/>
        <v>-73.712916860074472</v>
      </c>
      <c r="Q393">
        <f t="shared" si="81"/>
        <v>312.07493325089104</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-0.0000661173647695801+0.000093025822572647i</v>
      </c>
      <c r="P394">
        <f t="shared" si="80"/>
        <v>-78.852119454667161</v>
      </c>
      <c r="Q394">
        <f t="shared" si="81"/>
        <v>305.40300928393242</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-0.0000350817699109691+0.0000597427480601838i</v>
      </c>
      <c r="P395">
        <f t="shared" si="80"/>
        <v>-83.187654104689912</v>
      </c>
      <c r="Q395">
        <f t="shared" si="81"/>
        <v>300.42204649552895</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-0.00002015317735265+0.0000402467488549253i</v>
      </c>
      <c r="P396">
        <f t="shared" si="80"/>
        <v>-86.933709875706569</v>
      </c>
      <c r="Q396">
        <f t="shared" si="81"/>
        <v>296.59898337860739</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-0.0000123272490683067+0.0000282287204015054i</v>
      </c>
      <c r="P397">
        <f t="shared" si="80"/>
        <v>-90.228153798584486</v>
      </c>
      <c r="Q397">
        <f t="shared" si="81"/>
        <v>293.59049632384574</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-7.93227951440497E-06+0.0000204816100612216i</v>
      </c>
      <c r="P398">
        <f t="shared" si="80"/>
        <v>-93.165770282023573</v>
      </c>
      <c r="Q398">
        <f t="shared" si="81"/>
        <v>291.1707822750264</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-5.32127289445411E-06+0.000015291316097141i</v>
      </c>
      <c r="P399">
        <f t="shared" si="80"/>
        <v>-95.814662191547356</v>
      </c>
      <c r="Q399">
        <f t="shared" si="81"/>
        <v>289.18754531455119</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honeticPr fontId="67"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6.5"/>
  <cols>
    <col min="1" max="1" width="40.625" customWidth="1"/>
    <col min="2" max="2" width="16.875" customWidth="1"/>
    <col min="3" max="3" width="25" customWidth="1"/>
    <col min="4" max="4" width="5.625" customWidth="1"/>
    <col min="5" max="5" width="34.875" customWidth="1"/>
  </cols>
  <sheetData>
    <row r="1" spans="1:22" ht="17.25" thickBot="1"/>
    <row r="2" spans="1:22">
      <c r="A2" s="382" t="s">
        <v>420</v>
      </c>
      <c r="B2" s="383"/>
      <c r="C2" s="383"/>
      <c r="D2" s="384"/>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58.1</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522.9</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4</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6.4555555555555557</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83.722819834593068</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0.95</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240</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40</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6.2E-2</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6</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0.30338234486391696</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101.06348992689401</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1.2020512820512821</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10000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68</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3">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52.5">
      <c r="A21" s="22" t="s">
        <v>441</v>
      </c>
      <c r="B21" s="28" t="s">
        <v>442</v>
      </c>
      <c r="C21" s="31">
        <v>0.8</v>
      </c>
      <c r="D21" s="27"/>
      <c r="E21" s="148" t="s">
        <v>451</v>
      </c>
    </row>
    <row r="22" spans="1:22" ht="18">
      <c r="A22" s="22" t="s">
        <v>443</v>
      </c>
      <c r="B22" s="28" t="s">
        <v>444</v>
      </c>
      <c r="C22" s="86">
        <f>$C$21*$C$15</f>
        <v>80.850791941515212</v>
      </c>
      <c r="D22" s="27" t="s">
        <v>11</v>
      </c>
      <c r="E22" s="27"/>
    </row>
    <row r="23" spans="1:22" ht="17.25" thickBot="1">
      <c r="A23" s="16"/>
      <c r="B23" s="16"/>
      <c r="C23" s="16"/>
      <c r="D23" s="16"/>
      <c r="E23" s="16"/>
      <c r="F23" s="16"/>
      <c r="G23" s="16"/>
      <c r="H23" s="16"/>
      <c r="I23" s="16"/>
      <c r="J23" s="16"/>
      <c r="K23" s="16"/>
      <c r="L23" s="16"/>
      <c r="M23" s="16"/>
      <c r="N23" s="16"/>
      <c r="O23" s="16"/>
      <c r="P23" s="16"/>
      <c r="Q23" s="16"/>
      <c r="R23" s="16"/>
      <c r="S23" s="16"/>
      <c r="T23" s="16"/>
      <c r="U23" s="16"/>
      <c r="V23" s="16"/>
    </row>
    <row r="24" spans="1:22">
      <c r="A24" s="382" t="s">
        <v>463</v>
      </c>
      <c r="B24" s="383"/>
      <c r="C24" s="383"/>
      <c r="D24" s="384"/>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phoneticPr fontId="67" type="noConversion"/>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6.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honeticPr fontId="6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6.5"/>
  <sheetData>
    <row r="5" spans="2:2">
      <c r="B5" t="s">
        <v>548</v>
      </c>
    </row>
  </sheetData>
  <phoneticPr fontId="6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6.5"/>
  <cols>
    <col min="2" max="2" width="10.125" bestFit="1" customWidth="1"/>
    <col min="3" max="3" width="12" bestFit="1" customWidth="1"/>
    <col min="6" max="6" width="16.875" bestFit="1" customWidth="1"/>
    <col min="7" max="7" width="12" bestFit="1" customWidth="1"/>
    <col min="8" max="8" width="26.625" bestFit="1" customWidth="1"/>
    <col min="9" max="9" width="17.375" customWidth="1"/>
    <col min="10" max="10" width="25.875" bestFit="1" customWidth="1"/>
    <col min="11" max="12" width="17.375" customWidth="1"/>
  </cols>
  <sheetData>
    <row r="15" spans="6:8">
      <c r="F15" t="s">
        <v>601</v>
      </c>
      <c r="G15">
        <f>C19/(2*PI()*fllc*1000)*1000000</f>
        <v>39.974701878802989</v>
      </c>
      <c r="H15" t="s">
        <v>73</v>
      </c>
    </row>
    <row r="16" spans="6:8" ht="49.5">
      <c r="F16" s="123" t="s">
        <v>602</v>
      </c>
      <c r="G16">
        <f>Lr/(1-(C17^2))</f>
        <v>210.52631578947376</v>
      </c>
      <c r="H16" t="s">
        <v>73</v>
      </c>
    </row>
    <row r="17" spans="2:52">
      <c r="B17" t="s">
        <v>595</v>
      </c>
      <c r="C17">
        <f>'DESIGN INPUTS AND CALCULATIONS'!C91</f>
        <v>0.9</v>
      </c>
      <c r="F17" t="s">
        <v>604</v>
      </c>
      <c r="G17">
        <f>G15*(1-C17)/(1-C17^2)</f>
        <v>21.039316778317364</v>
      </c>
      <c r="H17" t="s">
        <v>73</v>
      </c>
    </row>
    <row r="18" spans="2:52">
      <c r="B18" t="s">
        <v>600</v>
      </c>
      <c r="C18">
        <f>1/C17</f>
        <v>1.1111111111111112</v>
      </c>
    </row>
    <row r="19" spans="2:52">
      <c r="B19" t="s">
        <v>594</v>
      </c>
      <c r="C19">
        <f>Qe_selected*Re_fl</f>
        <v>25.116845950377918</v>
      </c>
      <c r="F19" t="s">
        <v>612</v>
      </c>
      <c r="G19">
        <f>SQRT(Lr/Cr)</f>
        <v>25.4000254000381</v>
      </c>
      <c r="L19" t="str">
        <f>'DESIGN INPUTS AND CALCULATIONS'!C90</f>
        <v>Discrete Inductor</v>
      </c>
    </row>
    <row r="20" spans="2:52">
      <c r="F20" t="s">
        <v>613</v>
      </c>
      <c r="G20">
        <f>G19/Re_fl</f>
        <v>0.30338234486391696</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v>
      </c>
      <c r="C24" s="20">
        <f t="shared" ref="C24:C95" si="1">Ln_selected</f>
        <v>6</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v>
      </c>
      <c r="C25" s="20">
        <f t="shared" si="1"/>
        <v>6</v>
      </c>
      <c r="D25" s="20">
        <f>D24+0.05</f>
        <v>0.05</v>
      </c>
      <c r="E25" s="20">
        <f t="shared" ref="E25:E88" si="2">D25^2</f>
        <v>2.5000000000000005E-3</v>
      </c>
      <c r="F25" s="20">
        <f t="shared" ref="F25:F88" si="3">($C$18*(1-(1-($C$17^2))/(E25)))^2</f>
        <v>6944.4444444444362</v>
      </c>
      <c r="G25" s="20">
        <f t="shared" ref="G25:G88" si="4">((B25/$C$17)*(D25-(1/D25)))^2</f>
        <v>44.222499999999989</v>
      </c>
      <c r="H25" s="20">
        <f t="shared" ref="H25:H88" si="5">SQRT(F25+G25)</f>
        <v>83.598247257011536</v>
      </c>
      <c r="I25" s="20">
        <f t="shared" ref="I25:I88" si="6">1/(H25)</f>
        <v>1.1961973280679376E-2</v>
      </c>
      <c r="J25" s="20">
        <f t="shared" ref="J25:J88" si="7">SQRT(F25)</f>
        <v>83.333333333333286</v>
      </c>
      <c r="K25" s="20">
        <f t="shared" ref="K25:K88" si="8">1/J25</f>
        <v>1.2000000000000007E-2</v>
      </c>
      <c r="L25" s="20">
        <f>IF('DESIGN INPUTS AND CALCULATIONS'!$C$90="Integrated Leakage",'Integrated Leakage'!I25,'tables and calculations'!$S67)</f>
        <v>1.5203837440371147E-2</v>
      </c>
      <c r="M25" s="20">
        <f>IF('DESIGN INPUTS AND CALCULATIONS'!$C$90="Integrated Leakage",'Integrated Leakage'!K25,'tables and calculations'!$AO67)</f>
        <v>1.5267174864358253E-2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v>
      </c>
      <c r="C26" s="20">
        <f t="shared" si="1"/>
        <v>6</v>
      </c>
      <c r="D26" s="20">
        <f t="shared" ref="D26:D89" si="9">D25+0.05</f>
        <v>0.1</v>
      </c>
      <c r="E26" s="20">
        <f t="shared" si="2"/>
        <v>1.0000000000000002E-2</v>
      </c>
      <c r="F26" s="20">
        <f t="shared" si="3"/>
        <v>399.99999999999955</v>
      </c>
      <c r="G26" s="20">
        <f t="shared" si="4"/>
        <v>10.889999999999999</v>
      </c>
      <c r="H26" s="20">
        <f t="shared" si="5"/>
        <v>20.270421801235404</v>
      </c>
      <c r="I26" s="20">
        <f t="shared" si="6"/>
        <v>4.9332964543394642E-2</v>
      </c>
      <c r="J26" s="20">
        <f t="shared" si="7"/>
        <v>19.999999999999989</v>
      </c>
      <c r="K26" s="20">
        <f t="shared" si="8"/>
        <v>5.0000000000000024E-2</v>
      </c>
      <c r="L26" s="20">
        <f>IF('DESIGN INPUTS AND CALCULATIONS'!$C$90="Integrated Leakage",'Integrated Leakage'!I26,'tables and calculations'!$S68)</f>
        <v>6.3363404679672053E-2</v>
      </c>
      <c r="M26" s="20">
        <f>IF('DESIGN INPUTS AND CALCULATIONS'!$C$90="Integrated Leakage",'Integrated Leakage'!K26,'tables and calculations'!$AO68)</f>
        <v>6.4516115872582977E-2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v>
      </c>
      <c r="C27" s="20">
        <f t="shared" si="1"/>
        <v>6</v>
      </c>
      <c r="D27" s="20">
        <f t="shared" si="9"/>
        <v>0.15000000000000002</v>
      </c>
      <c r="E27" s="20">
        <f t="shared" si="2"/>
        <v>2.2500000000000006E-2</v>
      </c>
      <c r="F27" s="20">
        <f t="shared" si="3"/>
        <v>68.419448254839111</v>
      </c>
      <c r="G27" s="20">
        <f t="shared" si="4"/>
        <v>4.7185493827160467</v>
      </c>
      <c r="H27" s="20">
        <f t="shared" si="5"/>
        <v>8.5520756332924908</v>
      </c>
      <c r="I27" s="20">
        <f t="shared" si="6"/>
        <v>0.11693067775349021</v>
      </c>
      <c r="J27" s="20">
        <f t="shared" si="7"/>
        <v>8.271604938271599</v>
      </c>
      <c r="K27" s="20">
        <f t="shared" si="8"/>
        <v>0.12089552238805978</v>
      </c>
      <c r="L27" s="20">
        <f>IF('DESIGN INPUTS AND CALCULATIONS'!$C$90="Integrated Leakage",'Integrated Leakage'!I27,'tables and calculations'!$S69)</f>
        <v>0.15291007879323246</v>
      </c>
      <c r="M27" s="20">
        <f>IF('DESIGN INPUTS AND CALCULATIONS'!$C$90="Integrated Leakage",'Integrated Leakage'!K27,'tables and calculations'!$AO69)</f>
        <v>0.16023730136411285</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v>
      </c>
      <c r="C28" s="20">
        <f t="shared" si="1"/>
        <v>6</v>
      </c>
      <c r="D28" s="20">
        <f t="shared" si="9"/>
        <v>0.2</v>
      </c>
      <c r="E28" s="20">
        <f t="shared" si="2"/>
        <v>4.0000000000000008E-2</v>
      </c>
      <c r="F28" s="20">
        <f t="shared" si="3"/>
        <v>17.361111111111093</v>
      </c>
      <c r="G28" s="20">
        <f t="shared" si="4"/>
        <v>2.5599999999999996</v>
      </c>
      <c r="H28" s="20">
        <f t="shared" si="5"/>
        <v>4.4633071943471574</v>
      </c>
      <c r="I28" s="20">
        <f t="shared" si="6"/>
        <v>0.22404910898055916</v>
      </c>
      <c r="J28" s="20">
        <f t="shared" si="7"/>
        <v>4.1666666666666643</v>
      </c>
      <c r="K28" s="20">
        <f t="shared" si="8"/>
        <v>0.24000000000000013</v>
      </c>
      <c r="L28" s="20">
        <f>IF('DESIGN INPUTS AND CALCULATIONS'!$C$90="Integrated Leakage",'Integrated Leakage'!I28,'tables and calculations'!$S70)</f>
        <v>0.30050768582275783</v>
      </c>
      <c r="M28" s="20">
        <f>IF('DESIGN INPUTS AND CALCULATIONS'!$C$90="Integrated Leakage",'Integrated Leakage'!K28,'tables and calculations'!$AO70)</f>
        <v>0.33333290666748638</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v>
      </c>
      <c r="C29" s="20">
        <f t="shared" si="1"/>
        <v>6</v>
      </c>
      <c r="D29" s="20">
        <f t="shared" si="9"/>
        <v>0.25</v>
      </c>
      <c r="E29" s="20">
        <f t="shared" si="2"/>
        <v>6.25E-2</v>
      </c>
      <c r="F29" s="20">
        <f t="shared" si="3"/>
        <v>5.1377777777777736</v>
      </c>
      <c r="G29" s="20">
        <f t="shared" si="4"/>
        <v>1.5625</v>
      </c>
      <c r="H29" s="20">
        <f t="shared" si="5"/>
        <v>2.5884894780117946</v>
      </c>
      <c r="I29" s="20">
        <f t="shared" si="6"/>
        <v>0.38632569631617542</v>
      </c>
      <c r="J29" s="20">
        <f t="shared" si="7"/>
        <v>2.2666666666666657</v>
      </c>
      <c r="K29" s="20">
        <f t="shared" si="8"/>
        <v>0.4411764705882355</v>
      </c>
      <c r="L29" s="20">
        <f>IF('DESIGN INPUTS AND CALCULATIONS'!$C$90="Integrated Leakage",'Integrated Leakage'!I29,'tables and calculations'!$S71)</f>
        <v>0.53333333333333355</v>
      </c>
      <c r="M29" s="20">
        <f>IF('DESIGN INPUTS AND CALCULATIONS'!$C$90="Integrated Leakage",'Integrated Leakage'!K29,'tables and calculations'!$AO71)</f>
        <v>0.6666645833430993</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v>
      </c>
      <c r="C30" s="20">
        <f t="shared" si="1"/>
        <v>6</v>
      </c>
      <c r="D30" s="20">
        <f t="shared" si="9"/>
        <v>0.3</v>
      </c>
      <c r="E30" s="20">
        <f t="shared" si="2"/>
        <v>0.09</v>
      </c>
      <c r="F30" s="20">
        <f t="shared" si="3"/>
        <v>1.5241579027587251</v>
      </c>
      <c r="G30" s="20">
        <f t="shared" si="4"/>
        <v>1.0223456790123455</v>
      </c>
      <c r="H30" s="20">
        <f t="shared" si="5"/>
        <v>1.595776795723973</v>
      </c>
      <c r="I30" s="20">
        <f t="shared" si="6"/>
        <v>0.62665405505305605</v>
      </c>
      <c r="J30" s="20">
        <f t="shared" si="7"/>
        <v>1.2345679012345676</v>
      </c>
      <c r="K30" s="20">
        <f t="shared" si="8"/>
        <v>0.81000000000000016</v>
      </c>
      <c r="L30" s="20">
        <f>IF('DESIGN INPUTS AND CALCULATIONS'!$C$90="Integrated Leakage",'Integrated Leakage'!I30,'tables and calculations'!$S72)</f>
        <v>0.87787592633343003</v>
      </c>
      <c r="M30" s="20">
        <f>IF('DESIGN INPUTS AND CALCULATIONS'!$C$90="Integrated Leakage",'Integrated Leakage'!K30,'tables and calculations'!$AO72)</f>
        <v>1.4594451580117298</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v>
      </c>
      <c r="C31" s="20">
        <f t="shared" si="1"/>
        <v>6</v>
      </c>
      <c r="D31" s="20">
        <f t="shared" si="9"/>
        <v>0.35</v>
      </c>
      <c r="E31" s="20">
        <f t="shared" si="2"/>
        <v>0.12249999999999998</v>
      </c>
      <c r="F31" s="20">
        <f t="shared" si="3"/>
        <v>0.37484381507705083</v>
      </c>
      <c r="G31" s="20">
        <f t="shared" si="4"/>
        <v>0.69841836734693863</v>
      </c>
      <c r="H31" s="20">
        <f t="shared" si="5"/>
        <v>1.0359836786474916</v>
      </c>
      <c r="I31" s="20">
        <f t="shared" si="6"/>
        <v>0.96526617224851508</v>
      </c>
      <c r="J31" s="20">
        <f t="shared" si="7"/>
        <v>0.61224489795918335</v>
      </c>
      <c r="K31" s="20">
        <f t="shared" si="8"/>
        <v>1.6333333333333342</v>
      </c>
      <c r="L31" s="20">
        <f>IF('DESIGN INPUTS AND CALCULATIONS'!$C$90="Integrated Leakage",'Integrated Leakage'!I31,'tables and calculations'!$S73)</f>
        <v>1.287450914933129</v>
      </c>
      <c r="M31" s="20">
        <f>IF('DESIGN INPUTS AND CALCULATIONS'!$C$90="Integrated Leakage",'Integrated Leakage'!K31,'tables and calculations'!$AO73)</f>
        <v>5.1574635245568734</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v>
      </c>
      <c r="C32" s="20">
        <f t="shared" si="1"/>
        <v>6</v>
      </c>
      <c r="D32" s="20">
        <f t="shared" si="9"/>
        <v>0.39999999999999997</v>
      </c>
      <c r="E32" s="20">
        <f t="shared" si="2"/>
        <v>0.15999999999999998</v>
      </c>
      <c r="F32" s="20">
        <f t="shared" si="3"/>
        <v>4.3402777777777679E-2</v>
      </c>
      <c r="G32" s="20">
        <f t="shared" si="4"/>
        <v>0.48999999999999994</v>
      </c>
      <c r="H32" s="20">
        <f t="shared" si="5"/>
        <v>0.73034428715351618</v>
      </c>
      <c r="I32" s="20">
        <f t="shared" si="6"/>
        <v>1.3692172549161092</v>
      </c>
      <c r="J32" s="20">
        <f t="shared" si="7"/>
        <v>0.20833333333333309</v>
      </c>
      <c r="K32" s="20">
        <f t="shared" si="8"/>
        <v>4.8000000000000052</v>
      </c>
      <c r="L32" s="20">
        <f>IF('DESIGN INPUTS AND CALCULATIONS'!$C$90="Integrated Leakage",'Integrated Leakage'!I32,'tables and calculations'!$S74)</f>
        <v>1.556950708713368</v>
      </c>
      <c r="M32" s="20">
        <f>IF('DESIGN INPUTS AND CALCULATIONS'!$C$90="Integrated Leakage",'Integrated Leakage'!K32,'tables and calculations'!$AO74)</f>
        <v>7.9988712789220617</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v>
      </c>
      <c r="C33" s="20">
        <f t="shared" si="1"/>
        <v>6</v>
      </c>
      <c r="D33" s="20">
        <f t="shared" si="9"/>
        <v>0.44999999999999996</v>
      </c>
      <c r="E33" s="20">
        <f t="shared" si="2"/>
        <v>0.20249999999999996</v>
      </c>
      <c r="F33" s="20">
        <f t="shared" si="3"/>
        <v>4.7041910578973101E-3</v>
      </c>
      <c r="G33" s="20">
        <f t="shared" si="4"/>
        <v>0.34897462277091912</v>
      </c>
      <c r="H33" s="20">
        <f t="shared" si="5"/>
        <v>0.59470901609847515</v>
      </c>
      <c r="I33" s="20">
        <f t="shared" si="6"/>
        <v>1.6814946014445737</v>
      </c>
      <c r="J33" s="20">
        <f t="shared" si="7"/>
        <v>6.8587105624142719E-2</v>
      </c>
      <c r="K33" s="20">
        <f t="shared" si="8"/>
        <v>14.579999999999988</v>
      </c>
      <c r="L33" s="20">
        <f>IF('DESIGN INPUTS AND CALCULATIONS'!$C$90="Integrated Leakage",'Integrated Leakage'!I33,'tables and calculations'!$S77)</f>
        <v>1.5796682305479168</v>
      </c>
      <c r="M33" s="20">
        <f>IF('DESIGN INPUTS AND CALCULATIONS'!$C$90="Integrated Leakage",'Integrated Leakage'!K33,'tables and calculations'!$AO77)</f>
        <v>2.9101409366080859</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v>
      </c>
      <c r="C34" s="20">
        <f t="shared" si="1"/>
        <v>6</v>
      </c>
      <c r="D34" s="20">
        <f t="shared" si="9"/>
        <v>0.49999999999999994</v>
      </c>
      <c r="E34" s="20">
        <f t="shared" si="2"/>
        <v>0.24999999999999994</v>
      </c>
      <c r="F34" s="20">
        <f t="shared" si="3"/>
        <v>7.1111111111111111E-2</v>
      </c>
      <c r="G34" s="20">
        <f t="shared" si="4"/>
        <v>0.25</v>
      </c>
      <c r="H34" s="20">
        <f t="shared" si="5"/>
        <v>0.56666666666666665</v>
      </c>
      <c r="I34" s="20">
        <f t="shared" si="6"/>
        <v>1.7647058823529411</v>
      </c>
      <c r="J34" s="20">
        <f t="shared" si="7"/>
        <v>0.26666666666666666</v>
      </c>
      <c r="K34" s="20">
        <f t="shared" si="8"/>
        <v>3.75</v>
      </c>
      <c r="L34" s="20">
        <f>IF('DESIGN INPUTS AND CALCULATIONS'!$C$90="Integrated Leakage",'Integrated Leakage'!I34,'tables and calculations'!$S78)</f>
        <v>1.4865882924943343</v>
      </c>
      <c r="M34" s="20">
        <f>IF('DESIGN INPUTS AND CALCULATIONS'!$C$90="Integrated Leakage",'Integrated Leakage'!K34,'tables and calculations'!$AO78)</f>
        <v>1.9999910000607508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v>
      </c>
      <c r="C35" s="20">
        <f t="shared" si="1"/>
        <v>6</v>
      </c>
      <c r="D35" s="20">
        <f t="shared" si="9"/>
        <v>0.54999999999999993</v>
      </c>
      <c r="E35" s="20">
        <f t="shared" si="2"/>
        <v>0.30249999999999994</v>
      </c>
      <c r="F35" s="20">
        <f t="shared" si="3"/>
        <v>0.17075336384126777</v>
      </c>
      <c r="G35" s="20">
        <f t="shared" si="4"/>
        <v>0.17869834710743812</v>
      </c>
      <c r="H35" s="20">
        <f t="shared" si="5"/>
        <v>0.59114440786385336</v>
      </c>
      <c r="I35" s="20">
        <f t="shared" si="6"/>
        <v>1.6916340350974111</v>
      </c>
      <c r="J35" s="20">
        <f t="shared" si="7"/>
        <v>0.41322314049586789</v>
      </c>
      <c r="K35" s="20">
        <f t="shared" si="8"/>
        <v>2.4199999999999995</v>
      </c>
      <c r="L35" s="20">
        <f>IF('DESIGN INPUTS AND CALCULATIONS'!$C$90="Integrated Leakage",'Integrated Leakage'!I35,'tables and calculations'!$S81)</f>
        <v>1.3816646909181625</v>
      </c>
      <c r="M35" s="20">
        <f>IF('DESIGN INPUTS AND CALCULATIONS'!$C$90="Integrated Leakage",'Integrated Leakage'!K35,'tables and calculations'!$AO81)</f>
        <v>1.6241576285896306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v>
      </c>
      <c r="C36" s="20">
        <f t="shared" si="1"/>
        <v>6</v>
      </c>
      <c r="D36" s="20">
        <f t="shared" si="9"/>
        <v>0.6</v>
      </c>
      <c r="E36" s="20">
        <f t="shared" si="2"/>
        <v>0.36</v>
      </c>
      <c r="F36" s="20">
        <f t="shared" si="3"/>
        <v>0.27530102118579497</v>
      </c>
      <c r="G36" s="20">
        <f t="shared" si="4"/>
        <v>0.12641975308641981</v>
      </c>
      <c r="H36" s="20">
        <f t="shared" si="5"/>
        <v>0.63381446360288651</v>
      </c>
      <c r="I36" s="20">
        <f t="shared" si="6"/>
        <v>1.577748785213184</v>
      </c>
      <c r="J36" s="20">
        <f t="shared" si="7"/>
        <v>0.52469135802469147</v>
      </c>
      <c r="K36" s="20">
        <f t="shared" si="8"/>
        <v>1.9058823529411761</v>
      </c>
      <c r="L36" s="20">
        <f>IF('DESIGN INPUTS AND CALCULATIONS'!$C$90="Integrated Leakage",'Integrated Leakage'!I36,'tables and calculations'!$S82)</f>
        <v>1.2935853972390552</v>
      </c>
      <c r="M36" s="20">
        <f>IF('DESIGN INPUTS AND CALCULATIONS'!$C$90="Integrated Leakage",'Integrated Leakage'!K36,'tables and calculations'!$AO82)</f>
        <v>1.4210509990639011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v>
      </c>
      <c r="C37" s="20">
        <f t="shared" si="1"/>
        <v>6</v>
      </c>
      <c r="D37" s="20">
        <f t="shared" si="9"/>
        <v>0.65</v>
      </c>
      <c r="E37" s="20">
        <f t="shared" si="2"/>
        <v>0.42250000000000004</v>
      </c>
      <c r="F37" s="20">
        <f t="shared" si="3"/>
        <v>0.37385868064065636</v>
      </c>
      <c r="G37" s="20">
        <f t="shared" si="4"/>
        <v>8.770710059171595E-2</v>
      </c>
      <c r="H37" s="20">
        <f t="shared" si="5"/>
        <v>0.67938632693951995</v>
      </c>
      <c r="I37" s="20">
        <f t="shared" si="6"/>
        <v>1.471916581696266</v>
      </c>
      <c r="J37" s="20">
        <f t="shared" si="7"/>
        <v>0.61143984220907321</v>
      </c>
      <c r="K37" s="20">
        <f t="shared" si="8"/>
        <v>1.6354838709677413</v>
      </c>
      <c r="L37" s="20">
        <f>IF('DESIGN INPUTS AND CALCULATIONS'!$C$90="Integrated Leakage",'Integrated Leakage'!I37,'tables and calculations'!$S83)</f>
        <v>1.2241459737715177</v>
      </c>
      <c r="M37" s="20">
        <f>IF('DESIGN INPUTS AND CALCULATIONS'!$C$90="Integrated Leakage",'Integrated Leakage'!K37,'tables and calculations'!$AO83)</f>
        <v>1.2950182999014366</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v>
      </c>
      <c r="C38" s="20">
        <f t="shared" si="1"/>
        <v>6</v>
      </c>
      <c r="D38" s="20">
        <f t="shared" si="9"/>
        <v>0.70000000000000007</v>
      </c>
      <c r="E38" s="20">
        <f t="shared" si="2"/>
        <v>0.4900000000000001</v>
      </c>
      <c r="F38" s="20">
        <f t="shared" si="3"/>
        <v>0.46277014207043404</v>
      </c>
      <c r="G38" s="20">
        <f t="shared" si="4"/>
        <v>5.8979591836734652E-2</v>
      </c>
      <c r="H38" s="20">
        <f t="shared" si="5"/>
        <v>0.72232245839871867</v>
      </c>
      <c r="I38" s="20">
        <f t="shared" si="6"/>
        <v>1.3844232425181007</v>
      </c>
      <c r="J38" s="20">
        <f t="shared" si="7"/>
        <v>0.68027210884353773</v>
      </c>
      <c r="K38" s="20">
        <f t="shared" si="8"/>
        <v>1.4699999999999993</v>
      </c>
      <c r="L38" s="20">
        <f>IF('DESIGN INPUTS AND CALCULATIONS'!$C$90="Integrated Leakage",'Integrated Leakage'!I38,'tables and calculations'!$S84)</f>
        <v>1.169669590043672</v>
      </c>
      <c r="M38" s="20">
        <f>IF('DESIGN INPUTS AND CALCULATIONS'!$C$90="Integrated Leakage",'Integrated Leakage'!K38,'tables and calculations'!$AO84)</f>
        <v>1.2098760731673095</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v>
      </c>
      <c r="C39" s="20">
        <f t="shared" si="1"/>
        <v>6</v>
      </c>
      <c r="D39" s="20">
        <f t="shared" si="9"/>
        <v>0.75000000000000011</v>
      </c>
      <c r="E39" s="20">
        <f t="shared" si="2"/>
        <v>0.56250000000000022</v>
      </c>
      <c r="F39" s="20">
        <f t="shared" si="3"/>
        <v>0.54140527358634405</v>
      </c>
      <c r="G39" s="20">
        <f t="shared" si="4"/>
        <v>3.7808641975308588E-2</v>
      </c>
      <c r="H39" s="20">
        <f t="shared" si="5"/>
        <v>0.76106104588374035</v>
      </c>
      <c r="I39" s="20">
        <f t="shared" si="6"/>
        <v>1.3139550439594565</v>
      </c>
      <c r="J39" s="20">
        <f t="shared" si="7"/>
        <v>0.73580246913580283</v>
      </c>
      <c r="K39" s="20">
        <f t="shared" si="8"/>
        <v>1.3590604026845632</v>
      </c>
      <c r="L39" s="20">
        <f>IF('DESIGN INPUTS AND CALCULATIONS'!$C$90="Integrated Leakage",'Integrated Leakage'!I39,'tables and calculations'!$S85)</f>
        <v>1.1263935763474822</v>
      </c>
      <c r="M39" s="20">
        <f>IF('DESIGN INPUTS AND CALCULATIONS'!$C$90="Integrated Leakage",'Integrated Leakage'!K39,'tables and calculations'!$AO85)</f>
        <v>1.1489359121703191</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v>
      </c>
      <c r="C40" s="20">
        <f t="shared" si="1"/>
        <v>6</v>
      </c>
      <c r="D40" s="20">
        <f t="shared" si="9"/>
        <v>0.80000000000000016</v>
      </c>
      <c r="E40" s="20">
        <f t="shared" si="2"/>
        <v>0.64000000000000024</v>
      </c>
      <c r="F40" s="20">
        <f t="shared" si="3"/>
        <v>0.61035156250000056</v>
      </c>
      <c r="G40" s="20">
        <f t="shared" si="4"/>
        <v>2.2499999999999958E-2</v>
      </c>
      <c r="H40" s="20">
        <f t="shared" si="5"/>
        <v>0.79551968077477542</v>
      </c>
      <c r="I40" s="20">
        <f t="shared" si="6"/>
        <v>1.2570399251795712</v>
      </c>
      <c r="J40" s="20">
        <f t="shared" si="7"/>
        <v>0.78125000000000033</v>
      </c>
      <c r="K40" s="20">
        <f t="shared" si="8"/>
        <v>1.2799999999999994</v>
      </c>
      <c r="L40" s="20">
        <f>IF('DESIGN INPUTS AND CALCULATIONS'!$C$90="Integrated Leakage",'Integrated Leakage'!I40,'tables and calculations'!$S86)</f>
        <v>1.0914051841746224</v>
      </c>
      <c r="M40" s="20">
        <f>IF('DESIGN INPUTS AND CALCULATIONS'!$C$90="Integrated Leakage",'Integrated Leakage'!K40,'tables and calculations'!$AO86)</f>
        <v>1.1034481398269957</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v>
      </c>
      <c r="C41" s="20">
        <f t="shared" si="1"/>
        <v>6</v>
      </c>
      <c r="D41" s="20">
        <f t="shared" si="9"/>
        <v>0.8500000000000002</v>
      </c>
      <c r="E41" s="20">
        <f t="shared" si="2"/>
        <v>0.72250000000000036</v>
      </c>
      <c r="F41" s="20">
        <f t="shared" si="3"/>
        <v>0.67062309013435129</v>
      </c>
      <c r="G41" s="20">
        <f t="shared" si="4"/>
        <v>1.1842560553633188E-2</v>
      </c>
      <c r="H41" s="20">
        <f t="shared" si="5"/>
        <v>0.82611479268197618</v>
      </c>
      <c r="I41" s="20">
        <f t="shared" si="6"/>
        <v>1.2104855267795249</v>
      </c>
      <c r="J41" s="20">
        <f t="shared" si="7"/>
        <v>0.81891580161476385</v>
      </c>
      <c r="K41" s="20">
        <f t="shared" si="8"/>
        <v>1.2211267605633798</v>
      </c>
      <c r="L41" s="20">
        <f>IF('DESIGN INPUTS AND CALCULATIONS'!$C$90="Integrated Leakage",'Integrated Leakage'!I41,'tables and calculations'!$S87)</f>
        <v>1.0625903218258315</v>
      </c>
      <c r="M41" s="20">
        <f>IF('DESIGN INPUTS AND CALCULATIONS'!$C$90="Integrated Leakage",'Integrated Leakage'!K41,'tables and calculations'!$AO87)</f>
        <v>1.0683918019226357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v>
      </c>
      <c r="C42" s="20">
        <f t="shared" si="1"/>
        <v>6</v>
      </c>
      <c r="D42" s="20">
        <f t="shared" si="9"/>
        <v>0.90000000000000024</v>
      </c>
      <c r="E42" s="20">
        <f t="shared" si="2"/>
        <v>0.81000000000000039</v>
      </c>
      <c r="F42" s="20">
        <f t="shared" si="3"/>
        <v>0.72331641706228955</v>
      </c>
      <c r="G42" s="20">
        <f t="shared" si="4"/>
        <v>4.9519890260630696E-3</v>
      </c>
      <c r="H42" s="20">
        <f t="shared" si="5"/>
        <v>0.8533864342068912</v>
      </c>
      <c r="I42" s="20">
        <f t="shared" si="6"/>
        <v>1.1718020815849581</v>
      </c>
      <c r="J42" s="20">
        <f t="shared" si="7"/>
        <v>0.85048010973936927</v>
      </c>
      <c r="K42" s="20">
        <f t="shared" si="8"/>
        <v>1.1758064516129028</v>
      </c>
      <c r="L42" s="20">
        <f>IF('DESIGN INPUTS AND CALCULATIONS'!$C$90="Integrated Leakage",'Integrated Leakage'!I42,'tables and calculations'!$S88)</f>
        <v>1.0384321236515843</v>
      </c>
      <c r="M42" s="20">
        <f>IF('DESIGN INPUTS AND CALCULATIONS'!$C$90="Integrated Leakage",'Integrated Leakage'!K42,'tables and calculations'!$AO88)</f>
        <v>1.0406851997234114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v>
      </c>
      <c r="C43" s="20">
        <f t="shared" si="1"/>
        <v>6</v>
      </c>
      <c r="D43" s="20">
        <f t="shared" si="9"/>
        <v>0.95000000000000029</v>
      </c>
      <c r="E43" s="20">
        <f t="shared" si="2"/>
        <v>0.90250000000000052</v>
      </c>
      <c r="F43" s="20">
        <f t="shared" si="3"/>
        <v>0.76946752847029909</v>
      </c>
      <c r="G43" s="20">
        <f t="shared" si="4"/>
        <v>1.170360110803311E-3</v>
      </c>
      <c r="H43" s="20">
        <f t="shared" si="5"/>
        <v>0.8778598342452526</v>
      </c>
      <c r="I43" s="20">
        <f t="shared" si="6"/>
        <v>1.1391340177441407</v>
      </c>
      <c r="J43" s="20">
        <f t="shared" si="7"/>
        <v>0.87719298245614064</v>
      </c>
      <c r="K43" s="20">
        <f t="shared" si="8"/>
        <v>1.1399999999999997</v>
      </c>
      <c r="L43" s="20">
        <f>IF('DESIGN INPUTS AND CALCULATIONS'!$C$90="Integrated Leakage",'Integrated Leakage'!I43,'tables and calculations'!$S89)</f>
        <v>1.0178355028690751</v>
      </c>
      <c r="M43" s="20">
        <f>IF('DESIGN INPUTS AND CALCULATIONS'!$C$90="Integrated Leakage",'Integrated Leakage'!K43,'tables and calculations'!$AO89)</f>
        <v>1.0183356785003961</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v>
      </c>
      <c r="C44" s="20">
        <f t="shared" si="1"/>
        <v>6</v>
      </c>
      <c r="D44" s="20">
        <f t="shared" si="9"/>
        <v>1.0000000000000002</v>
      </c>
      <c r="E44" s="20">
        <f t="shared" si="2"/>
        <v>1.0000000000000004</v>
      </c>
      <c r="F44" s="20">
        <f t="shared" si="3"/>
        <v>0.81000000000000039</v>
      </c>
      <c r="G44" s="20">
        <f t="shared" si="4"/>
        <v>2.1912802922805882E-32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v>
      </c>
      <c r="C45" s="20">
        <f t="shared" si="1"/>
        <v>6</v>
      </c>
      <c r="D45" s="20">
        <f t="shared" si="9"/>
        <v>1.0500000000000003</v>
      </c>
      <c r="E45" s="20">
        <f t="shared" si="2"/>
        <v>1.1025000000000005</v>
      </c>
      <c r="F45" s="20">
        <f t="shared" si="3"/>
        <v>0.84571402163694853</v>
      </c>
      <c r="G45" s="20">
        <f t="shared" si="4"/>
        <v>1.0588309397833321E-3</v>
      </c>
      <c r="H45" s="20">
        <f t="shared" si="5"/>
        <v>0.92020261495864697</v>
      </c>
      <c r="I45" s="20">
        <f t="shared" si="6"/>
        <v>1.0867171900450849</v>
      </c>
      <c r="J45" s="20">
        <f t="shared" si="7"/>
        <v>0.91962711010330078</v>
      </c>
      <c r="K45" s="20">
        <f t="shared" si="8"/>
        <v>1.0873972602739723</v>
      </c>
      <c r="L45" s="20">
        <f>IF('DESIGN INPUTS AND CALCULATIONS'!$C$90="Integrated Leakage",'Integrated Leakage'!I45,'tables and calculations'!$S91)</f>
        <v>0.98433210788839465</v>
      </c>
      <c r="M45" s="20">
        <f>IF('DESIGN INPUTS AND CALCULATIONS'!$C$90="Integrated Leakage",'Integrated Leakage'!K45,'tables and calculations'!$AO91)</f>
        <v>0.98474134267745184</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v>
      </c>
      <c r="C46" s="20">
        <f t="shared" si="1"/>
        <v>6</v>
      </c>
      <c r="D46" s="20">
        <f t="shared" si="9"/>
        <v>1.1000000000000003</v>
      </c>
      <c r="E46" s="20">
        <f t="shared" si="2"/>
        <v>1.2100000000000006</v>
      </c>
      <c r="F46" s="20">
        <f t="shared" si="3"/>
        <v>0.8772928382244688</v>
      </c>
      <c r="G46" s="20">
        <f t="shared" si="4"/>
        <v>4.0495867768595281E-3</v>
      </c>
      <c r="H46" s="20">
        <f t="shared" si="5"/>
        <v>0.93879839422600653</v>
      </c>
      <c r="I46" s="20">
        <f t="shared" si="6"/>
        <v>1.0651914257101507</v>
      </c>
      <c r="J46" s="20">
        <f t="shared" si="7"/>
        <v>0.93663911845730041</v>
      </c>
      <c r="K46" s="20">
        <f t="shared" si="8"/>
        <v>1.0676470588235292</v>
      </c>
      <c r="L46" s="20">
        <f>IF('DESIGN INPUTS AND CALCULATIONS'!$C$90="Integrated Leakage",'Integrated Leakage'!I46,'tables and calculations'!$S92)</f>
        <v>0.97038542535725969</v>
      </c>
      <c r="M46" s="20">
        <f>IF('DESIGN INPUTS AND CALCULATIONS'!$C$90="Integrated Leakage",'Integrated Leakage'!K46,'tables and calculations'!$AO92)</f>
        <v>0.97188753347175427</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v>
      </c>
      <c r="C47" s="20">
        <f t="shared" si="1"/>
        <v>6</v>
      </c>
      <c r="D47" s="20">
        <f t="shared" si="9"/>
        <v>1.1500000000000004</v>
      </c>
      <c r="E47" s="20">
        <f t="shared" si="2"/>
        <v>1.3225000000000009</v>
      </c>
      <c r="F47" s="20">
        <f t="shared" si="3"/>
        <v>0.90531567727546924</v>
      </c>
      <c r="G47" s="20">
        <f t="shared" si="4"/>
        <v>8.7381852551985245E-3</v>
      </c>
      <c r="H47" s="20">
        <f t="shared" si="5"/>
        <v>0.95606164159570162</v>
      </c>
      <c r="I47" s="20">
        <f t="shared" si="6"/>
        <v>1.0459576626575706</v>
      </c>
      <c r="J47" s="20">
        <f t="shared" si="7"/>
        <v>0.95148078134845648</v>
      </c>
      <c r="K47" s="20">
        <f t="shared" si="8"/>
        <v>1.0509933774834435</v>
      </c>
      <c r="L47" s="20">
        <f>IF('DESIGN INPUTS AND CALCULATIONS'!$C$90="Integrated Leakage",'Integrated Leakage'!I47,'tables and calculations'!$S93)</f>
        <v>0.95781960460551407</v>
      </c>
      <c r="M47" s="20">
        <f>IF('DESIGN INPUTS AND CALCULATIONS'!$C$90="Integrated Leakage",'Integrated Leakage'!K47,'tables and calculations'!$AO93)</f>
        <v>0.96094456092974545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v>
      </c>
      <c r="C48" s="20">
        <f t="shared" si="1"/>
        <v>6</v>
      </c>
      <c r="D48" s="20">
        <f t="shared" si="9"/>
        <v>1.2000000000000004</v>
      </c>
      <c r="E48" s="20">
        <f t="shared" si="2"/>
        <v>1.4400000000000011</v>
      </c>
      <c r="F48" s="20">
        <f t="shared" si="3"/>
        <v>0.93027215744551173</v>
      </c>
      <c r="G48" s="20">
        <f t="shared" si="4"/>
        <v>1.4938271604938328E-2</v>
      </c>
      <c r="H48" s="20">
        <f t="shared" si="5"/>
        <v>0.97221933176133157</v>
      </c>
      <c r="I48" s="20">
        <f t="shared" si="6"/>
        <v>1.0285744865701645</v>
      </c>
      <c r="J48" s="20">
        <f t="shared" si="7"/>
        <v>0.96450617283950635</v>
      </c>
      <c r="K48" s="20">
        <f t="shared" si="8"/>
        <v>1.0367999999999997</v>
      </c>
      <c r="L48" s="20">
        <f>IF('DESIGN INPUTS AND CALCULATIONS'!$C$90="Integrated Leakage",'Integrated Leakage'!I48,'tables and calculations'!$S94)</f>
        <v>0.94637187641180864</v>
      </c>
      <c r="M48" s="20">
        <f>IF('DESIGN INPUTS AND CALCULATIONS'!$C$90="Integrated Leakage",'Integrated Leakage'!K48,'tables and calculations'!$AO94)</f>
        <v>0.95154179230453773</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v>
      </c>
      <c r="C49" s="20">
        <f t="shared" si="1"/>
        <v>6</v>
      </c>
      <c r="D49" s="20">
        <f t="shared" si="9"/>
        <v>1.2500000000000004</v>
      </c>
      <c r="E49" s="20">
        <f t="shared" si="2"/>
        <v>1.5625000000000011</v>
      </c>
      <c r="F49" s="20">
        <f t="shared" si="3"/>
        <v>0.9525760000000002</v>
      </c>
      <c r="G49" s="20">
        <f t="shared" si="4"/>
        <v>2.2500000000000072E-2</v>
      </c>
      <c r="H49" s="20">
        <f t="shared" si="5"/>
        <v>0.987459366252607</v>
      </c>
      <c r="I49" s="20">
        <f t="shared" si="6"/>
        <v>1.0126998985234041</v>
      </c>
      <c r="J49" s="20">
        <f t="shared" si="7"/>
        <v>0.97600000000000009</v>
      </c>
      <c r="K49" s="20">
        <f t="shared" si="8"/>
        <v>1.0245901639344261</v>
      </c>
      <c r="L49" s="20">
        <f>IF('DESIGN INPUTS AND CALCULATIONS'!$C$90="Integrated Leakage",'Integrated Leakage'!I49,'tables and calculations'!$S95)</f>
        <v>0.93583703105858396</v>
      </c>
      <c r="M49" s="20">
        <f>IF('DESIGN INPUTS AND CALCULATIONS'!$C$90="Integrated Leakage",'Integrated Leakage'!K49,'tables and calculations'!$AO95)</f>
        <v>0.94339614140365335</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v>
      </c>
      <c r="C50" s="20">
        <f t="shared" si="1"/>
        <v>6</v>
      </c>
      <c r="D50" s="20">
        <f t="shared" si="9"/>
        <v>1.3000000000000005</v>
      </c>
      <c r="E50" s="20">
        <f t="shared" si="2"/>
        <v>1.6900000000000013</v>
      </c>
      <c r="F50" s="20">
        <f t="shared" si="3"/>
        <v>0.97257721290493282</v>
      </c>
      <c r="G50" s="20">
        <f t="shared" si="4"/>
        <v>3.1301775147929083E-2</v>
      </c>
      <c r="H50" s="20">
        <f t="shared" si="5"/>
        <v>1.0019376168469083</v>
      </c>
      <c r="I50" s="20">
        <f t="shared" si="6"/>
        <v>0.99806613025169577</v>
      </c>
      <c r="J50" s="20">
        <f t="shared" si="7"/>
        <v>0.98619329388560173</v>
      </c>
      <c r="K50" s="20">
        <f t="shared" si="8"/>
        <v>1.0139999999999998</v>
      </c>
      <c r="L50" s="20">
        <f>IF('DESIGN INPUTS AND CALCULATIONS'!$C$90="Integrated Leakage",'Integrated Leakage'!I50,'tables and calculations'!$S96)</f>
        <v>0.92605314290343255</v>
      </c>
      <c r="M50" s="20">
        <f>IF('DESIGN INPUTS AND CALCULATIONS'!$C$90="Integrated Leakage",'Integrated Leakage'!K50,'tables and calculations'!$AO96)</f>
        <v>0.9362879730288014</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v>
      </c>
      <c r="C51" s="20">
        <f t="shared" si="1"/>
        <v>6</v>
      </c>
      <c r="D51" s="20">
        <f t="shared" si="9"/>
        <v>1.3500000000000005</v>
      </c>
      <c r="E51" s="20">
        <f t="shared" si="2"/>
        <v>1.8225000000000013</v>
      </c>
      <c r="F51" s="20">
        <f t="shared" si="3"/>
        <v>0.99057254558366981</v>
      </c>
      <c r="G51" s="20">
        <f t="shared" si="4"/>
        <v>4.1244093888126908E-2</v>
      </c>
      <c r="H51" s="20">
        <f t="shared" si="5"/>
        <v>1.0157837562551375</v>
      </c>
      <c r="I51" s="20">
        <f t="shared" si="6"/>
        <v>0.98446149964700458</v>
      </c>
      <c r="J51" s="20">
        <f t="shared" si="7"/>
        <v>0.99527511050144812</v>
      </c>
      <c r="K51" s="20">
        <f t="shared" si="8"/>
        <v>1.0047473200612556</v>
      </c>
      <c r="L51" s="20">
        <f>IF('DESIGN INPUTS AND CALCULATIONS'!$C$90="Integrated Leakage",'Integrated Leakage'!I51,'tables and calculations'!$S97)</f>
        <v>0.91689124663419397</v>
      </c>
      <c r="M51" s="20">
        <f>IF('DESIGN INPUTS AND CALCULATIONS'!$C$90="Integrated Leakage",'Integrated Leakage'!K51,'tables and calculations'!$AO97)</f>
        <v>0.93004450304070585</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v>
      </c>
      <c r="C52" s="20">
        <f t="shared" si="1"/>
        <v>6</v>
      </c>
      <c r="D52" s="20">
        <f t="shared" si="9"/>
        <v>1.4000000000000006</v>
      </c>
      <c r="E52" s="20">
        <f t="shared" si="2"/>
        <v>1.9600000000000015</v>
      </c>
      <c r="F52" s="20">
        <f t="shared" si="3"/>
        <v>1.0068142903419874</v>
      </c>
      <c r="G52" s="20">
        <f t="shared" si="4"/>
        <v>5.2244897959183807E-2</v>
      </c>
      <c r="H52" s="20">
        <f t="shared" si="5"/>
        <v>1.0291060141215633</v>
      </c>
      <c r="I52" s="20">
        <f t="shared" si="6"/>
        <v>0.97171718586601785</v>
      </c>
      <c r="J52" s="20">
        <f t="shared" si="7"/>
        <v>1.0034013605442178</v>
      </c>
      <c r="K52" s="20">
        <f t="shared" si="8"/>
        <v>0.99661016949152526</v>
      </c>
      <c r="L52" s="20">
        <f>IF('DESIGN INPUTS AND CALCULATIONS'!$C$90="Integrated Leakage",'Integrated Leakage'!I52,'tables and calculations'!$S98)</f>
        <v>0.90824776963444642</v>
      </c>
      <c r="M52" s="20">
        <f>IF('DESIGN INPUTS AND CALCULATIONS'!$C$90="Integrated Leakage",'Integrated Leakage'!K52,'tables and calculations'!$AO98)</f>
        <v>0.92452811609911845</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v>
      </c>
      <c r="C53" s="20">
        <f t="shared" si="1"/>
        <v>6</v>
      </c>
      <c r="D53" s="20">
        <f t="shared" si="9"/>
        <v>1.4500000000000006</v>
      </c>
      <c r="E53" s="20">
        <f t="shared" si="2"/>
        <v>2.1025000000000018</v>
      </c>
      <c r="F53" s="20">
        <f t="shared" si="3"/>
        <v>1.0215176146397262</v>
      </c>
      <c r="G53" s="20">
        <f t="shared" si="4"/>
        <v>6.4236028537455553E-2</v>
      </c>
      <c r="H53" s="20">
        <f t="shared" si="5"/>
        <v>1.0419950303034951</v>
      </c>
      <c r="I53" s="20">
        <f t="shared" si="6"/>
        <v>0.95969747543684214</v>
      </c>
      <c r="J53" s="20">
        <f t="shared" si="7"/>
        <v>1.0107015457788349</v>
      </c>
      <c r="K53" s="20">
        <f t="shared" si="8"/>
        <v>0.98941176470588221</v>
      </c>
      <c r="L53" s="20">
        <f>IF('DESIGN INPUTS AND CALCULATIONS'!$C$90="Integrated Leakage",'Integrated Leakage'!I53,'tables and calculations'!$S99)</f>
        <v>0.90003891304355166</v>
      </c>
      <c r="M53" s="20">
        <f>IF('DESIGN INPUTS AND CALCULATIONS'!$C$90="Integrated Leakage",'Integrated Leakage'!K53,'tables and calculations'!$AO99)</f>
        <v>0.91962798732143025</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v>
      </c>
      <c r="C54" s="20">
        <f t="shared" si="1"/>
        <v>6</v>
      </c>
      <c r="D54" s="20">
        <f t="shared" si="9"/>
        <v>1.5000000000000007</v>
      </c>
      <c r="E54" s="20">
        <f t="shared" si="2"/>
        <v>2.2500000000000018</v>
      </c>
      <c r="F54" s="20">
        <f t="shared" si="3"/>
        <v>1.034866636183509</v>
      </c>
      <c r="G54" s="20">
        <f t="shared" si="4"/>
        <v>7.7160493827160656E-2</v>
      </c>
      <c r="H54" s="20">
        <f t="shared" si="5"/>
        <v>1.0545269697881936</v>
      </c>
      <c r="I54" s="20">
        <f t="shared" si="6"/>
        <v>0.94829248435519331</v>
      </c>
      <c r="J54" s="20">
        <f t="shared" si="7"/>
        <v>1.0172839506172842</v>
      </c>
      <c r="K54" s="20">
        <f t="shared" si="8"/>
        <v>0.98300970873786386</v>
      </c>
      <c r="L54" s="20">
        <f>IF('DESIGN INPUTS AND CALCULATIONS'!$C$90="Integrated Leakage",'Integrated Leakage'!I54,'tables and calculations'!$S100)</f>
        <v>0.89219642905978214</v>
      </c>
      <c r="M54" s="20">
        <f>IF('DESIGN INPUTS AND CALCULATIONS'!$C$90="Integrated Leakage",'Integrated Leakage'!K54,'tables and calculations'!$AO100)</f>
        <v>0.91525397107310913</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v>
      </c>
      <c r="C55" s="20">
        <f t="shared" si="1"/>
        <v>6</v>
      </c>
      <c r="D55" s="20">
        <f t="shared" si="9"/>
        <v>1.5500000000000007</v>
      </c>
      <c r="E55" s="20">
        <f t="shared" si="2"/>
        <v>2.4025000000000021</v>
      </c>
      <c r="F55" s="20">
        <f t="shared" si="3"/>
        <v>1.0470194445437024</v>
      </c>
      <c r="G55" s="20">
        <f t="shared" si="4"/>
        <v>9.0970343392299896E-2</v>
      </c>
      <c r="H55" s="20">
        <f t="shared" si="5"/>
        <v>1.0667660417992328</v>
      </c>
      <c r="I55" s="20">
        <f t="shared" si="6"/>
        <v>0.9374126667112278</v>
      </c>
      <c r="J55" s="20">
        <f t="shared" si="7"/>
        <v>1.023239680887964</v>
      </c>
      <c r="K55" s="20">
        <f t="shared" si="8"/>
        <v>0.97728813559322025</v>
      </c>
      <c r="L55" s="20">
        <f>IF('DESIGN INPUTS AND CALCULATIONS'!$C$90="Integrated Leakage",'Integrated Leakage'!I55,'tables and calculations'!$S101)</f>
        <v>0.8846644114577451</v>
      </c>
      <c r="M55" s="20">
        <f>IF('DESIGN INPUTS AND CALCULATIONS'!$C$90="Integrated Leakage",'Integrated Leakage'!K55,'tables and calculations'!$AO101)</f>
        <v>0.91133207517299086</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v>
      </c>
      <c r="C56" s="20">
        <f t="shared" si="1"/>
        <v>6</v>
      </c>
      <c r="D56" s="20">
        <f t="shared" si="9"/>
        <v>1.6000000000000008</v>
      </c>
      <c r="E56" s="20">
        <f t="shared" si="2"/>
        <v>2.5600000000000023</v>
      </c>
      <c r="F56" s="20">
        <f t="shared" si="3"/>
        <v>1.0581122504340281</v>
      </c>
      <c r="G56" s="20">
        <f t="shared" si="4"/>
        <v>0.10562500000000022</v>
      </c>
      <c r="H56" s="20">
        <f t="shared" si="5"/>
        <v>1.0787665412099268</v>
      </c>
      <c r="I56" s="20">
        <f t="shared" si="6"/>
        <v>0.92698462716355334</v>
      </c>
      <c r="J56" s="20">
        <f t="shared" si="7"/>
        <v>1.0286458333333335</v>
      </c>
      <c r="K56" s="20">
        <f t="shared" si="8"/>
        <v>0.97215189873417707</v>
      </c>
      <c r="L56" s="20">
        <f>IF('DESIGN INPUTS AND CALCULATIONS'!$C$90="Integrated Leakage",'Integrated Leakage'!I56,'tables and calculations'!$S102)</f>
        <v>0.87739683029237792</v>
      </c>
      <c r="M56" s="20">
        <f>IF('DESIGN INPUTS AND CALCULATIONS'!$C$90="Integrated Leakage",'Integrated Leakage'!K56,'tables and calculations'!$AO102)</f>
        <v>0.90780106284806938</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v>
      </c>
      <c r="C57" s="20">
        <f t="shared" si="1"/>
        <v>6</v>
      </c>
      <c r="D57" s="20">
        <f t="shared" si="9"/>
        <v>1.6500000000000008</v>
      </c>
      <c r="E57" s="20">
        <f t="shared" si="2"/>
        <v>2.7225000000000028</v>
      </c>
      <c r="F57" s="20">
        <f t="shared" si="3"/>
        <v>1.0682628173731432</v>
      </c>
      <c r="G57" s="20">
        <f t="shared" si="4"/>
        <v>0.12108993980206126</v>
      </c>
      <c r="H57" s="20">
        <f t="shared" si="5"/>
        <v>1.0905745078513456</v>
      </c>
      <c r="I57" s="20">
        <f t="shared" si="6"/>
        <v>0.91694789562815304</v>
      </c>
      <c r="J57" s="20">
        <f t="shared" si="7"/>
        <v>1.033568003264973</v>
      </c>
      <c r="K57" s="20">
        <f t="shared" si="8"/>
        <v>0.96752221125370186</v>
      </c>
      <c r="L57" s="20">
        <f>IF('DESIGN INPUTS AND CALCULATIONS'!$C$90="Integrated Leakage",'Integrated Leakage'!I57,'tables and calculations'!$S103)</f>
        <v>0.87035561945721263</v>
      </c>
      <c r="M57" s="20">
        <f>IF('DESIGN INPUTS AND CALCULATIONS'!$C$90="Integrated Leakage",'Integrated Leakage'!K57,'tables and calculations'!$AO103)</f>
        <v>0.90460986936871013</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v>
      </c>
      <c r="C58" s="20">
        <f t="shared" si="1"/>
        <v>6</v>
      </c>
      <c r="D58" s="20">
        <f t="shared" si="9"/>
        <v>1.7000000000000008</v>
      </c>
      <c r="E58" s="20">
        <f t="shared" si="2"/>
        <v>2.8900000000000028</v>
      </c>
      <c r="F58" s="20">
        <f t="shared" si="3"/>
        <v>1.0775733049173264</v>
      </c>
      <c r="G58" s="20">
        <f t="shared" si="4"/>
        <v>0.13733564013840857</v>
      </c>
      <c r="H58" s="20">
        <f t="shared" si="5"/>
        <v>1.1022290801170758</v>
      </c>
      <c r="I58" s="20">
        <f t="shared" si="6"/>
        <v>0.90725241970007064</v>
      </c>
      <c r="J58" s="20">
        <f t="shared" si="7"/>
        <v>1.0380622837370244</v>
      </c>
      <c r="K58" s="20">
        <f t="shared" si="8"/>
        <v>0.96333333333333315</v>
      </c>
      <c r="L58" s="20">
        <f>IF('DESIGN INPUTS AND CALCULATIONS'!$C$90="Integrated Leakage",'Integrated Leakage'!I58,'tables and calculations'!$S104)</f>
        <v>0.86350917938881067</v>
      </c>
      <c r="M58" s="20">
        <f>IF('DESIGN INPUTS AND CALCULATIONS'!$C$90="Integrated Leakage",'Integrated Leakage'!K58,'tables and calculations'!$AO104)</f>
        <v>0.9017156155314715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v>
      </c>
      <c r="C59" s="20">
        <f t="shared" si="1"/>
        <v>6</v>
      </c>
      <c r="D59" s="20">
        <f t="shared" si="9"/>
        <v>1.7500000000000009</v>
      </c>
      <c r="E59" s="20">
        <f t="shared" si="2"/>
        <v>3.0625000000000031</v>
      </c>
      <c r="F59" s="20">
        <f t="shared" si="3"/>
        <v>1.0861326299227176</v>
      </c>
      <c r="G59" s="20">
        <f t="shared" si="4"/>
        <v>0.15433673469387785</v>
      </c>
      <c r="H59" s="20">
        <f t="shared" si="5"/>
        <v>1.1137636035607357</v>
      </c>
      <c r="I59" s="20">
        <f t="shared" si="6"/>
        <v>0.89785659793781192</v>
      </c>
      <c r="J59" s="20">
        <f t="shared" si="7"/>
        <v>1.0421768707482995</v>
      </c>
      <c r="K59" s="20">
        <f t="shared" si="8"/>
        <v>0.95953002610966043</v>
      </c>
      <c r="L59" s="20">
        <f>IF('DESIGN INPUTS AND CALCULATIONS'!$C$90="Integrated Leakage",'Integrated Leakage'!I59,'tables and calculations'!$S105)</f>
        <v>0.85683119467558366</v>
      </c>
      <c r="M59" s="20">
        <f>IF('DESIGN INPUTS AND CALCULATIONS'!$C$90="Integrated Leakage",'Integrated Leakage'!K59,'tables and calculations'!$AO105)</f>
        <v>0.89908206405285229</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v>
      </c>
      <c r="C60" s="20">
        <f t="shared" si="1"/>
        <v>6</v>
      </c>
      <c r="D60" s="20">
        <f t="shared" si="9"/>
        <v>1.8000000000000009</v>
      </c>
      <c r="E60" s="20">
        <f t="shared" si="2"/>
        <v>3.2400000000000033</v>
      </c>
      <c r="F60" s="20">
        <f t="shared" si="3"/>
        <v>1.0940184329022415</v>
      </c>
      <c r="G60" s="20">
        <f t="shared" si="4"/>
        <v>0.17207133058984947</v>
      </c>
      <c r="H60" s="20">
        <f t="shared" si="5"/>
        <v>1.1252065425921105</v>
      </c>
      <c r="I60" s="20">
        <f t="shared" si="6"/>
        <v>0.88872572469790723</v>
      </c>
      <c r="J60" s="20">
        <f t="shared" si="7"/>
        <v>1.0459533607681757</v>
      </c>
      <c r="K60" s="20">
        <f t="shared" si="8"/>
        <v>0.95606557377049173</v>
      </c>
      <c r="L60" s="20">
        <f>IF('DESIGN INPUTS AND CALCULATIONS'!$C$90="Integrated Leakage",'Integrated Leakage'!I60,'tables and calculations'!$S106)</f>
        <v>0.8502996928157408</v>
      </c>
      <c r="M60" s="20">
        <f>IF('DESIGN INPUTS AND CALCULATIONS'!$C$90="Integrated Leakage",'Integrated Leakage'!K60,'tables and calculations'!$AO106)</f>
        <v>0.8966784085360161</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v>
      </c>
      <c r="C61" s="20">
        <f t="shared" si="1"/>
        <v>6</v>
      </c>
      <c r="D61" s="20">
        <f t="shared" si="9"/>
        <v>1.850000000000001</v>
      </c>
      <c r="E61" s="20">
        <f t="shared" si="2"/>
        <v>3.4225000000000034</v>
      </c>
      <c r="F61" s="20">
        <f t="shared" si="3"/>
        <v>1.1012987203933446</v>
      </c>
      <c r="G61" s="20">
        <f t="shared" si="4"/>
        <v>0.19052045288531808</v>
      </c>
      <c r="H61" s="20">
        <f t="shared" si="5"/>
        <v>1.1365822333991777</v>
      </c>
      <c r="I61" s="20">
        <f t="shared" si="6"/>
        <v>0.87983075101332431</v>
      </c>
      <c r="J61" s="20">
        <f t="shared" si="7"/>
        <v>1.049427806184563</v>
      </c>
      <c r="K61" s="20">
        <f t="shared" si="8"/>
        <v>0.95290023201856144</v>
      </c>
      <c r="L61" s="20">
        <f>IF('DESIGN INPUTS AND CALCULATIONS'!$C$90="Integrated Leakage",'Integrated Leakage'!I61,'tables and calculations'!$S107)</f>
        <v>0.84389628930450866</v>
      </c>
      <c r="M61" s="20">
        <f>IF('DESIGN INPUTS AND CALCULATIONS'!$C$90="Integrated Leakage",'Integrated Leakage'!K61,'tables and calculations'!$AO107)</f>
        <v>0.8944783148848986</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v>
      </c>
      <c r="C62" s="20">
        <f t="shared" si="1"/>
        <v>6</v>
      </c>
      <c r="D62" s="20">
        <f t="shared" si="9"/>
        <v>1.900000000000001</v>
      </c>
      <c r="E62" s="20">
        <f t="shared" si="2"/>
        <v>3.6100000000000039</v>
      </c>
      <c r="F62" s="20">
        <f t="shared" si="3"/>
        <v>1.1080332409972302</v>
      </c>
      <c r="G62" s="20">
        <f t="shared" si="4"/>
        <v>0.20966759002770122</v>
      </c>
      <c r="H62" s="20">
        <f t="shared" si="5"/>
        <v>1.1479115083598261</v>
      </c>
      <c r="I62" s="20">
        <f t="shared" si="6"/>
        <v>0.8711472902896783</v>
      </c>
      <c r="J62" s="20">
        <f t="shared" si="7"/>
        <v>1.0526315789473686</v>
      </c>
      <c r="K62" s="20">
        <f t="shared" si="8"/>
        <v>0.94999999999999984</v>
      </c>
      <c r="L62" s="20">
        <f>IF('DESIGN INPUTS AND CALCULATIONS'!$C$90="Integrated Leakage",'Integrated Leakage'!I62,'tables and calculations'!$S108)</f>
        <v>0.83760557791299683</v>
      </c>
      <c r="M62" s="20">
        <f>IF('DESIGN INPUTS AND CALCULATIONS'!$C$90="Integrated Leakage",'Integrated Leakage'!K62,'tables and calculations'!$AO108)</f>
        <v>0.89245915627611483</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v>
      </c>
      <c r="C63" s="20">
        <f t="shared" si="1"/>
        <v>6</v>
      </c>
      <c r="D63" s="20">
        <f t="shared" si="9"/>
        <v>1.9500000000000011</v>
      </c>
      <c r="E63" s="20">
        <f t="shared" si="2"/>
        <v>3.8025000000000042</v>
      </c>
      <c r="F63" s="20">
        <f t="shared" si="3"/>
        <v>1.1142746419620424</v>
      </c>
      <c r="G63" s="20">
        <f t="shared" si="4"/>
        <v>0.22949831981883304</v>
      </c>
      <c r="H63" s="20">
        <f t="shared" si="5"/>
        <v>1.1592122160246912</v>
      </c>
      <c r="I63" s="20">
        <f t="shared" si="6"/>
        <v>0.8626548152065886</v>
      </c>
      <c r="J63" s="20">
        <f t="shared" si="7"/>
        <v>1.055592081233107</v>
      </c>
      <c r="K63" s="20">
        <f t="shared" si="8"/>
        <v>0.94733564013840821</v>
      </c>
      <c r="L63" s="20">
        <f>IF('DESIGN INPUTS AND CALCULATIONS'!$C$90="Integrated Leakage",'Integrated Leakage'!I63,'tables and calculations'!$S109)</f>
        <v>0.83141463500782209</v>
      </c>
      <c r="M63" s="20">
        <f>IF('DESIGN INPUTS AND CALCULATIONS'!$C$90="Integrated Leakage",'Integrated Leakage'!K63,'tables and calculations'!$AO109)</f>
        <v>0.89060139792274506</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v>
      </c>
      <c r="C64" s="20">
        <f t="shared" si="1"/>
        <v>6</v>
      </c>
      <c r="D64" s="20">
        <f t="shared" si="9"/>
        <v>2.0000000000000009</v>
      </c>
      <c r="E64" s="20">
        <f t="shared" si="2"/>
        <v>4.0000000000000036</v>
      </c>
      <c r="F64" s="20">
        <f t="shared" si="3"/>
        <v>1.1200694444444446</v>
      </c>
      <c r="G64" s="20">
        <f t="shared" si="4"/>
        <v>0.25000000000000033</v>
      </c>
      <c r="H64" s="20">
        <f t="shared" si="5"/>
        <v>1.1704996558924932</v>
      </c>
      <c r="I64" s="20">
        <f t="shared" si="6"/>
        <v>0.85433600511186047</v>
      </c>
      <c r="J64" s="20">
        <f t="shared" si="7"/>
        <v>1.0583333333333333</v>
      </c>
      <c r="K64" s="20">
        <f t="shared" si="8"/>
        <v>0.94488188976377951</v>
      </c>
      <c r="L64" s="20">
        <f>IF('DESIGN INPUTS AND CALCULATIONS'!$C$90="Integrated Leakage",'Integrated Leakage'!I64,'tables and calculations'!$S110)</f>
        <v>0.82531261412023116</v>
      </c>
      <c r="M64" s="20">
        <f>IF('DESIGN INPUTS AND CALCULATIONS'!$C$90="Integrated Leakage",'Integrated Leakage'!K64,'tables and calculations'!$AO110)</f>
        <v>0.88888809876648611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v>
      </c>
      <c r="C65" s="20">
        <f t="shared" si="1"/>
        <v>6</v>
      </c>
      <c r="D65" s="20">
        <f t="shared" si="9"/>
        <v>2.0500000000000007</v>
      </c>
      <c r="E65" s="20">
        <f t="shared" si="2"/>
        <v>4.2025000000000032</v>
      </c>
      <c r="F65" s="20">
        <f t="shared" si="3"/>
        <v>1.1254588685234801</v>
      </c>
      <c r="G65" s="20">
        <f t="shared" si="4"/>
        <v>0.27116151100535418</v>
      </c>
      <c r="H65" s="20">
        <f t="shared" si="5"/>
        <v>1.1817869433738191</v>
      </c>
      <c r="I65" s="20">
        <f t="shared" si="6"/>
        <v>0.84617621273184362</v>
      </c>
      <c r="J65" s="20">
        <f t="shared" si="7"/>
        <v>1.0608764624231608</v>
      </c>
      <c r="K65" s="20">
        <f t="shared" si="8"/>
        <v>0.94261682242990652</v>
      </c>
      <c r="L65" s="20">
        <f>IF('DESIGN INPUTS AND CALCULATIONS'!$C$90="Integrated Leakage",'Integrated Leakage'!I65,'tables and calculations'!$S111)</f>
        <v>0.81929041244648959</v>
      </c>
      <c r="M65" s="20">
        <f>IF('DESIGN INPUTS AND CALCULATIONS'!$C$90="Integrated Leakage",'Integrated Leakage'!K65,'tables and calculations'!$AO111)</f>
        <v>0.88730450518312776</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v>
      </c>
      <c r="C66" s="20">
        <f t="shared" si="1"/>
        <v>6</v>
      </c>
      <c r="D66" s="20">
        <f t="shared" si="9"/>
        <v>2.1000000000000005</v>
      </c>
      <c r="E66" s="20">
        <f t="shared" si="2"/>
        <v>4.4100000000000019</v>
      </c>
      <c r="F66" s="20">
        <f t="shared" si="3"/>
        <v>1.1304795333397957</v>
      </c>
      <c r="G66" s="20">
        <f t="shared" si="4"/>
        <v>0.29297304106827937</v>
      </c>
      <c r="H66" s="20">
        <f t="shared" si="5"/>
        <v>1.1930853173214711</v>
      </c>
      <c r="I66" s="20">
        <f t="shared" si="6"/>
        <v>0.83816302613214944</v>
      </c>
      <c r="J66" s="20">
        <f t="shared" si="7"/>
        <v>1.0632401108591585</v>
      </c>
      <c r="K66" s="20">
        <f t="shared" si="8"/>
        <v>0.94052132701421798</v>
      </c>
      <c r="L66" s="20">
        <f>IF('DESIGN INPUTS AND CALCULATIONS'!$C$90="Integrated Leakage",'Integrated Leakage'!I66,'tables and calculations'!$S112)</f>
        <v>0.81334039506652989</v>
      </c>
      <c r="M66" s="20">
        <f>IF('DESIGN INPUTS AND CALCULATIONS'!$C$90="Integrated Leakage",'Integrated Leakage'!K66,'tables and calculations'!$AO112)</f>
        <v>0.88583771764246522</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v>
      </c>
      <c r="C67" s="20">
        <f t="shared" si="1"/>
        <v>6</v>
      </c>
      <c r="D67" s="20">
        <f t="shared" si="9"/>
        <v>2.1500000000000004</v>
      </c>
      <c r="E67" s="20">
        <f t="shared" si="2"/>
        <v>4.6225000000000014</v>
      </c>
      <c r="F67" s="20">
        <f t="shared" si="3"/>
        <v>1.1351640531285681</v>
      </c>
      <c r="G67" s="20">
        <f t="shared" si="4"/>
        <v>0.31542590589507852</v>
      </c>
      <c r="H67" s="20">
        <f t="shared" si="5"/>
        <v>1.2044044001180196</v>
      </c>
      <c r="I67" s="20">
        <f t="shared" si="6"/>
        <v>0.83028590721024431</v>
      </c>
      <c r="J67" s="20">
        <f t="shared" si="7"/>
        <v>1.0654407787993512</v>
      </c>
      <c r="K67" s="20">
        <f t="shared" si="8"/>
        <v>0.93857868020304558</v>
      </c>
      <c r="L67" s="20">
        <f>IF('DESIGN INPUTS AND CALCULATIONS'!$C$90="Integrated Leakage",'Integrated Leakage'!I67,'tables and calculations'!$S113)</f>
        <v>0.80745616577230417</v>
      </c>
      <c r="M67" s="20">
        <f>IF('DESIGN INPUTS AND CALCULATIONS'!$C$90="Integrated Leakage",'Integrated Leakage'!K67,'tables and calculations'!$AO113)</f>
        <v>0.88447641562085155</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v>
      </c>
      <c r="C68" s="20">
        <f t="shared" si="1"/>
        <v>6</v>
      </c>
      <c r="D68" s="20">
        <f t="shared" si="9"/>
        <v>2.2000000000000002</v>
      </c>
      <c r="E68" s="20">
        <f t="shared" si="2"/>
        <v>4.8400000000000007</v>
      </c>
      <c r="F68" s="20">
        <f t="shared" si="3"/>
        <v>1.1395415461906826</v>
      </c>
      <c r="G68" s="20">
        <f t="shared" si="4"/>
        <v>0.33851239669421485</v>
      </c>
      <c r="H68" s="20">
        <f t="shared" si="5"/>
        <v>1.2157524184162241</v>
      </c>
      <c r="I68" s="20">
        <f t="shared" si="6"/>
        <v>0.82253589205498978</v>
      </c>
      <c r="J68" s="20">
        <f t="shared" si="7"/>
        <v>1.0674931129476586</v>
      </c>
      <c r="K68" s="20">
        <f t="shared" si="8"/>
        <v>0.93677419354838698</v>
      </c>
      <c r="L68" s="20">
        <f>IF('DESIGN INPUTS AND CALCULATIONS'!$C$90="Integrated Leakage",'Integrated Leakage'!I68,'tables and calculations'!$S114)</f>
        <v>0.80163237576323787</v>
      </c>
      <c r="M68" s="20">
        <f>IF('DESIGN INPUTS AND CALCULATIONS'!$C$90="Integrated Leakage",'Integrated Leakage'!K68,'tables and calculations'!$AO114)</f>
        <v>0.88321062933626382</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v>
      </c>
      <c r="C69" s="20">
        <f t="shared" si="1"/>
        <v>6</v>
      </c>
      <c r="D69" s="20">
        <f t="shared" si="9"/>
        <v>2.25</v>
      </c>
      <c r="E69" s="20">
        <f t="shared" si="2"/>
        <v>5.0625</v>
      </c>
      <c r="F69" s="20">
        <f t="shared" si="3"/>
        <v>1.1436380708300642</v>
      </c>
      <c r="G69" s="20">
        <f t="shared" si="4"/>
        <v>0.36222565157750342</v>
      </c>
      <c r="H69" s="20">
        <f t="shared" si="5"/>
        <v>1.2271363911185944</v>
      </c>
      <c r="I69" s="20">
        <f t="shared" si="6"/>
        <v>0.81490534160465367</v>
      </c>
      <c r="J69" s="20">
        <f t="shared" si="7"/>
        <v>1.0694101508916325</v>
      </c>
      <c r="K69" s="20">
        <f t="shared" si="8"/>
        <v>0.93509492047203679</v>
      </c>
      <c r="L69" s="20">
        <f>IF('DESIGN INPUTS AND CALCULATIONS'!$C$90="Integrated Leakage",'Integrated Leakage'!I69,'tables and calculations'!$S115)</f>
        <v>0.79586456328256761</v>
      </c>
      <c r="M69" s="20">
        <f>IF('DESIGN INPUTS AND CALCULATIONS'!$C$90="Integrated Leakage",'Integrated Leakage'!K69,'tables and calculations'!$AO115)</f>
        <v>0.88203154935363315</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v>
      </c>
      <c r="C70" s="20">
        <f t="shared" si="1"/>
        <v>6</v>
      </c>
      <c r="D70" s="20">
        <f t="shared" si="9"/>
        <v>2.2999999999999998</v>
      </c>
      <c r="E70" s="20">
        <f t="shared" si="2"/>
        <v>5.2899999999999991</v>
      </c>
      <c r="F70" s="20">
        <f t="shared" si="3"/>
        <v>1.1474769998360179</v>
      </c>
      <c r="G70" s="20">
        <f t="shared" si="4"/>
        <v>0.38655954631379946</v>
      </c>
      <c r="H70" s="20">
        <f t="shared" si="5"/>
        <v>1.2385622899756867</v>
      </c>
      <c r="I70" s="20">
        <f t="shared" si="6"/>
        <v>0.80738773341761461</v>
      </c>
      <c r="J70" s="20">
        <f t="shared" si="7"/>
        <v>1.0712035286704473</v>
      </c>
      <c r="K70" s="20">
        <f t="shared" si="8"/>
        <v>0.93352941176470594</v>
      </c>
      <c r="L70" s="20">
        <f>IF('DESIGN INPUTS AND CALCULATIONS'!$C$90="Integrated Leakage",'Integrated Leakage'!I70,'tables and calculations'!$S116)</f>
        <v>0.79014901867268794</v>
      </c>
      <c r="M70" s="20">
        <f>IF('DESIGN INPUTS AND CALCULATIONS'!$C$90="Integrated Leakage",'Integrated Leakage'!K70,'tables and calculations'!$AO116)</f>
        <v>0.88093136700010399</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v>
      </c>
      <c r="C71" s="20">
        <f t="shared" si="1"/>
        <v>6</v>
      </c>
      <c r="D71" s="20">
        <f t="shared" si="9"/>
        <v>2.3499999999999996</v>
      </c>
      <c r="E71" s="20">
        <f t="shared" si="2"/>
        <v>5.5224999999999982</v>
      </c>
      <c r="F71" s="20">
        <f t="shared" si="3"/>
        <v>1.1510793430964033</v>
      </c>
      <c r="G71" s="20">
        <f t="shared" si="4"/>
        <v>0.41150860117700289</v>
      </c>
      <c r="H71" s="20">
        <f t="shared" si="5"/>
        <v>1.2500351772143878</v>
      </c>
      <c r="I71" s="20">
        <f t="shared" si="6"/>
        <v>0.79997748721634143</v>
      </c>
      <c r="J71" s="20">
        <f t="shared" si="7"/>
        <v>1.072883657763694</v>
      </c>
      <c r="K71" s="20">
        <f t="shared" si="8"/>
        <v>0.93206751054852321</v>
      </c>
      <c r="L71" s="20">
        <f>IF('DESIGN INPUTS AND CALCULATIONS'!$C$90="Integrated Leakage",'Integrated Leakage'!I71,'tables and calculations'!$S117)</f>
        <v>0.78448267042061215</v>
      </c>
      <c r="M71" s="20">
        <f>IF('DESIGN INPUTS AND CALCULATIONS'!$C$90="Integrated Leakage",'Integrated Leakage'!K71,'tables and calculations'!$AO117)</f>
        <v>0.87990313998542968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v>
      </c>
      <c r="C72" s="20">
        <f t="shared" si="1"/>
        <v>6</v>
      </c>
      <c r="D72" s="20">
        <f t="shared" si="9"/>
        <v>2.3999999999999995</v>
      </c>
      <c r="E72" s="20">
        <f t="shared" si="2"/>
        <v>5.7599999999999971</v>
      </c>
      <c r="F72" s="20">
        <f t="shared" si="3"/>
        <v>1.1544640263012498</v>
      </c>
      <c r="G72" s="20">
        <f t="shared" si="4"/>
        <v>0.43706790123456757</v>
      </c>
      <c r="H72" s="20">
        <f t="shared" si="5"/>
        <v>1.2615593238273883</v>
      </c>
      <c r="I72" s="20">
        <f t="shared" si="6"/>
        <v>0.79266981830560679</v>
      </c>
      <c r="J72" s="20">
        <f t="shared" si="7"/>
        <v>1.0744598765432098</v>
      </c>
      <c r="K72" s="20">
        <f t="shared" si="8"/>
        <v>0.93070017953321371</v>
      </c>
      <c r="L72" s="20">
        <f>IF('DESIGN INPUTS AND CALCULATIONS'!$C$90="Integrated Leakage",'Integrated Leakage'!I72,'tables and calculations'!$S118)</f>
        <v>0.77886298862078485</v>
      </c>
      <c r="M72" s="20">
        <f>IF('DESIGN INPUTS AND CALCULATIONS'!$C$90="Integrated Leakage",'Integrated Leakage'!K72,'tables and calculations'!$AO118)</f>
        <v>0.87894067875067028</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v>
      </c>
      <c r="C73" s="20">
        <f t="shared" si="1"/>
        <v>6</v>
      </c>
      <c r="D73" s="20">
        <f t="shared" si="9"/>
        <v>2.4499999999999993</v>
      </c>
      <c r="E73" s="20">
        <f t="shared" si="2"/>
        <v>6.0024999999999968</v>
      </c>
      <c r="F73" s="20">
        <f t="shared" si="3"/>
        <v>1.1576481323659069</v>
      </c>
      <c r="G73" s="20">
        <f t="shared" si="4"/>
        <v>0.46323302790503917</v>
      </c>
      <c r="H73" s="20">
        <f t="shared" si="5"/>
        <v>1.2731383115243002</v>
      </c>
      <c r="I73" s="20">
        <f t="shared" si="6"/>
        <v>0.78546061409676859</v>
      </c>
      <c r="J73" s="20">
        <f t="shared" si="7"/>
        <v>1.0759405803137583</v>
      </c>
      <c r="K73" s="20">
        <f t="shared" si="8"/>
        <v>0.92941935483870952</v>
      </c>
      <c r="L73" s="20">
        <f>IF('DESIGN INPUTS AND CALCULATIONS'!$C$90="Integrated Leakage",'Integrated Leakage'!I73,'tables and calculations'!$S119)</f>
        <v>0.77328790295718364</v>
      </c>
      <c r="M73" s="20">
        <f>IF('DESIGN INPUTS AND CALCULATIONS'!$C$90="Integrated Leakage",'Integrated Leakage'!K73,'tables and calculations'!$AO119)</f>
        <v>0.87803844994828228</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v>
      </c>
      <c r="C74" s="20">
        <f t="shared" si="1"/>
        <v>6</v>
      </c>
      <c r="D74" s="20">
        <f t="shared" si="9"/>
        <v>2.4999999999999991</v>
      </c>
      <c r="E74" s="20">
        <f t="shared" si="2"/>
        <v>6.2499999999999956</v>
      </c>
      <c r="F74" s="20">
        <f t="shared" si="3"/>
        <v>1.1606471111111114</v>
      </c>
      <c r="G74" s="20">
        <f t="shared" si="4"/>
        <v>0.48999999999999932</v>
      </c>
      <c r="H74" s="20">
        <f t="shared" si="5"/>
        <v>1.2847751208328682</v>
      </c>
      <c r="I74" s="20">
        <f t="shared" si="6"/>
        <v>0.77834632986334618</v>
      </c>
      <c r="J74" s="20">
        <f t="shared" si="7"/>
        <v>1.0773333333333335</v>
      </c>
      <c r="K74" s="20">
        <f t="shared" si="8"/>
        <v>0.92821782178217804</v>
      </c>
      <c r="L74" s="20">
        <f>IF('DESIGN INPUTS AND CALCULATIONS'!$C$90="Integrated Leakage",'Integrated Leakage'!I74,'tables and calculations'!$S120)</f>
        <v>0.76775573284146414</v>
      </c>
      <c r="M74" s="20">
        <f>IF('DESIGN INPUTS AND CALCULATIONS'!$C$90="Integrated Leakage",'Integrated Leakage'!K74,'tables and calculations'!$AO120)</f>
        <v>0.87719149414773434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v>
      </c>
      <c r="C75" s="20">
        <f t="shared" si="1"/>
        <v>6</v>
      </c>
      <c r="D75" s="20">
        <f t="shared" si="9"/>
        <v>2.5499999999999989</v>
      </c>
      <c r="E75" s="20">
        <f t="shared" si="2"/>
        <v>6.5024999999999942</v>
      </c>
      <c r="F75" s="20">
        <f t="shared" si="3"/>
        <v>1.1634749618390705</v>
      </c>
      <c r="G75" s="20">
        <f t="shared" si="4"/>
        <v>0.51736522277756336</v>
      </c>
      <c r="H75" s="20">
        <f t="shared" si="5"/>
        <v>1.2964722074215991</v>
      </c>
      <c r="I75" s="20">
        <f t="shared" si="6"/>
        <v>0.77132390056303812</v>
      </c>
      <c r="J75" s="20">
        <f t="shared" si="7"/>
        <v>1.0786449656115169</v>
      </c>
      <c r="K75" s="20">
        <f t="shared" si="8"/>
        <v>0.92708910891089114</v>
      </c>
      <c r="L75" s="20">
        <f>IF('DESIGN INPUTS AND CALCULATIONS'!$C$90="Integrated Leakage",'Integrated Leakage'!I75,'tables and calculations'!$S121)</f>
        <v>0.76226512777023614</v>
      </c>
      <c r="M75" s="20">
        <f>IF('DESIGN INPUTS AND CALCULATIONS'!$C$90="Integrated Leakage",'Integrated Leakage'!K75,'tables and calculations'!$AO121)</f>
        <v>0.87639535540657454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v>
      </c>
      <c r="C76" s="20">
        <f t="shared" si="1"/>
        <v>6</v>
      </c>
      <c r="D76" s="20">
        <f t="shared" si="9"/>
        <v>2.5999999999999988</v>
      </c>
      <c r="E76" s="20">
        <f t="shared" si="2"/>
        <v>6.7599999999999936</v>
      </c>
      <c r="F76" s="20">
        <f t="shared" si="3"/>
        <v>1.1661443927033368</v>
      </c>
      <c r="G76" s="20">
        <f t="shared" si="4"/>
        <v>0.54532544378698133</v>
      </c>
      <c r="H76" s="20">
        <f t="shared" si="5"/>
        <v>1.3082315683740084</v>
      </c>
      <c r="I76" s="20">
        <f t="shared" si="6"/>
        <v>0.76439066612869833</v>
      </c>
      <c r="J76" s="20">
        <f t="shared" si="7"/>
        <v>1.0798816568047338</v>
      </c>
      <c r="K76" s="20">
        <f t="shared" si="8"/>
        <v>0.92602739726027394</v>
      </c>
      <c r="L76" s="20">
        <f>IF('DESIGN INPUTS AND CALCULATIONS'!$C$90="Integrated Leakage",'Integrated Leakage'!I76,'tables and calculations'!$S122)</f>
        <v>0.75681501630622994</v>
      </c>
      <c r="M76" s="20">
        <f>IF('DESIGN INPUTS AND CALCULATIONS'!$C$90="Integrated Leakage",'Integrated Leakage'!K76,'tables and calculations'!$AO122)</f>
        <v>0.87564602078068188</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v>
      </c>
      <c r="C77" s="20">
        <f t="shared" si="1"/>
        <v>6</v>
      </c>
      <c r="D77" s="20">
        <f t="shared" si="9"/>
        <v>2.6499999999999986</v>
      </c>
      <c r="E77" s="20">
        <f t="shared" si="2"/>
        <v>7.0224999999999929</v>
      </c>
      <c r="F77" s="20">
        <f t="shared" si="3"/>
        <v>1.1686669601567312</v>
      </c>
      <c r="G77" s="20">
        <f t="shared" si="4"/>
        <v>0.57387771448914104</v>
      </c>
      <c r="H77" s="20">
        <f t="shared" si="5"/>
        <v>1.3200547998647147</v>
      </c>
      <c r="I77" s="20">
        <f t="shared" si="6"/>
        <v>0.75754430808666773</v>
      </c>
      <c r="J77" s="20">
        <f t="shared" si="7"/>
        <v>1.0810490091372968</v>
      </c>
      <c r="K77" s="20">
        <f t="shared" si="8"/>
        <v>0.92502744237102086</v>
      </c>
      <c r="L77" s="20">
        <f>IF('DESIGN INPUTS AND CALCULATIONS'!$C$90="Integrated Leakage",'Integrated Leakage'!I77,'tables and calculations'!$S123)</f>
        <v>0.75140456236339526</v>
      </c>
      <c r="M77" s="20">
        <f>IF('DESIGN INPUTS AND CALCULATIONS'!$C$90="Integrated Leakage",'Integrated Leakage'!K77,'tables and calculations'!$AO123)</f>
        <v>0.87493986819391789</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v>
      </c>
      <c r="C78" s="20">
        <f t="shared" si="1"/>
        <v>6</v>
      </c>
      <c r="D78" s="20">
        <f t="shared" si="9"/>
        <v>2.6999999999999984</v>
      </c>
      <c r="E78" s="20">
        <f t="shared" si="2"/>
        <v>7.2899999999999912</v>
      </c>
      <c r="F78" s="20">
        <f t="shared" si="3"/>
        <v>1.1710531912523605</v>
      </c>
      <c r="G78" s="20">
        <f t="shared" si="4"/>
        <v>0.603019356805364</v>
      </c>
      <c r="H78" s="20">
        <f t="shared" si="5"/>
        <v>1.3319431474570242</v>
      </c>
      <c r="I78" s="20">
        <f t="shared" si="6"/>
        <v>0.75078279572909878</v>
      </c>
      <c r="J78" s="20">
        <f t="shared" si="7"/>
        <v>1.0821521109586953</v>
      </c>
      <c r="K78" s="20">
        <f t="shared" si="8"/>
        <v>0.92408450704225353</v>
      </c>
      <c r="L78" s="20">
        <f>IF('DESIGN INPUTS AND CALCULATIONS'!$C$90="Integrated Leakage",'Integrated Leakage'!I78,'tables and calculations'!$S124)</f>
        <v>0.74603312769881258</v>
      </c>
      <c r="M78" s="20">
        <f>IF('DESIGN INPUTS AND CALCULATIONS'!$C$90="Integrated Leakage",'Integrated Leakage'!K78,'tables and calculations'!$AO124)</f>
        <v>0.8742736213657476</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v>
      </c>
      <c r="C79" s="20">
        <f t="shared" si="1"/>
        <v>6</v>
      </c>
      <c r="D79" s="20">
        <f t="shared" si="9"/>
        <v>2.7499999999999982</v>
      </c>
      <c r="E79" s="20">
        <f t="shared" si="2"/>
        <v>7.5624999999999902</v>
      </c>
      <c r="F79" s="20">
        <f t="shared" si="3"/>
        <v>1.1733126911489045</v>
      </c>
      <c r="G79" s="20">
        <f t="shared" si="4"/>
        <v>0.6327479338842964</v>
      </c>
      <c r="H79" s="20">
        <f t="shared" si="5"/>
        <v>1.3438975500510448</v>
      </c>
      <c r="I79" s="20">
        <f t="shared" si="6"/>
        <v>0.74410434036583917</v>
      </c>
      <c r="J79" s="20">
        <f t="shared" si="7"/>
        <v>1.0831955922865013</v>
      </c>
      <c r="K79" s="20">
        <f t="shared" si="8"/>
        <v>0.92319430315361151</v>
      </c>
      <c r="L79" s="20">
        <f>IF('DESIGN INPUTS AND CALCULATIONS'!$C$90="Integrated Leakage",'Integrated Leakage'!I79,'tables and calculations'!$S125)</f>
        <v>0.74070023969565468</v>
      </c>
      <c r="M79" s="20">
        <f>IF('DESIGN INPUTS AND CALCULATIONS'!$C$90="Integrated Leakage",'Integrated Leakage'!K79,'tables and calculations'!$AO125)</f>
        <v>0.87364431072005899</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v>
      </c>
      <c r="C80" s="20">
        <f t="shared" si="1"/>
        <v>6</v>
      </c>
      <c r="D80" s="20">
        <f t="shared" si="9"/>
        <v>2.799999999999998</v>
      </c>
      <c r="E80" s="20">
        <f t="shared" si="2"/>
        <v>7.8399999999999892</v>
      </c>
      <c r="F80" s="20">
        <f t="shared" si="3"/>
        <v>1.1754542378175759</v>
      </c>
      <c r="G80" s="20">
        <f t="shared" si="4"/>
        <v>0.66306122448979488</v>
      </c>
      <c r="H80" s="20">
        <f t="shared" si="5"/>
        <v>1.3559186783533039</v>
      </c>
      <c r="I80" s="20">
        <f t="shared" si="6"/>
        <v>0.73750735642527654</v>
      </c>
      <c r="J80" s="20">
        <f t="shared" si="7"/>
        <v>1.0841836734693877</v>
      </c>
      <c r="K80" s="20">
        <f t="shared" si="8"/>
        <v>0.9223529411764706</v>
      </c>
      <c r="L80" s="20">
        <f>IF('DESIGN INPUTS AND CALCULATIONS'!$C$90="Integrated Leakage",'Integrated Leakage'!I80,'tables and calculations'!$S126)</f>
        <v>0.73540556366959697</v>
      </c>
      <c r="M80" s="20">
        <f>IF('DESIGN INPUTS AND CALCULATIONS'!$C$90="Integrated Leakage",'Integrated Leakage'!K80,'tables and calculations'!$AO126)</f>
        <v>0.87304923938054246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v>
      </c>
      <c r="C81" s="20">
        <f t="shared" si="1"/>
        <v>6</v>
      </c>
      <c r="D81" s="20">
        <f t="shared" si="9"/>
        <v>2.8499999999999979</v>
      </c>
      <c r="E81" s="20">
        <f t="shared" si="2"/>
        <v>8.1224999999999881</v>
      </c>
      <c r="F81" s="20">
        <f t="shared" si="3"/>
        <v>1.1774858656520251</v>
      </c>
      <c r="G81" s="20">
        <f t="shared" si="4"/>
        <v>0.6939572005061373</v>
      </c>
      <c r="H81" s="20">
        <f t="shared" si="5"/>
        <v>1.3680069686073102</v>
      </c>
      <c r="I81" s="20">
        <f t="shared" si="6"/>
        <v>0.73099042837336048</v>
      </c>
      <c r="J81" s="20">
        <f t="shared" si="7"/>
        <v>1.0851202079272255</v>
      </c>
      <c r="K81" s="20">
        <f t="shared" si="8"/>
        <v>0.92155688622754484</v>
      </c>
      <c r="L81" s="20">
        <f>IF('DESIGN INPUTS AND CALCULATIONS'!$C$90="Integrated Leakage",'Integrated Leakage'!I81,'tables and calculations'!$S127)</f>
        <v>0.73014887905279346</v>
      </c>
      <c r="M81" s="20">
        <f>IF('DESIGN INPUTS AND CALCULATIONS'!$C$90="Integrated Leakage",'Integrated Leakage'!K81,'tables and calculations'!$AO127)</f>
        <v>0.87248595350650593</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v>
      </c>
      <c r="C82" s="20">
        <f t="shared" si="1"/>
        <v>6</v>
      </c>
      <c r="D82" s="20">
        <f t="shared" si="9"/>
        <v>2.8999999999999977</v>
      </c>
      <c r="E82" s="20">
        <f t="shared" si="2"/>
        <v>8.4099999999999859</v>
      </c>
      <c r="F82" s="20">
        <f t="shared" si="3"/>
        <v>1.1794149394339422</v>
      </c>
      <c r="G82" s="20">
        <f t="shared" si="4"/>
        <v>0.72543400713436246</v>
      </c>
      <c r="H82" s="20">
        <f t="shared" si="5"/>
        <v>1.3801626522146961</v>
      </c>
      <c r="I82" s="20">
        <f t="shared" si="6"/>
        <v>0.72455228258447424</v>
      </c>
      <c r="J82" s="20">
        <f t="shared" si="7"/>
        <v>1.0860087197780421</v>
      </c>
      <c r="K82" s="20">
        <f t="shared" si="8"/>
        <v>0.92080291970802908</v>
      </c>
      <c r="L82" s="20">
        <f>IF('DESIGN INPUTS AND CALCULATIONS'!$C$90="Integrated Leakage",'Integrated Leakage'!I82,'tables and calculations'!$S128)</f>
        <v>0.72493005890989237</v>
      </c>
      <c r="M82" s="20">
        <f>IF('DESIGN INPUTS AND CALCULATIONS'!$C$90="Integrated Leakage",'Integrated Leakage'!K82,'tables and calculations'!$AO128)</f>
        <v>0.87195221634438103</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v>
      </c>
      <c r="C83" s="20">
        <f t="shared" si="1"/>
        <v>6</v>
      </c>
      <c r="D83" s="20">
        <f t="shared" si="9"/>
        <v>2.9499999999999975</v>
      </c>
      <c r="E83" s="20">
        <f t="shared" si="2"/>
        <v>8.7024999999999846</v>
      </c>
      <c r="F83" s="20">
        <f t="shared" si="3"/>
        <v>1.1812482198979721</v>
      </c>
      <c r="G83" s="20">
        <f t="shared" si="4"/>
        <v>0.75748994541798154</v>
      </c>
      <c r="H83" s="20">
        <f t="shared" si="5"/>
        <v>1.392385781784615</v>
      </c>
      <c r="I83" s="20">
        <f t="shared" si="6"/>
        <v>0.71819176343376923</v>
      </c>
      <c r="J83" s="20">
        <f t="shared" si="7"/>
        <v>1.086852437039165</v>
      </c>
      <c r="K83" s="20">
        <f t="shared" si="8"/>
        <v>0.92008810572687227</v>
      </c>
      <c r="L83" s="20">
        <f>IF('DESIGN INPUTS AND CALCULATIONS'!$C$90="Integrated Leakage",'Integrated Leakage'!I83,'tables and calculations'!$S129)</f>
        <v>0.7197490523236415</v>
      </c>
      <c r="M83" s="20">
        <f>IF('DESIGN INPUTS AND CALCULATIONS'!$C$90="Integrated Leakage",'Integrated Leakage'!K83,'tables and calculations'!$AO129)</f>
        <v>0.87144598547001439</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v>
      </c>
      <c r="C84" s="20">
        <f t="shared" si="1"/>
        <v>6</v>
      </c>
      <c r="D84" s="20">
        <f t="shared" si="9"/>
        <v>2.9999999999999973</v>
      </c>
      <c r="E84" s="20">
        <f t="shared" si="2"/>
        <v>8.999999999999984</v>
      </c>
      <c r="F84" s="20">
        <f t="shared" si="3"/>
        <v>1.1829919219631155</v>
      </c>
      <c r="G84" s="20">
        <f t="shared" si="4"/>
        <v>0.79012345679012175</v>
      </c>
      <c r="H84" s="20">
        <f t="shared" si="5"/>
        <v>1.404676254071819</v>
      </c>
      <c r="I84" s="20">
        <f t="shared" si="6"/>
        <v>0.71190781299337857</v>
      </c>
      <c r="J84" s="20">
        <f t="shared" si="7"/>
        <v>1.0876543209876544</v>
      </c>
      <c r="K84" s="20">
        <f t="shared" si="8"/>
        <v>0.91940976163450616</v>
      </c>
      <c r="L84" s="20">
        <f>IF('DESIGN INPUTS AND CALCULATIONS'!$C$90="Integrated Leakage",'Integrated Leakage'!I84,'tables and calculations'!$S130)</f>
        <v>0.71460586925678848</v>
      </c>
      <c r="M84" s="20">
        <f>IF('DESIGN INPUTS AND CALCULATIONS'!$C$90="Integrated Leakage",'Integrated Leakage'!K84,'tables and calculations'!$AO130)</f>
        <v>0.87096539277913221</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v>
      </c>
      <c r="C85" s="20">
        <f t="shared" si="1"/>
        <v>6</v>
      </c>
      <c r="D85" s="20">
        <f t="shared" si="9"/>
        <v>3.0499999999999972</v>
      </c>
      <c r="E85" s="20">
        <f t="shared" si="2"/>
        <v>9.3024999999999824</v>
      </c>
      <c r="F85" s="20">
        <f t="shared" si="3"/>
        <v>1.184651766548525</v>
      </c>
      <c r="G85" s="20">
        <f t="shared" si="4"/>
        <v>0.82333310937919724</v>
      </c>
      <c r="H85" s="20">
        <f t="shared" si="5"/>
        <v>1.4170338301987437</v>
      </c>
      <c r="I85" s="20">
        <f t="shared" si="6"/>
        <v>0.70569945380890919</v>
      </c>
      <c r="J85" s="20">
        <f t="shared" si="7"/>
        <v>1.0884170921795215</v>
      </c>
      <c r="K85" s="20">
        <f t="shared" si="8"/>
        <v>0.91876543209876549</v>
      </c>
      <c r="L85" s="20">
        <f>IF('DESIGN INPUTS AND CALCULATIONS'!$C$90="Integrated Leakage",'Integrated Leakage'!I85,'tables and calculations'!$S131)</f>
        <v>0.70950056755466528</v>
      </c>
      <c r="M85" s="20">
        <f>IF('DESIGN INPUTS AND CALCULATIONS'!$C$90="Integrated Leakage",'Integrated Leakage'!K85,'tables and calculations'!$AO131)</f>
        <v>0.87050872685154446</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v>
      </c>
      <c r="C86" s="20">
        <f t="shared" si="1"/>
        <v>6</v>
      </c>
      <c r="D86" s="20">
        <f t="shared" si="9"/>
        <v>3.099999999999997</v>
      </c>
      <c r="E86" s="20">
        <f t="shared" si="2"/>
        <v>9.6099999999999817</v>
      </c>
      <c r="F86" s="20">
        <f t="shared" si="3"/>
        <v>1.1862330267650778</v>
      </c>
      <c r="G86" s="20">
        <f t="shared" si="4"/>
        <v>0.85711758584807285</v>
      </c>
      <c r="H86" s="20">
        <f t="shared" si="5"/>
        <v>1.4294581535019313</v>
      </c>
      <c r="I86" s="20">
        <f t="shared" si="6"/>
        <v>0.69956577431117428</v>
      </c>
      <c r="J86" s="20">
        <f t="shared" si="7"/>
        <v>1.0891432535553245</v>
      </c>
      <c r="K86" s="20">
        <f t="shared" si="8"/>
        <v>0.91815286624203807</v>
      </c>
      <c r="L86" s="20">
        <f>IF('DESIGN INPUTS AND CALCULATIONS'!$C$90="Integrated Leakage",'Integrated Leakage'!I86,'tables and calculations'!$S132)</f>
        <v>0.70443324180119726</v>
      </c>
      <c r="M86" s="20">
        <f>IF('DESIGN INPUTS AND CALCULATIONS'!$C$90="Integrated Leakage",'Integrated Leakage'!K86,'tables and calculations'!$AO132)</f>
        <v>0.87007441737130309</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v>
      </c>
      <c r="C87" s="20">
        <f t="shared" si="1"/>
        <v>6</v>
      </c>
      <c r="D87" s="20">
        <f t="shared" si="9"/>
        <v>3.1499999999999968</v>
      </c>
      <c r="E87" s="20">
        <f t="shared" si="2"/>
        <v>9.9224999999999799</v>
      </c>
      <c r="F87" s="20">
        <f t="shared" si="3"/>
        <v>1.1877405691664908</v>
      </c>
      <c r="G87" s="20">
        <f t="shared" si="4"/>
        <v>0.89147567257355398</v>
      </c>
      <c r="H87" s="20">
        <f t="shared" si="5"/>
        <v>1.4419487652964804</v>
      </c>
      <c r="I87" s="20">
        <f t="shared" si="6"/>
        <v>0.6935059164840639</v>
      </c>
      <c r="J87" s="20">
        <f t="shared" si="7"/>
        <v>1.0898351109991322</v>
      </c>
      <c r="K87" s="20">
        <f t="shared" si="8"/>
        <v>0.91756999743128687</v>
      </c>
      <c r="L87" s="20">
        <f>IF('DESIGN INPUTS AND CALCULATIONS'!$C$90="Integrated Leakage",'Integrated Leakage'!I87,'tables and calculations'!$S133)</f>
        <v>0.69940401378180617</v>
      </c>
      <c r="M87" s="20">
        <f>IF('DESIGN INPUTS AND CALCULATIONS'!$C$90="Integrated Leakage",'Integrated Leakage'!K87,'tables and calculations'!$AO133)</f>
        <v>0.86966102133229806</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v>
      </c>
      <c r="C88" s="20">
        <f t="shared" si="1"/>
        <v>6</v>
      </c>
      <c r="D88" s="20">
        <f t="shared" si="9"/>
        <v>3.1999999999999966</v>
      </c>
      <c r="E88" s="20">
        <f t="shared" si="2"/>
        <v>10.239999999999979</v>
      </c>
      <c r="F88" s="20">
        <f t="shared" si="3"/>
        <v>1.189178890652127</v>
      </c>
      <c r="G88" s="20">
        <f t="shared" si="4"/>
        <v>0.92640624999999743</v>
      </c>
      <c r="H88" s="20">
        <f t="shared" si="5"/>
        <v>1.4545051188126237</v>
      </c>
      <c r="I88" s="20">
        <f t="shared" si="6"/>
        <v>0.6875190654649217</v>
      </c>
      <c r="J88" s="20">
        <f t="shared" si="7"/>
        <v>1.0904947916666667</v>
      </c>
      <c r="K88" s="20">
        <f t="shared" si="8"/>
        <v>0.91701492537313423</v>
      </c>
      <c r="L88" s="20">
        <f>IF('DESIGN INPUTS AND CALCULATIONS'!$C$90="Integrated Leakage",'Integrated Leakage'!I88,'tables and calculations'!$S134)</f>
        <v>0.69441302434097307</v>
      </c>
      <c r="M88" s="20">
        <f>IF('DESIGN INPUTS AND CALCULATIONS'!$C$90="Integrated Leakage",'Integrated Leakage'!K88,'tables and calculations'!$AO134)</f>
        <v>0.86926721079830527</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v>
      </c>
      <c r="C89" s="20">
        <f t="shared" si="1"/>
        <v>6</v>
      </c>
      <c r="D89" s="20">
        <f t="shared" si="9"/>
        <v>3.2499999999999964</v>
      </c>
      <c r="E89" s="20">
        <f t="shared" ref="E89:E95" si="10">D89^2</f>
        <v>10.562499999999977</v>
      </c>
      <c r="F89" s="20">
        <f t="shared" ref="F89:F95" si="11">($C$18*(1-(1-($C$17^2))/(E89)))^2</f>
        <v>1.1905521515353101</v>
      </c>
      <c r="G89" s="20">
        <f t="shared" ref="G89:G95" si="12">((B89/$C$17)*(D89-(1/D89)))^2</f>
        <v>0.96190828402366613</v>
      </c>
      <c r="H89" s="20">
        <f t="shared" ref="H89:H95" si="13">SQRT(F89+G89)</f>
        <v>1.4671265915247313</v>
      </c>
      <c r="I89" s="20">
        <f t="shared" ref="I89:I95" si="14">1/(H89)</f>
        <v>0.68160444080066485</v>
      </c>
      <c r="J89" s="20">
        <f t="shared" ref="J89:J95" si="15">SQRT(F89)</f>
        <v>1.0911242603550295</v>
      </c>
      <c r="K89" s="20">
        <f t="shared" ref="K89:K95" si="16">1/J89</f>
        <v>0.91648590021691978</v>
      </c>
      <c r="L89" s="20">
        <f>IF('DESIGN INPUTS AND CALCULATIONS'!$C$90="Integrated Leakage",'Integrated Leakage'!I89,'tables and calculations'!$S135)</f>
        <v>0.68946042645136829</v>
      </c>
      <c r="M89" s="20">
        <f>IF('DESIGN INPUTS AND CALCULATIONS'!$C$90="Integrated Leakage",'Integrated Leakage'!K89,'tables and calculations'!$AO135)</f>
        <v>0.86889176201970497</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v>
      </c>
      <c r="C90" s="20">
        <f t="shared" si="1"/>
        <v>6</v>
      </c>
      <c r="D90" s="20">
        <f t="shared" ref="D90:D95" si="17">D89+0.05</f>
        <v>3.2999999999999963</v>
      </c>
      <c r="E90" s="20">
        <f t="shared" si="10"/>
        <v>10.889999999999976</v>
      </c>
      <c r="F90" s="20">
        <f t="shared" si="11"/>
        <v>1.1918642052240049</v>
      </c>
      <c r="G90" s="20">
        <f t="shared" si="12"/>
        <v>0.99798081828384588</v>
      </c>
      <c r="H90" s="20">
        <f t="shared" si="13"/>
        <v>1.4798124960642314</v>
      </c>
      <c r="I90" s="20">
        <f t="shared" si="14"/>
        <v>0.67576128912253419</v>
      </c>
      <c r="J90" s="20">
        <f t="shared" si="15"/>
        <v>1.0917253341495767</v>
      </c>
      <c r="K90" s="20">
        <f t="shared" si="16"/>
        <v>0.91598130841121483</v>
      </c>
      <c r="L90" s="20">
        <f>IF('DESIGN INPUTS AND CALCULATIONS'!$C$90="Integrated Leakage",'Integrated Leakage'!I90,'tables and calculations'!$S136)</f>
        <v>0.68454637933620111</v>
      </c>
      <c r="M90" s="20">
        <f>IF('DESIGN INPUTS AND CALCULATIONS'!$C$90="Integrated Leakage",'Integrated Leakage'!K90,'tables and calculations'!$AO136)</f>
        <v>0.86853354573706754</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v>
      </c>
      <c r="C91" s="20">
        <f t="shared" si="1"/>
        <v>6</v>
      </c>
      <c r="D91" s="20">
        <f t="shared" si="17"/>
        <v>3.3499999999999961</v>
      </c>
      <c r="E91" s="20">
        <f t="shared" si="10"/>
        <v>11.222499999999973</v>
      </c>
      <c r="F91" s="20">
        <f t="shared" si="11"/>
        <v>1.1931186249031891</v>
      </c>
      <c r="G91" s="20">
        <f t="shared" si="12"/>
        <v>1.0346229672532827</v>
      </c>
      <c r="H91" s="20">
        <f t="shared" si="13"/>
        <v>1.4925620898831886</v>
      </c>
      <c r="I91" s="20">
        <f t="shared" si="14"/>
        <v>0.66998887803606366</v>
      </c>
      <c r="J91" s="20">
        <f t="shared" si="15"/>
        <v>1.0922996955520903</v>
      </c>
      <c r="K91" s="20">
        <f t="shared" si="16"/>
        <v>0.91549966009517336</v>
      </c>
      <c r="L91" s="20">
        <f>IF('DESIGN INPUTS AND CALCULATIONS'!$C$90="Integrated Leakage",'Integrated Leakage'!I91,'tables and calculations'!$S137)</f>
        <v>0.67967104350751106</v>
      </c>
      <c r="M91" s="20">
        <f>IF('DESIGN INPUTS AND CALCULATIONS'!$C$90="Integrated Leakage",'Integrated Leakage'!K91,'tables and calculations'!$AO137)</f>
        <v>0.86819151852541754</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v>
      </c>
      <c r="C92" s="20">
        <f t="shared" si="1"/>
        <v>6</v>
      </c>
      <c r="D92" s="20">
        <f t="shared" si="17"/>
        <v>3.3999999999999959</v>
      </c>
      <c r="E92" s="20">
        <f t="shared" si="10"/>
        <v>11.559999999999972</v>
      </c>
      <c r="F92" s="20">
        <f t="shared" si="11"/>
        <v>1.1943187275588705</v>
      </c>
      <c r="G92" s="20">
        <f t="shared" si="12"/>
        <v>1.071833910034599</v>
      </c>
      <c r="H92" s="20">
        <f t="shared" si="13"/>
        <v>1.5053745838140982</v>
      </c>
      <c r="I92" s="20">
        <f t="shared" si="14"/>
        <v>0.66428649105151361</v>
      </c>
      <c r="J92" s="20">
        <f t="shared" si="15"/>
        <v>1.0928489042675893</v>
      </c>
      <c r="K92" s="20">
        <f t="shared" si="16"/>
        <v>0.91503957783641166</v>
      </c>
      <c r="L92" s="20">
        <f>IF('DESIGN INPUTS AND CALCULATIONS'!$C$90="Integrated Leakage",'Integrated Leakage'!I92,'tables and calculations'!$S138)</f>
        <v>0.67483457660120338</v>
      </c>
      <c r="M92" s="20">
        <f>IF('DESIGN INPUTS AND CALCULATIONS'!$C$90="Integrated Leakage",'Integrated Leakage'!K92,'tables and calculations'!$AO138)</f>
        <v>0.86786471505301521</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v>
      </c>
      <c r="C93" s="20">
        <f t="shared" si="1"/>
        <v>6</v>
      </c>
      <c r="D93" s="20">
        <f t="shared" si="17"/>
        <v>3.4499999999999957</v>
      </c>
      <c r="E93" s="20">
        <f t="shared" si="10"/>
        <v>11.902499999999971</v>
      </c>
      <c r="F93" s="20">
        <f t="shared" si="11"/>
        <v>1.1954675956410745</v>
      </c>
      <c r="G93" s="20">
        <f t="shared" si="12"/>
        <v>1.1096128847814384</v>
      </c>
      <c r="H93" s="20">
        <f t="shared" si="13"/>
        <v>1.5182491496531498</v>
      </c>
      <c r="I93" s="20">
        <f t="shared" si="14"/>
        <v>0.65865342340448807</v>
      </c>
      <c r="J93" s="20">
        <f t="shared" si="15"/>
        <v>1.0933744078041494</v>
      </c>
      <c r="K93" s="20">
        <f t="shared" si="16"/>
        <v>0.91459978655282825</v>
      </c>
      <c r="L93" s="20">
        <f>IF('DESIGN INPUTS AND CALCULATIONS'!$C$90="Integrated Leakage",'Integrated Leakage'!I93,'tables and calculations'!$S139)</f>
        <v>0.67003712990510889</v>
      </c>
      <c r="M93" s="20">
        <f>IF('DESIGN INPUTS AND CALCULATIONS'!$C$90="Integrated Leakage",'Integrated Leakage'!K93,'tables and calculations'!$AO139)</f>
        <v>0.8675522411454718</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v>
      </c>
      <c r="C94" s="20">
        <f t="shared" si="1"/>
        <v>6</v>
      </c>
      <c r="D94" s="20">
        <f t="shared" si="17"/>
        <v>3.4999999999999956</v>
      </c>
      <c r="E94" s="20">
        <f t="shared" si="10"/>
        <v>12.249999999999968</v>
      </c>
      <c r="F94" s="20">
        <f t="shared" si="11"/>
        <v>1.1965680966264056</v>
      </c>
      <c r="G94" s="20">
        <f t="shared" si="12"/>
        <v>1.1479591836734659</v>
      </c>
      <c r="H94" s="20">
        <f t="shared" si="13"/>
        <v>1.531184926878485</v>
      </c>
      <c r="I94" s="20">
        <f t="shared" si="14"/>
        <v>0.65308897863736626</v>
      </c>
      <c r="J94" s="20">
        <f t="shared" si="15"/>
        <v>1.0938775510204082</v>
      </c>
      <c r="K94" s="20">
        <f t="shared" si="16"/>
        <v>0.91417910447761197</v>
      </c>
      <c r="L94" s="20">
        <f>IF('DESIGN INPUTS AND CALCULATIONS'!$C$90="Integrated Leakage",'Integrated Leakage'!I94,'tables and calculations'!$S140)</f>
        <v>0.66527884548967064</v>
      </c>
      <c r="M94" s="20">
        <f>IF('DESIGN INPUTS AND CALCULATIONS'!$C$90="Integrated Leakage",'Integrated Leakage'!K94,'tables and calculations'!$AO140)</f>
        <v>0.86725326756056476</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v>
      </c>
      <c r="C95" s="20">
        <f t="shared" si="1"/>
        <v>6</v>
      </c>
      <c r="D95" s="20">
        <f t="shared" si="17"/>
        <v>3.5499999999999954</v>
      </c>
      <c r="E95" s="20">
        <f t="shared" si="10"/>
        <v>12.602499999999967</v>
      </c>
      <c r="F95" s="20">
        <f t="shared" si="11"/>
        <v>1.1976229007089738</v>
      </c>
      <c r="G95" s="20">
        <f t="shared" si="12"/>
        <v>1.1868721483832534</v>
      </c>
      <c r="H95" s="20">
        <f t="shared" si="13"/>
        <v>1.5441810286013189</v>
      </c>
      <c r="I95" s="20">
        <f t="shared" si="14"/>
        <v>0.64759246583010754</v>
      </c>
      <c r="J95" s="20">
        <f t="shared" si="15"/>
        <v>1.0943595847384779</v>
      </c>
      <c r="K95" s="20">
        <f t="shared" si="16"/>
        <v>0.91377643504531714</v>
      </c>
      <c r="L95" s="20">
        <f>IF('DESIGN INPUTS AND CALCULATIONS'!$C$90="Integrated Leakage",'Integrated Leakage'!I95,'tables and calculations'!$S141)</f>
        <v>0.6605598538623686</v>
      </c>
      <c r="M95" s="20">
        <f>IF('DESIGN INPUTS AND CALCULATIONS'!$C$90="Integrated Leakage",'Integrated Leakage'!K95,'tables and calculations'!$AO141)</f>
        <v>0.8669670243914237</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honeticPr fontId="67"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L16" sqref="L16:N16"/>
    </sheetView>
  </sheetViews>
  <sheetFormatPr defaultColWidth="9" defaultRowHeight="16.5"/>
  <cols>
    <col min="1" max="1" width="2.375" style="176" customWidth="1"/>
    <col min="2" max="2" width="35.25" style="176" customWidth="1"/>
    <col min="3" max="5" width="9" style="176"/>
    <col min="6" max="6" width="1" style="176" customWidth="1"/>
    <col min="7" max="7" width="29.75" style="176" customWidth="1"/>
    <col min="8" max="8" width="12.375" style="176" customWidth="1"/>
    <col min="9" max="9" width="10.125" style="176" customWidth="1"/>
    <col min="10" max="10" width="6.875" style="176" customWidth="1"/>
    <col min="11" max="11" width="1" style="176" customWidth="1"/>
    <col min="12" max="13" width="9" style="176"/>
    <col min="14" max="14" width="16.125" style="176" customWidth="1"/>
    <col min="15" max="15" width="9" style="176"/>
    <col min="16" max="16" width="8.125" style="176" customWidth="1"/>
    <col min="17" max="17" width="5.75" style="176" customWidth="1"/>
    <col min="18" max="18" width="10.625" style="176" customWidth="1"/>
    <col min="19" max="16384" width="9" style="176"/>
  </cols>
  <sheetData>
    <row r="2" spans="2:21" ht="12" customHeight="1"/>
    <row r="3" spans="2:21" ht="22.5" customHeight="1">
      <c r="C3" s="448" t="s">
        <v>636</v>
      </c>
      <c r="D3" s="448"/>
      <c r="E3" s="448"/>
      <c r="F3" s="448"/>
      <c r="G3" s="448"/>
      <c r="H3" s="448"/>
      <c r="I3" s="448"/>
      <c r="J3" s="448"/>
      <c r="K3" s="448"/>
      <c r="L3" s="448"/>
      <c r="M3" s="448"/>
      <c r="N3" s="448"/>
      <c r="O3" s="448"/>
      <c r="P3" s="448"/>
      <c r="Q3" s="448"/>
      <c r="R3" s="448"/>
      <c r="S3" s="448"/>
    </row>
    <row r="4" spans="2:21" ht="17.25" thickBot="1"/>
    <row r="5" spans="2:21">
      <c r="B5" s="452" t="s">
        <v>637</v>
      </c>
      <c r="C5" s="453"/>
      <c r="D5" s="453"/>
      <c r="E5" s="453"/>
      <c r="F5" s="191"/>
      <c r="G5" s="454" t="s">
        <v>638</v>
      </c>
      <c r="H5" s="455"/>
      <c r="I5" s="455"/>
      <c r="J5" s="456"/>
      <c r="K5" s="221"/>
      <c r="L5" s="452" t="s">
        <v>639</v>
      </c>
      <c r="M5" s="453"/>
      <c r="N5" s="453"/>
      <c r="O5" s="453"/>
      <c r="P5" s="453"/>
      <c r="Q5" s="453"/>
      <c r="R5" s="191"/>
      <c r="S5" s="191"/>
      <c r="T5" s="191"/>
      <c r="U5" s="190"/>
    </row>
    <row r="6" spans="2:21">
      <c r="B6" s="212" t="s">
        <v>640</v>
      </c>
      <c r="C6" s="210" t="s">
        <v>641</v>
      </c>
      <c r="D6" s="310">
        <v>390</v>
      </c>
      <c r="E6" s="210" t="s">
        <v>642</v>
      </c>
      <c r="G6" s="212" t="s">
        <v>643</v>
      </c>
      <c r="H6" s="210" t="s">
        <v>644</v>
      </c>
      <c r="I6" s="204">
        <f>'DESIGN INPUTS AND CALCULATIONS'!C172</f>
        <v>68</v>
      </c>
      <c r="J6" s="220" t="s">
        <v>645</v>
      </c>
      <c r="K6" s="457"/>
      <c r="L6" s="439" t="s">
        <v>899</v>
      </c>
      <c r="M6" s="440"/>
      <c r="N6" s="440"/>
      <c r="O6" s="210" t="s">
        <v>646</v>
      </c>
      <c r="P6" s="318">
        <v>50</v>
      </c>
      <c r="Q6" s="210" t="s">
        <v>557</v>
      </c>
      <c r="U6" s="180"/>
    </row>
    <row r="7" spans="2:21">
      <c r="B7" s="212" t="s">
        <v>647</v>
      </c>
      <c r="C7" s="210" t="s">
        <v>648</v>
      </c>
      <c r="D7" s="301">
        <f>Vloss</f>
        <v>1</v>
      </c>
      <c r="E7" s="210" t="s">
        <v>642</v>
      </c>
      <c r="G7" s="212" t="s">
        <v>649</v>
      </c>
      <c r="H7" s="210" t="s">
        <v>650</v>
      </c>
      <c r="I7" s="204">
        <f>'DESIGN INPUTS AND CALCULATIONS'!C170/1000</f>
        <v>10</v>
      </c>
      <c r="J7" s="220" t="s">
        <v>651</v>
      </c>
      <c r="K7" s="457"/>
      <c r="L7" s="439" t="s">
        <v>652</v>
      </c>
      <c r="M7" s="440"/>
      <c r="N7" s="440"/>
      <c r="O7" s="210" t="s">
        <v>653</v>
      </c>
      <c r="P7" s="312">
        <v>9.09</v>
      </c>
      <c r="Q7" s="210" t="s">
        <v>557</v>
      </c>
      <c r="U7" s="180"/>
    </row>
    <row r="8" spans="2:21">
      <c r="B8" s="212" t="s">
        <v>654</v>
      </c>
      <c r="C8" s="210" t="s">
        <v>655</v>
      </c>
      <c r="D8" s="301">
        <f>Vout</f>
        <v>58.1</v>
      </c>
      <c r="E8" s="210" t="s">
        <v>642</v>
      </c>
      <c r="G8" s="212" t="s">
        <v>656</v>
      </c>
      <c r="H8" s="210" t="s">
        <v>657</v>
      </c>
      <c r="I8" s="219">
        <f>CdivH2*picoF2*CdivL2*nanoF2*1000000000000/(CdivH2*picoF2+CdivL2*nanoF2)</f>
        <v>67.54072308303536</v>
      </c>
      <c r="J8" s="220" t="s">
        <v>645</v>
      </c>
      <c r="K8" s="457"/>
      <c r="L8" s="439" t="s">
        <v>658</v>
      </c>
      <c r="M8" s="440"/>
      <c r="N8" s="440"/>
      <c r="O8" s="210" t="s">
        <v>659</v>
      </c>
      <c r="P8" s="312">
        <v>0.4</v>
      </c>
      <c r="Q8" s="210"/>
      <c r="U8" s="180"/>
    </row>
    <row r="9" spans="2:21">
      <c r="B9" s="212" t="s">
        <v>660</v>
      </c>
      <c r="C9" s="210" t="s">
        <v>661</v>
      </c>
      <c r="D9" s="310">
        <v>15</v>
      </c>
      <c r="E9" s="210" t="s">
        <v>662</v>
      </c>
      <c r="G9" s="212" t="s">
        <v>663</v>
      </c>
      <c r="H9" s="210" t="s">
        <v>664</v>
      </c>
      <c r="I9" s="219">
        <f>(CdivH2*picoF2+CdivL2*nanoF2)*1000000000</f>
        <v>10.068</v>
      </c>
      <c r="J9" s="220" t="s">
        <v>651</v>
      </c>
      <c r="K9" s="457"/>
      <c r="L9" s="439" t="s">
        <v>665</v>
      </c>
      <c r="M9" s="440"/>
      <c r="N9" s="440"/>
      <c r="O9" s="210" t="s">
        <v>666</v>
      </c>
      <c r="P9" s="312">
        <v>8</v>
      </c>
      <c r="Q9" s="210" t="s">
        <v>667</v>
      </c>
      <c r="U9" s="180"/>
    </row>
    <row r="10" spans="2:21">
      <c r="B10" s="212" t="s">
        <v>668</v>
      </c>
      <c r="C10" s="210" t="s">
        <v>669</v>
      </c>
      <c r="D10" s="310">
        <v>1880</v>
      </c>
      <c r="E10" s="210" t="s">
        <v>670</v>
      </c>
      <c r="G10" s="212" t="s">
        <v>671</v>
      </c>
      <c r="H10" s="210" t="s">
        <v>672</v>
      </c>
      <c r="I10" s="219">
        <f>CdivH2*picoF2/(CdivH2*picoF2+CdivL2*nanoF2)</f>
        <v>6.7540723083035362E-3</v>
      </c>
      <c r="J10" s="220"/>
      <c r="K10" s="457"/>
      <c r="L10" s="439" t="s">
        <v>673</v>
      </c>
      <c r="M10" s="440"/>
      <c r="N10" s="440"/>
      <c r="O10" s="210" t="s">
        <v>674</v>
      </c>
      <c r="P10" s="312">
        <v>1210</v>
      </c>
      <c r="Q10" s="216" t="s">
        <v>675</v>
      </c>
      <c r="U10" s="180"/>
    </row>
    <row r="11" spans="2:21" ht="17.25" thickBot="1">
      <c r="B11" s="212" t="s">
        <v>676</v>
      </c>
      <c r="C11" s="210" t="s">
        <v>677</v>
      </c>
      <c r="D11" s="310">
        <v>2</v>
      </c>
      <c r="E11" s="210" t="s">
        <v>564</v>
      </c>
      <c r="G11" s="212" t="s">
        <v>678</v>
      </c>
      <c r="H11" s="210" t="s">
        <v>679</v>
      </c>
      <c r="I11" s="311">
        <v>0.188</v>
      </c>
      <c r="J11" s="220" t="s">
        <v>651</v>
      </c>
      <c r="K11" s="457"/>
      <c r="L11" s="439" t="s">
        <v>680</v>
      </c>
      <c r="M11" s="440"/>
      <c r="N11" s="440"/>
      <c r="O11" s="210" t="s">
        <v>681</v>
      </c>
      <c r="P11" s="219">
        <f>0.9*1000000000/((Rzero2+Rfeedforward2*kiliOhm2)*2*PI()*F_roll2*kilihertz2)</f>
        <v>1.7383428250328374</v>
      </c>
      <c r="Q11" s="216" t="s">
        <v>682</v>
      </c>
      <c r="U11" s="180"/>
    </row>
    <row r="12" spans="2:21">
      <c r="B12" s="212" t="s">
        <v>683</v>
      </c>
      <c r="C12" s="210" t="s">
        <v>684</v>
      </c>
      <c r="D12" s="301">
        <f>Lm</f>
        <v>240</v>
      </c>
      <c r="E12" s="210" t="s">
        <v>685</v>
      </c>
      <c r="G12" s="449" t="s">
        <v>686</v>
      </c>
      <c r="H12" s="450"/>
      <c r="I12" s="450"/>
      <c r="J12" s="451"/>
      <c r="K12" s="457"/>
      <c r="L12" s="439" t="s">
        <v>687</v>
      </c>
      <c r="M12" s="440"/>
      <c r="N12" s="440"/>
      <c r="O12" s="210" t="s">
        <v>688</v>
      </c>
      <c r="P12" s="313">
        <v>4.7</v>
      </c>
      <c r="Q12" s="210" t="s">
        <v>689</v>
      </c>
      <c r="U12" s="180"/>
    </row>
    <row r="13" spans="2:21">
      <c r="B13" s="212" t="s">
        <v>690</v>
      </c>
      <c r="C13" s="210" t="s">
        <v>691</v>
      </c>
      <c r="D13" s="301">
        <f>Lr</f>
        <v>40</v>
      </c>
      <c r="E13" s="210" t="s">
        <v>685</v>
      </c>
      <c r="G13" s="209" t="s">
        <v>563</v>
      </c>
      <c r="H13" s="208" t="s">
        <v>692</v>
      </c>
      <c r="I13" s="217">
        <v>15</v>
      </c>
      <c r="J13" s="206" t="s">
        <v>10</v>
      </c>
      <c r="K13" s="457"/>
      <c r="L13" s="439" t="s">
        <v>693</v>
      </c>
      <c r="M13" s="440"/>
      <c r="N13" s="440"/>
      <c r="O13" s="210" t="s">
        <v>694</v>
      </c>
      <c r="P13" s="313">
        <v>33.200000000000003</v>
      </c>
      <c r="Q13" s="210" t="s">
        <v>557</v>
      </c>
      <c r="U13" s="180"/>
    </row>
    <row r="14" spans="2:21">
      <c r="B14" s="212" t="s">
        <v>695</v>
      </c>
      <c r="C14" s="210" t="s">
        <v>696</v>
      </c>
      <c r="D14" s="301">
        <f>Cr*1000</f>
        <v>62</v>
      </c>
      <c r="E14" s="210" t="s">
        <v>697</v>
      </c>
      <c r="G14" s="209" t="s">
        <v>562</v>
      </c>
      <c r="H14" s="208" t="s">
        <v>698</v>
      </c>
      <c r="I14" s="217">
        <v>0.5</v>
      </c>
      <c r="J14" s="215"/>
      <c r="K14" s="457"/>
      <c r="L14" s="439" t="s">
        <v>699</v>
      </c>
      <c r="M14" s="440"/>
      <c r="N14" s="440"/>
      <c r="O14" s="210" t="s">
        <v>700</v>
      </c>
      <c r="P14" s="313">
        <v>10</v>
      </c>
      <c r="Q14" s="210" t="s">
        <v>701</v>
      </c>
      <c r="U14" s="180"/>
    </row>
    <row r="15" spans="2:21">
      <c r="B15" s="212" t="s">
        <v>702</v>
      </c>
      <c r="C15" s="210" t="s">
        <v>703</v>
      </c>
      <c r="D15" s="210">
        <f>Nps</f>
        <v>4</v>
      </c>
      <c r="E15" s="210"/>
      <c r="G15" s="209" t="s">
        <v>561</v>
      </c>
      <c r="H15" s="218" t="s">
        <v>704</v>
      </c>
      <c r="I15" s="217">
        <v>0.2</v>
      </c>
      <c r="J15" s="206" t="s">
        <v>560</v>
      </c>
      <c r="K15" s="457"/>
      <c r="L15" s="439" t="s">
        <v>705</v>
      </c>
      <c r="M15" s="440"/>
      <c r="N15" s="440"/>
      <c r="O15" s="210" t="s">
        <v>706</v>
      </c>
      <c r="P15" s="313">
        <v>150</v>
      </c>
      <c r="Q15" s="210" t="s">
        <v>707</v>
      </c>
      <c r="U15" s="180"/>
    </row>
    <row r="16" spans="2:21">
      <c r="B16" s="212" t="s">
        <v>708</v>
      </c>
      <c r="C16" s="210" t="s">
        <v>709</v>
      </c>
      <c r="D16" s="217">
        <v>100</v>
      </c>
      <c r="E16" s="210" t="s">
        <v>710</v>
      </c>
      <c r="G16" s="209" t="s">
        <v>559</v>
      </c>
      <c r="H16" s="208" t="s">
        <v>711</v>
      </c>
      <c r="I16" s="217">
        <v>20</v>
      </c>
      <c r="J16" s="206" t="s">
        <v>558</v>
      </c>
      <c r="K16" s="457"/>
      <c r="L16" s="439" t="s">
        <v>712</v>
      </c>
      <c r="M16" s="440"/>
      <c r="N16" s="440"/>
      <c r="O16" s="210" t="s">
        <v>713</v>
      </c>
      <c r="P16" s="313">
        <v>147</v>
      </c>
      <c r="Q16" s="210" t="s">
        <v>557</v>
      </c>
      <c r="U16" s="180"/>
    </row>
    <row r="17" spans="2:21">
      <c r="B17" s="212" t="s">
        <v>714</v>
      </c>
      <c r="C17" s="210" t="s">
        <v>715</v>
      </c>
      <c r="D17" s="211">
        <f>(Vo_set2+Vfeed2)/Ioutput2</f>
        <v>3.94</v>
      </c>
      <c r="E17" s="216" t="s">
        <v>716</v>
      </c>
      <c r="G17" s="209" t="s">
        <v>556</v>
      </c>
      <c r="H17" s="208" t="s">
        <v>717</v>
      </c>
      <c r="I17" s="214">
        <f>I_step2/(kslewrate2*1/microsecond2)</f>
        <v>7.5000000000000002E-7</v>
      </c>
      <c r="J17" s="215" t="s">
        <v>553</v>
      </c>
      <c r="K17" s="457"/>
      <c r="L17" s="345" t="s">
        <v>718</v>
      </c>
      <c r="M17" s="346"/>
      <c r="N17" s="346"/>
      <c r="O17" s="346"/>
      <c r="P17" s="346"/>
      <c r="Q17" s="347"/>
      <c r="U17" s="180"/>
    </row>
    <row r="18" spans="2:21">
      <c r="B18" s="212" t="s">
        <v>719</v>
      </c>
      <c r="C18" s="210" t="s">
        <v>720</v>
      </c>
      <c r="D18" s="211">
        <f>Vo_set2+Vfeed2</f>
        <v>59.1</v>
      </c>
      <c r="E18" s="210" t="s">
        <v>642</v>
      </c>
      <c r="G18" s="209" t="s">
        <v>555</v>
      </c>
      <c r="H18" s="210" t="s">
        <v>721</v>
      </c>
      <c r="I18" s="214">
        <f>2*transient2+duty_step2/(freq_load2*kilihertz2)</f>
        <v>2.5015000000000003E-3</v>
      </c>
      <c r="J18" s="213" t="s">
        <v>553</v>
      </c>
      <c r="K18" s="457"/>
      <c r="L18" s="441" t="s">
        <v>722</v>
      </c>
      <c r="M18" s="442"/>
      <c r="N18" s="442"/>
      <c r="O18" s="442"/>
      <c r="P18" s="205" t="s">
        <v>723</v>
      </c>
      <c r="Q18" s="313">
        <v>1</v>
      </c>
      <c r="U18" s="180"/>
    </row>
    <row r="19" spans="2:21">
      <c r="B19" s="319" t="s">
        <v>724</v>
      </c>
      <c r="C19" s="320" t="s">
        <v>725</v>
      </c>
      <c r="D19" s="321">
        <f>1*0.001/(2*PI()*(Lseries2*res_cap2*microhenry2*nanoF2)^0.5)</f>
        <v>101.06348992689401</v>
      </c>
      <c r="E19" s="320" t="s">
        <v>726</v>
      </c>
      <c r="G19" s="209" t="s">
        <v>554</v>
      </c>
      <c r="H19" s="208" t="s">
        <v>727</v>
      </c>
      <c r="I19" s="207">
        <f>1/(freq_load2*kilihertz2)</f>
        <v>5.0000000000000001E-3</v>
      </c>
      <c r="J19" s="206" t="s">
        <v>553</v>
      </c>
      <c r="K19" s="457"/>
      <c r="L19" s="439" t="s">
        <v>728</v>
      </c>
      <c r="M19" s="440"/>
      <c r="N19" s="440"/>
      <c r="O19" s="440"/>
      <c r="P19" s="205" t="s">
        <v>729</v>
      </c>
      <c r="Q19" s="313">
        <v>1</v>
      </c>
      <c r="U19" s="180"/>
    </row>
    <row r="20" spans="2:21" ht="17.25" thickBot="1">
      <c r="B20" s="319" t="s">
        <v>730</v>
      </c>
      <c r="C20" s="320" t="s">
        <v>731</v>
      </c>
      <c r="D20" s="201">
        <v>10</v>
      </c>
      <c r="E20" s="320" t="s">
        <v>732</v>
      </c>
      <c r="G20" s="203" t="s">
        <v>733</v>
      </c>
      <c r="H20" s="202" t="s">
        <v>734</v>
      </c>
      <c r="I20" s="201">
        <v>5</v>
      </c>
      <c r="J20" s="200" t="s">
        <v>735</v>
      </c>
      <c r="K20" s="457"/>
      <c r="L20" s="443" t="s">
        <v>736</v>
      </c>
      <c r="M20" s="444"/>
      <c r="N20" s="444"/>
      <c r="O20" s="444"/>
      <c r="P20" s="199" t="s">
        <v>737</v>
      </c>
      <c r="Q20" s="350">
        <v>1</v>
      </c>
      <c r="R20" s="198"/>
      <c r="U20" s="180"/>
    </row>
    <row r="21" spans="2:21" ht="17.25" thickBot="1">
      <c r="B21" s="322" t="s">
        <v>738</v>
      </c>
      <c r="C21" s="323" t="s">
        <v>739</v>
      </c>
      <c r="D21" s="349">
        <v>50</v>
      </c>
      <c r="E21" s="323" t="s">
        <v>740</v>
      </c>
      <c r="G21" s="197"/>
      <c r="H21" s="196"/>
      <c r="I21" s="195"/>
      <c r="J21" s="194"/>
      <c r="K21" s="193"/>
      <c r="P21" s="184"/>
      <c r="Q21" s="192"/>
      <c r="R21" s="191"/>
      <c r="S21" s="191"/>
      <c r="T21" s="191"/>
      <c r="U21" s="190"/>
    </row>
    <row r="22" spans="2:21" ht="17.25" thickBot="1">
      <c r="B22" s="185"/>
      <c r="C22" s="317"/>
      <c r="D22" s="317"/>
      <c r="E22" s="317"/>
      <c r="G22" s="188"/>
      <c r="H22" s="187"/>
      <c r="I22" s="348"/>
      <c r="J22" s="193"/>
      <c r="K22" s="193"/>
      <c r="P22" s="184"/>
      <c r="Q22" s="192"/>
      <c r="U22" s="180"/>
    </row>
    <row r="23" spans="2:21">
      <c r="B23" s="351" t="s">
        <v>588</v>
      </c>
      <c r="C23" s="352"/>
      <c r="D23" s="352">
        <f>Data!X20/1000</f>
        <v>3.1622776601683795</v>
      </c>
      <c r="E23" s="353" t="s">
        <v>11</v>
      </c>
      <c r="G23" s="188"/>
      <c r="H23" s="187"/>
      <c r="I23" s="348"/>
      <c r="J23" s="193"/>
      <c r="K23" s="193"/>
      <c r="P23" s="184"/>
      <c r="Q23" s="192"/>
      <c r="U23" s="180"/>
    </row>
    <row r="24" spans="2:21" ht="17.25" thickBot="1">
      <c r="B24" s="322" t="s">
        <v>589</v>
      </c>
      <c r="C24" s="323"/>
      <c r="D24" s="323">
        <f>Data!X21</f>
        <v>101.31459747916337</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45" t="s">
        <v>741</v>
      </c>
      <c r="C26" s="446"/>
      <c r="D26" s="446"/>
      <c r="E26" s="446"/>
      <c r="F26" s="446"/>
      <c r="G26" s="446"/>
      <c r="H26" s="446"/>
      <c r="I26" s="446"/>
      <c r="J26" s="446"/>
      <c r="K26" s="446"/>
      <c r="L26" s="446"/>
      <c r="M26" s="446"/>
      <c r="N26" s="446"/>
      <c r="O26" s="446"/>
      <c r="P26" s="446"/>
      <c r="Q26" s="446"/>
      <c r="R26" s="446"/>
      <c r="S26" s="446"/>
      <c r="T26" s="446"/>
      <c r="U26" s="447"/>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7.2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honeticPr fontId="67"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전은빈</cp:lastModifiedBy>
  <dcterms:created xsi:type="dcterms:W3CDTF">2014-10-10T14:52:07Z</dcterms:created>
  <dcterms:modified xsi:type="dcterms:W3CDTF">2025-09-26T08:26:12Z</dcterms:modified>
</cp:coreProperties>
</file>